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賞与明細" sheetId="1" state="visible" r:id="rId1"/>
    <sheet xmlns:r="http://schemas.openxmlformats.org/officeDocument/2006/relationships" name="賞与明細（記入例）" sheetId="2" state="visible" r:id="rId2"/>
    <sheet xmlns:r="http://schemas.openxmlformats.org/officeDocument/2006/relationships" name="源泉率表（令和8年）" sheetId="3" state="visible" r:id="rId3"/>
    <sheet xmlns:r="http://schemas.openxmlformats.org/officeDocument/2006/relationships" name="使い方" sheetId="4" state="visible" r:id="rId4"/>
  </sheets>
  <definedNames>
    <definedName name="_xlnm.Print_Area" localSheetId="0">'賞与明細'!$A$1:$F$26</definedName>
    <definedName name="_xlnm.Print_Area" localSheetId="1">'賞与明細（記入例）'!$A$1:$F$26</definedName>
    <definedName name="_xlnm.Print_Area" localSheetId="2">'源泉率表（令和8年）'!$A$1:$I$24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%"/>
    <numFmt numFmtId="165" formatCode="#,##0&quot; 円&quot;"/>
    <numFmt numFmtId="166" formatCode="#,##0&quot;千円以上&quot;"/>
  </numFmts>
  <fonts count="24">
    <font>
      <name val="Calibri"/>
      <family val="2"/>
      <color theme="1"/>
      <sz val="11"/>
      <scheme val="minor"/>
    </font>
    <font>
      <name val="Yu Gothic"/>
      <b val="1"/>
      <color rgb="001B3A5C"/>
      <sz val="17"/>
    </font>
    <font>
      <name val="Yu Gothic"/>
      <b val="1"/>
      <color rgb="001A1A1A"/>
      <sz val="9.5"/>
    </font>
    <font>
      <name val="Yu Gothic"/>
      <b val="1"/>
      <color rgb="001A1A1A"/>
      <sz val="10.5"/>
    </font>
    <font>
      <name val="Yu Gothic"/>
      <b val="1"/>
      <color rgb="001B3A5C"/>
      <sz val="10.5"/>
    </font>
    <font>
      <name val="Yu Gothic"/>
      <color rgb="001A1A1A"/>
      <sz val="10.5"/>
    </font>
    <font>
      <name val="Yu Gothic"/>
      <b val="1"/>
      <color rgb="001B3A5C"/>
      <sz val="11"/>
    </font>
    <font>
      <name val="Yu Gothic"/>
      <b val="1"/>
      <color rgb="001B3A5C"/>
      <sz val="15"/>
    </font>
    <font>
      <name val="Yu Gothic"/>
      <b val="1"/>
      <color rgb="00B3261E"/>
      <sz val="9.5"/>
    </font>
    <font>
      <name val="Yu Gothic"/>
      <color rgb="00666666"/>
      <sz val="8"/>
    </font>
    <font>
      <name val="Yu Gothic"/>
      <b val="1"/>
      <color rgb="00B3261E"/>
      <sz val="10.5"/>
    </font>
    <font>
      <name val="Yu Gothic"/>
      <color rgb="00B3261E"/>
      <sz val="10.5"/>
    </font>
    <font>
      <name val="Yu Gothic"/>
      <b val="1"/>
      <color rgb="001B3A5C"/>
      <sz val="14"/>
    </font>
    <font>
      <name val="Yu Gothic"/>
      <b val="1"/>
      <color rgb="001B3A5C"/>
      <sz val="13"/>
    </font>
    <font>
      <name val="Yu Gothic"/>
      <color rgb="001A1A1A"/>
      <sz val="10"/>
    </font>
    <font>
      <name val="Yu Gothic"/>
      <color rgb="001A1A1A"/>
      <sz val="9"/>
    </font>
    <font>
      <name val="Yu Gothic"/>
      <b val="1"/>
      <color rgb="FF1B3A5C"/>
      <sz val="17"/>
    </font>
    <font>
      <name val="Yu Gothic"/>
      <color theme="1"/>
      <sz val="11"/>
    </font>
    <font>
      <name val="Yu Gothic"/>
      <b val="1"/>
      <color rgb="FF1B3A5C"/>
      <sz val="10.5"/>
    </font>
    <font>
      <name val="Yu Gothic"/>
      <b val="1"/>
      <color rgb="FF1B3A5C"/>
      <sz val="11"/>
    </font>
    <font>
      <name val="Yu Gothic"/>
      <b val="1"/>
      <color rgb="FF1B3A5C"/>
      <sz val="15"/>
    </font>
    <font>
      <name val="Yu Gothic"/>
      <color rgb="FF66707A"/>
      <sz val="8"/>
    </font>
    <font>
      <name val="Yu Gothic"/>
      <b val="1"/>
      <color rgb="FF1B3A5C"/>
      <sz val="14"/>
    </font>
    <font>
      <name val="Yu Gothic"/>
      <b val="1"/>
      <color rgb="FF1B3A5C"/>
      <sz val="13"/>
    </font>
  </fonts>
  <fills count="3">
    <fill>
      <patternFill/>
    </fill>
    <fill>
      <patternFill patternType="gray125"/>
    </fill>
    <fill>
      <patternFill patternType="solid">
        <fgColor rgb="00F2F2EF"/>
      </patternFill>
    </fill>
  </fills>
  <borders count="20">
    <border>
      <left/>
      <right/>
      <top/>
      <bottom/>
      <diagonal/>
    </border>
    <border>
      <bottom style="double">
        <color rgb="001B3A5C"/>
      </bottom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top style="double">
        <color rgb="001B3A5C"/>
      </top>
    </border>
    <border>
      <left style="medium">
        <color rgb="001B3A5C"/>
      </left>
      <right style="medium">
        <color rgb="001B3A5C"/>
      </right>
      <top style="medium">
        <color rgb="001B3A5C"/>
      </top>
      <bottom style="medium">
        <color rgb="001B3A5C"/>
      </bottom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 style="double">
        <color rgb="001B3A5C"/>
      </top>
      <bottom/>
      <diagonal/>
    </border>
    <border>
      <left/>
      <right/>
      <top style="medium">
        <color rgb="001B3A5C"/>
      </top>
      <bottom/>
      <diagonal/>
    </border>
    <border>
      <left/>
      <right style="medium">
        <color rgb="001B3A5C"/>
      </right>
      <top style="medium">
        <color rgb="001B3A5C"/>
      </top>
      <bottom/>
      <diagonal/>
    </border>
    <border>
      <left/>
      <right/>
      <top style="medium">
        <color rgb="001B3A5C"/>
      </top>
      <bottom style="medium">
        <color rgb="001B3A5C"/>
      </bottom>
      <diagonal/>
    </border>
    <border>
      <left/>
      <right style="medium">
        <color rgb="001B3A5C"/>
      </right>
      <top style="medium">
        <color rgb="001B3A5C"/>
      </top>
      <bottom style="medium">
        <color rgb="001B3A5C"/>
      </bottom>
      <diagonal/>
    </border>
    <border>
      <left/>
      <right/>
      <top/>
      <bottom style="double">
        <color rgb="001B3A5C"/>
      </bottom>
      <diagonal/>
    </border>
    <border>
      <left/>
      <right/>
      <top/>
      <bottom style="double">
        <color rgb="001B3A5C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/>
      <bottom/>
    </border>
    <border>
      <left/>
      <right/>
      <top style="double">
        <color rgb="001B3A5C"/>
      </top>
      <bottom/>
    </border>
    <border>
      <left/>
      <right/>
      <top style="medium">
        <color rgb="001B3A5C"/>
      </top>
      <bottom style="medium">
        <color rgb="001B3A5C"/>
      </bottom>
    </border>
    <border>
      <left/>
      <right style="medium">
        <color rgb="001B3A5C"/>
      </right>
      <top style="medium">
        <color rgb="001B3A5C"/>
      </top>
      <bottom style="medium">
        <color rgb="001B3A5C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/>
    </xf>
    <xf numFmtId="0" fontId="0" fillId="2" borderId="2" pivotButton="0" quotePrefix="0" xfId="0"/>
    <xf numFmtId="0" fontId="3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4" fillId="0" borderId="3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3" fontId="5" fillId="0" borderId="2" applyAlignment="1" pivotButton="0" quotePrefix="0" xfId="0">
      <alignment horizontal="right" vertical="center"/>
    </xf>
    <xf numFmtId="3" fontId="6" fillId="2" borderId="2" applyAlignment="1" pivotButton="0" quotePrefix="0" xfId="0">
      <alignment horizontal="right" vertical="center"/>
    </xf>
    <xf numFmtId="164" fontId="6" fillId="2" borderId="2" applyAlignment="1" pivotButton="0" quotePrefix="0" xfId="0">
      <alignment horizontal="right" vertical="center"/>
    </xf>
    <xf numFmtId="165" fontId="7" fillId="2" borderId="4" applyAlignment="1" pivotButton="0" quotePrefix="0" xfId="0">
      <alignment horizontal="right" vertical="center"/>
    </xf>
    <xf numFmtId="0" fontId="7" fillId="2" borderId="4" applyAlignment="1" pivotButton="0" quotePrefix="0" xfId="0">
      <alignment horizontal="right" vertical="center"/>
    </xf>
    <xf numFmtId="3" fontId="5" fillId="0" borderId="2" applyAlignment="1" pivotButton="0" quotePrefix="0" xfId="0">
      <alignment horizontal="center" vertical="center"/>
    </xf>
    <xf numFmtId="164" fontId="5" fillId="0" borderId="2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top" wrapText="1"/>
    </xf>
    <xf numFmtId="0" fontId="10" fillId="0" borderId="2" applyAlignment="1" pivotButton="0" quotePrefix="0" xfId="0">
      <alignment horizontal="center" vertical="center"/>
    </xf>
    <xf numFmtId="3" fontId="11" fillId="0" borderId="2" applyAlignment="1" pivotButton="0" quotePrefix="0" xfId="0">
      <alignment horizontal="right" vertical="center"/>
    </xf>
    <xf numFmtId="3" fontId="10" fillId="0" borderId="2" applyAlignment="1" pivotButton="0" quotePrefix="0" xfId="0">
      <alignment horizontal="right" vertical="center"/>
    </xf>
    <xf numFmtId="3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/>
    </xf>
    <xf numFmtId="164" fontId="6" fillId="0" borderId="2" applyAlignment="1" pivotButton="0" quotePrefix="0" xfId="0">
      <alignment horizontal="center" vertical="center"/>
    </xf>
    <xf numFmtId="166" fontId="5" fillId="0" borderId="2" applyAlignment="1" pivotButton="0" quotePrefix="0" xfId="0">
      <alignment horizontal="right" vertical="center"/>
    </xf>
    <xf numFmtId="0" fontId="13" fillId="0" borderId="0" pivotButton="0" quotePrefix="0" xfId="0"/>
    <xf numFmtId="0" fontId="14" fillId="0" borderId="0" pivotButton="0" quotePrefix="0" xfId="0"/>
    <xf numFmtId="0" fontId="6" fillId="0" borderId="0" pivotButton="0" quotePrefix="0" xfId="0"/>
    <xf numFmtId="0" fontId="15" fillId="0" borderId="0" pivotButton="0" quotePrefix="0" xfId="0"/>
    <xf numFmtId="0" fontId="16" fillId="0" borderId="1" applyAlignment="1" pivotButton="0" quotePrefix="0" xfId="0">
      <alignment horizontal="center" vertical="center"/>
    </xf>
    <xf numFmtId="0" fontId="17" fillId="0" borderId="14" pivotButton="0" quotePrefix="0" xfId="0"/>
    <xf numFmtId="0" fontId="17" fillId="0" borderId="15" pivotButton="0" quotePrefix="0" xfId="0"/>
    <xf numFmtId="0" fontId="17" fillId="0" borderId="16" pivotButton="0" quotePrefix="0" xfId="0"/>
    <xf numFmtId="0" fontId="18" fillId="0" borderId="3" applyAlignment="1" pivotButton="0" quotePrefix="0" xfId="0">
      <alignment horizontal="center" vertical="center" wrapText="1"/>
    </xf>
    <xf numFmtId="0" fontId="17" fillId="0" borderId="17" pivotButton="0" quotePrefix="0" xfId="0"/>
    <xf numFmtId="3" fontId="19" fillId="2" borderId="2" applyAlignment="1" pivotButton="0" quotePrefix="0" xfId="0">
      <alignment horizontal="right" vertical="center"/>
    </xf>
    <xf numFmtId="164" fontId="19" fillId="2" borderId="2" applyAlignment="1" pivotButton="0" quotePrefix="0" xfId="0">
      <alignment horizontal="right" vertical="center"/>
    </xf>
    <xf numFmtId="165" fontId="20" fillId="2" borderId="4" applyAlignment="1" pivotButton="0" quotePrefix="0" xfId="0">
      <alignment horizontal="right" vertical="center"/>
    </xf>
    <xf numFmtId="0" fontId="17" fillId="0" borderId="18" pivotButton="0" quotePrefix="0" xfId="0"/>
    <xf numFmtId="0" fontId="17" fillId="0" borderId="19" pivotButton="0" quotePrefix="0" xfId="0"/>
    <xf numFmtId="0" fontId="8" fillId="0" borderId="16" applyAlignment="1" pivotButton="0" quotePrefix="0" xfId="0">
      <alignment vertical="center" wrapText="1"/>
    </xf>
    <xf numFmtId="0" fontId="21" fillId="0" borderId="16" applyAlignment="1" pivotButton="0" quotePrefix="0" xfId="0">
      <alignment vertical="top" wrapText="1"/>
    </xf>
    <xf numFmtId="0" fontId="22" fillId="0" borderId="16" applyAlignment="1" pivotButton="0" quotePrefix="0" xfId="0">
      <alignment horizontal="left" vertical="center"/>
    </xf>
    <xf numFmtId="164" fontId="19" fillId="0" borderId="2" applyAlignment="1" pivotButton="0" quotePrefix="0" xfId="0">
      <alignment horizontal="center" vertical="center"/>
    </xf>
    <xf numFmtId="0" fontId="23" fillId="0" borderId="16" pivotButton="0" quotePrefix="0" xfId="0"/>
    <xf numFmtId="0" fontId="14" fillId="0" borderId="16" pivotButton="0" quotePrefix="0" xfId="0"/>
    <xf numFmtId="0" fontId="19" fillId="0" borderId="16" pivotButton="0" quotePrefix="0" xfId="0"/>
    <xf numFmtId="0" fontId="15" fillId="0" borderId="1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9" customWidth="1" min="6" max="6"/>
  </cols>
  <sheetData>
    <row r="1" ht="34" customHeight="1">
      <c r="A1" s="30" t="inlineStr">
        <is>
          <t>賞　与　明　細　書</t>
        </is>
      </c>
      <c r="B1" s="31" t="n"/>
      <c r="C1" s="31" t="n"/>
      <c r="D1" s="31" t="n"/>
      <c r="E1" s="31" t="n"/>
      <c r="F1" s="31" t="n"/>
    </row>
    <row r="2" ht="18" customHeight="1">
      <c r="A2" s="3" t="inlineStr">
        <is>
          <t>支給日</t>
        </is>
      </c>
      <c r="B2" s="32" t="n"/>
      <c r="C2" s="3" t="inlineStr">
        <is>
          <t>賞与の名称</t>
        </is>
      </c>
      <c r="D2" s="32" t="n"/>
      <c r="E2" s="3" t="inlineStr">
        <is>
          <t>氏名</t>
        </is>
      </c>
      <c r="F2" s="32" t="n"/>
    </row>
    <row r="3" ht="22" customHeight="1">
      <c r="A3" s="5" t="n"/>
      <c r="B3" s="32" t="n"/>
      <c r="C3" s="5" t="n"/>
      <c r="D3" s="32" t="n"/>
      <c r="E3" s="5" t="n"/>
      <c r="F3" s="32" t="n"/>
    </row>
    <row r="4" ht="18" customHeight="1">
      <c r="A4" s="3" t="inlineStr">
        <is>
          <t>所属部署</t>
        </is>
      </c>
      <c r="B4" s="32" t="n"/>
      <c r="C4" s="3" t="inlineStr">
        <is>
          <t>社員番号</t>
        </is>
      </c>
      <c r="D4" s="32" t="n"/>
      <c r="E4" s="3" t="inlineStr">
        <is>
          <t>算定対象期間</t>
        </is>
      </c>
      <c r="F4" s="32" t="n"/>
    </row>
    <row r="5" ht="22" customHeight="1">
      <c r="A5" s="5" t="n"/>
      <c r="B5" s="32" t="n"/>
      <c r="C5" s="5" t="n"/>
      <c r="D5" s="32" t="n"/>
      <c r="E5" s="5" t="n"/>
      <c r="F5" s="32" t="n"/>
    </row>
    <row r="6" ht="6" customHeight="1">
      <c r="A6" s="33" t="n"/>
      <c r="B6" s="33" t="n"/>
      <c r="C6" s="33" t="n"/>
      <c r="D6" s="33" t="n"/>
      <c r="E6" s="33" t="n"/>
      <c r="F6" s="33" t="n"/>
    </row>
    <row r="7" ht="20" customHeight="1">
      <c r="A7" s="34" t="inlineStr">
        <is>
          <t>【支給・算出の途中】</t>
        </is>
      </c>
      <c r="B7" s="35" t="n"/>
      <c r="C7" s="35" t="n"/>
      <c r="D7" s="34" t="inlineStr">
        <is>
          <t>【控　除】</t>
        </is>
      </c>
      <c r="E7" s="35" t="n"/>
      <c r="F7" s="35" t="n"/>
    </row>
    <row r="8" ht="20" customHeight="1">
      <c r="A8" s="8" t="inlineStr">
        <is>
          <t>基本賞与</t>
        </is>
      </c>
      <c r="B8" s="32" t="n"/>
      <c r="C8" s="9" t="n"/>
      <c r="D8" s="8" t="inlineStr">
        <is>
          <t>健康保険料</t>
        </is>
      </c>
      <c r="E8" s="32" t="n"/>
      <c r="F8" s="9">
        <f>MAX(0,ROUNDUP(ROUND(MAX(0,MIN($C$11,5730000-$F$20))*$A$23/2,2)-0.5,0))</f>
        <v>0</v>
      </c>
    </row>
    <row r="9" ht="20" customHeight="1">
      <c r="A9" s="8" t="inlineStr">
        <is>
          <t>査定賞与</t>
        </is>
      </c>
      <c r="B9" s="32" t="n"/>
      <c r="C9" s="9" t="n"/>
      <c r="D9" s="8" t="inlineStr">
        <is>
          <t>子ども・子育て支援金</t>
        </is>
      </c>
      <c r="E9" s="32" t="n"/>
      <c r="F9" s="9">
        <f>MAX(0,ROUNDUP(ROUND(MAX(0,MIN($C$11,5730000-$F$20))*$B$23/2,2)-0.5,0))</f>
        <v>0</v>
      </c>
    </row>
    <row r="10" ht="20" customHeight="1">
      <c r="A10" s="8" t="inlineStr">
        <is>
          <t>その他の賞与</t>
        </is>
      </c>
      <c r="B10" s="32" t="n"/>
      <c r="C10" s="9" t="n"/>
      <c r="D10" s="8" t="inlineStr">
        <is>
          <t>介護保険料</t>
        </is>
      </c>
      <c r="E10" s="32" t="n"/>
      <c r="F10" s="9">
        <f>IF($E$20="はい",MAX(0,ROUNDUP(ROUND(MAX(0,MIN($C$11,5730000-$F$20))*$C$23/2,2)-0.5,0)),0)</f>
        <v>0</v>
      </c>
    </row>
    <row r="11" ht="20" customHeight="1">
      <c r="A11" s="8" t="inlineStr">
        <is>
          <t>標準賞与額（千円未満切捨て）</t>
        </is>
      </c>
      <c r="B11" s="32" t="n"/>
      <c r="C11" s="36">
        <f>INT(C14/1000)*1000</f>
        <v>0</v>
      </c>
      <c r="D11" s="8" t="inlineStr">
        <is>
          <t>厚生年金保険料</t>
        </is>
      </c>
      <c r="E11" s="32" t="n"/>
      <c r="F11" s="9">
        <f>MAX(0,ROUNDUP(ROUND(MIN($C$11,1500000)*$D$23/2,2)-0.5,0))</f>
        <v>0</v>
      </c>
    </row>
    <row r="12" ht="20" customHeight="1">
      <c r="A12" s="8" t="inlineStr">
        <is>
          <t>社会保険料等控除後の賞与</t>
        </is>
      </c>
      <c r="B12" s="32" t="n"/>
      <c r="C12" s="36">
        <f>C14-SUM(F8:F12)</f>
        <v>0</v>
      </c>
      <c r="D12" s="8" t="inlineStr">
        <is>
          <t>雇用保険料</t>
        </is>
      </c>
      <c r="E12" s="32" t="n"/>
      <c r="F12" s="9">
        <f>MAX(0,ROUNDUP(ROUND($C$14*$E$23,2)-0.5,0))</f>
        <v>0</v>
      </c>
    </row>
    <row r="13" ht="20" customHeight="1">
      <c r="A13" s="8" t="inlineStr">
        <is>
          <t>適用した源泉徴収率</t>
        </is>
      </c>
      <c r="B13" s="32" t="n"/>
      <c r="C13" s="37">
        <f>IF($F$23&lt;=0,0,INDEX('源泉率表（令和8年）'!$A$4:$A$24,MATCH($F$23/1000,INDEX('源泉率表（令和8年）'!$B$4:$I$24,0,MIN($D$20,7)+1),1)))</f>
        <v>0</v>
      </c>
      <c r="D13" s="8" t="inlineStr">
        <is>
          <t>所得税</t>
        </is>
      </c>
      <c r="E13" s="32" t="n"/>
      <c r="F13" s="9">
        <f>IF($F$23&lt;=0,0,IF($C$12&gt;$F$23*10,0,INT(ROUND($C$12*$C$13,6))))</f>
        <v>0</v>
      </c>
    </row>
    <row r="14" ht="20" customHeight="1">
      <c r="A14" s="8" t="inlineStr">
        <is>
          <t>賞与支給額合計</t>
        </is>
      </c>
      <c r="B14" s="32" t="n"/>
      <c r="C14" s="36">
        <f>SUM(C8:C10)</f>
        <v>0</v>
      </c>
      <c r="D14" s="8" t="inlineStr">
        <is>
          <t>控除合計</t>
        </is>
      </c>
      <c r="E14" s="32" t="n"/>
      <c r="F14" s="36">
        <f>SUM(F8:F13)</f>
        <v>0</v>
      </c>
    </row>
    <row r="15" ht="6" customHeight="1">
      <c r="A15" s="33" t="n"/>
      <c r="B15" s="33" t="n"/>
      <c r="C15" s="33" t="n"/>
      <c r="D15" s="33" t="n"/>
      <c r="E15" s="33" t="n"/>
      <c r="F15" s="33" t="n"/>
    </row>
    <row r="16" ht="30" customHeight="1">
      <c r="A16" s="8" t="inlineStr">
        <is>
          <t>差引支給額（手取り）</t>
        </is>
      </c>
      <c r="B16" s="32" t="n"/>
      <c r="C16" s="38">
        <f>C14-F14</f>
        <v>0</v>
      </c>
      <c r="D16" s="39" t="n"/>
      <c r="E16" s="39" t="n"/>
      <c r="F16" s="40" t="n"/>
    </row>
    <row r="17" ht="6" customHeight="1">
      <c r="A17" s="33" t="n"/>
      <c r="B17" s="33" t="n"/>
      <c r="C17" s="33" t="n"/>
      <c r="D17" s="33" t="n"/>
      <c r="E17" s="33" t="n"/>
      <c r="F17" s="33" t="n"/>
    </row>
    <row r="18" ht="20" customHeight="1">
      <c r="A18" s="34" t="inlineStr">
        <is>
          <t>【計算に使う前提（入力）】</t>
        </is>
      </c>
      <c r="B18" s="35" t="n"/>
      <c r="C18" s="35" t="n"/>
      <c r="D18" s="35" t="n"/>
      <c r="E18" s="35" t="n"/>
      <c r="F18" s="35" t="n"/>
    </row>
    <row r="19" ht="46" customHeight="1">
      <c r="A19" s="8" t="inlineStr">
        <is>
          <t>前月の給与の
総支給額（賞与除く）</t>
        </is>
      </c>
      <c r="B19" s="8" t="inlineStr">
        <is>
          <t>うち非課税の
通勤手当</t>
        </is>
      </c>
      <c r="C19" s="8" t="inlineStr">
        <is>
          <t>前月の社会保険料等
の合計</t>
        </is>
      </c>
      <c r="D19" s="8" t="inlineStr">
        <is>
          <t>扶養親族等の数
（甲欄・0〜7）</t>
        </is>
      </c>
      <c r="E19" s="8" t="inlineStr">
        <is>
          <t>介護保険の対象
（40〜64歳）</t>
        </is>
      </c>
      <c r="F19" s="8" t="inlineStr">
        <is>
          <t>今年度の標準賞与額
累計（今回より前）</t>
        </is>
      </c>
    </row>
    <row r="20" ht="24" customHeight="1">
      <c r="A20" s="9" t="n"/>
      <c r="B20" s="9" t="n"/>
      <c r="C20" s="9" t="n"/>
      <c r="D20" s="14" t="n"/>
      <c r="E20" s="14" t="n"/>
      <c r="F20" s="9" t="n"/>
    </row>
    <row r="21" ht="20" customHeight="1">
      <c r="A21" s="34" t="inlineStr">
        <is>
          <t>【料率（協会けんぽ 東京支部・令和8年度。他の県は健康保険料率を書き換え）】</t>
        </is>
      </c>
      <c r="B21" s="35" t="n"/>
      <c r="C21" s="35" t="n"/>
      <c r="D21" s="35" t="n"/>
      <c r="E21" s="35" t="n"/>
      <c r="F21" s="35" t="n"/>
    </row>
    <row r="22" ht="34" customHeight="1">
      <c r="A22" s="8" t="inlineStr">
        <is>
          <t>健康保険料率
（全額）</t>
        </is>
      </c>
      <c r="B22" s="8" t="inlineStr">
        <is>
          <t>子ども・子育て
支援金率（全額）</t>
        </is>
      </c>
      <c r="C22" s="8" t="inlineStr">
        <is>
          <t>介護保険料率
（全額）</t>
        </is>
      </c>
      <c r="D22" s="8" t="inlineStr">
        <is>
          <t>厚生年金保険料率
（全額）</t>
        </is>
      </c>
      <c r="E22" s="8" t="inlineStr">
        <is>
          <t>雇用保険料率
（労働者負担）</t>
        </is>
      </c>
      <c r="F22" s="8" t="inlineStr">
        <is>
          <t>前月の社会保険料等
控除後の給与等</t>
        </is>
      </c>
    </row>
    <row r="23" ht="22" customHeight="1">
      <c r="A23" s="15" t="n">
        <v>0.0985</v>
      </c>
      <c r="B23" s="15" t="n">
        <v>0.0023</v>
      </c>
      <c r="C23" s="15" t="n">
        <v>0.0162</v>
      </c>
      <c r="D23" s="15" t="n">
        <v>0.183</v>
      </c>
      <c r="E23" s="15" t="n">
        <v>0.005</v>
      </c>
      <c r="F23" s="36">
        <f>A20-B20-C20</f>
        <v>0</v>
      </c>
    </row>
    <row r="24" ht="6" customHeight="1">
      <c r="A24" s="33" t="n"/>
      <c r="B24" s="33" t="n"/>
      <c r="C24" s="33" t="n"/>
      <c r="D24" s="33" t="n"/>
      <c r="E24" s="33" t="n"/>
      <c r="F24" s="33" t="n"/>
    </row>
    <row r="25" ht="28" customHeight="1">
      <c r="A25" s="41" t="str">
        <f>IF($A$20="","下の「計算に使う前提」に前月の給与などを入れると、所得税の算出率の表を使えるかどうかをここに表示します。",IF($F$23&lt;=0,"前月の給与がない（または社会保険料等以下）ため、算出率の表は使えません。月額表で所得税を計算してください。",IF($C$12&gt;$F$23*10,"賞与（社会保険料等控除後）が前月の給与等の10倍を超えるため、算出率の表は使えません。月額表で所得税を計算してください。","算出率の表を使える条件です（前月に給与があり、賞与が前月の10倍以内）。")))</f>
        <v>下の「計算に使う前提」に前月の給与などを入れると、所得税の算出率の表を使えるかどうかをここに表示します。</v>
      </c>
      <c r="B25" s="33" t="n"/>
      <c r="C25" s="33" t="n"/>
      <c r="D25" s="33" t="n"/>
      <c r="E25" s="33" t="n"/>
      <c r="F25" s="33" t="n"/>
    </row>
    <row r="26" ht="66" customHeight="1">
      <c r="A26" s="42" t="inlineStr">
        <is>
          <t>計算の根拠: 標準賞与額（賞与額の千円未満切捨て）×料率÷2（本人負担。端数は50銭以下切捨て・50銭超切上げ）。健康保険・介護保険・支援金は年度累計573万円、厚生年金は1回150万円が上限。雇用保険は賞与額×0.5%。所得税=（賞与−社会保険料等）×国税庁「賞与に対する源泉徴収税額の算出率の表」の率（1円未満切捨て）。出典: 協会けんぽ・厚生労働省・国税庁（令和8年度・2026-10-05確認）。住民税の欄はありません（毎月の給与で特別徴収）。乙欄（扶養控除等申告書なし）は国税庁の表の乙欄を使います。</t>
        </is>
      </c>
      <c r="B26" s="33" t="n"/>
      <c r="C26" s="33" t="n"/>
      <c r="D26" s="33" t="n"/>
      <c r="E26" s="33" t="n"/>
      <c r="F26" s="33" t="n"/>
    </row>
  </sheetData>
  <mergeCells count="35">
    <mergeCell ref="D10:E10"/>
    <mergeCell ref="A11:B11"/>
    <mergeCell ref="C5:D5"/>
    <mergeCell ref="E5:F5"/>
    <mergeCell ref="A18:F18"/>
    <mergeCell ref="D7:F7"/>
    <mergeCell ref="A26:F26"/>
    <mergeCell ref="A21:F21"/>
    <mergeCell ref="C4:D4"/>
    <mergeCell ref="E4:F4"/>
    <mergeCell ref="A16:B16"/>
    <mergeCell ref="D11:E11"/>
    <mergeCell ref="D13:E13"/>
    <mergeCell ref="A3:B3"/>
    <mergeCell ref="A12:B12"/>
    <mergeCell ref="A2:B2"/>
    <mergeCell ref="C2:D2"/>
    <mergeCell ref="E2:F2"/>
    <mergeCell ref="A5:B5"/>
    <mergeCell ref="C16:F16"/>
    <mergeCell ref="A14:B14"/>
    <mergeCell ref="D9:E9"/>
    <mergeCell ref="A8:B8"/>
    <mergeCell ref="D12:E12"/>
    <mergeCell ref="A4:B4"/>
    <mergeCell ref="D8:E8"/>
    <mergeCell ref="A1:F1"/>
    <mergeCell ref="A10:B10"/>
    <mergeCell ref="A13:B13"/>
    <mergeCell ref="D14:E14"/>
    <mergeCell ref="A9:B9"/>
    <mergeCell ref="A7:C7"/>
    <mergeCell ref="C3:D3"/>
    <mergeCell ref="E3:F3"/>
    <mergeCell ref="A25:F25"/>
  </mergeCells>
  <dataValidations count="2">
    <dataValidation sqref="D20" showDropDown="0" showInputMessage="0" showErrorMessage="0" allowBlank="1" type="list">
      <formula1>"0,1,2,3,4,5,6,7"</formula1>
    </dataValidation>
    <dataValidation sqref="E20" showDropDown="0" showInputMessage="0" showErrorMessage="0" allowBlank="1" type="list">
      <formula1>"はい,いいえ"</formula1>
    </dataValidation>
  </dataValidations>
  <pageMargins left="0.6" right="0.6" top="0.7" bottom="0.7" header="0.3" footer="0.3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9" customWidth="1" min="6" max="6"/>
  </cols>
  <sheetData>
    <row r="1" ht="34" customHeight="1">
      <c r="A1" s="30" t="inlineStr">
        <is>
          <t>賞　与　明　細　書（記入例）</t>
        </is>
      </c>
      <c r="B1" s="31" t="n"/>
      <c r="C1" s="31" t="n"/>
      <c r="D1" s="31" t="n"/>
      <c r="E1" s="31" t="n"/>
      <c r="F1" s="31" t="n"/>
    </row>
    <row r="2" ht="18" customHeight="1">
      <c r="A2" s="3" t="inlineStr">
        <is>
          <t>支給日</t>
        </is>
      </c>
      <c r="B2" s="32" t="n"/>
      <c r="C2" s="3" t="inlineStr">
        <is>
          <t>賞与の名称</t>
        </is>
      </c>
      <c r="D2" s="32" t="n"/>
      <c r="E2" s="3" t="inlineStr">
        <is>
          <t>氏名</t>
        </is>
      </c>
      <c r="F2" s="32" t="n"/>
    </row>
    <row r="3" ht="22" customHeight="1">
      <c r="A3" s="18" t="inlineStr">
        <is>
          <t>2026年6月30日（火）</t>
        </is>
      </c>
      <c r="B3" s="32" t="n"/>
      <c r="C3" s="18" t="inlineStr">
        <is>
          <t>2026年 夏季賞与</t>
        </is>
      </c>
      <c r="D3" s="32" t="n"/>
      <c r="E3" s="18" t="inlineStr">
        <is>
          <t>山田　太郎</t>
        </is>
      </c>
      <c r="F3" s="32" t="n"/>
    </row>
    <row r="4" ht="18" customHeight="1">
      <c r="A4" s="3" t="inlineStr">
        <is>
          <t>所属部署</t>
        </is>
      </c>
      <c r="B4" s="32" t="n"/>
      <c r="C4" s="3" t="inlineStr">
        <is>
          <t>社員番号</t>
        </is>
      </c>
      <c r="D4" s="32" t="n"/>
      <c r="E4" s="3" t="inlineStr">
        <is>
          <t>算定対象期間</t>
        </is>
      </c>
      <c r="F4" s="32" t="n"/>
    </row>
    <row r="5" ht="22" customHeight="1">
      <c r="A5" s="18" t="inlineStr">
        <is>
          <t>人事総務部</t>
        </is>
      </c>
      <c r="B5" s="32" t="n"/>
      <c r="C5" s="18" t="inlineStr">
        <is>
          <t>EMP-001</t>
        </is>
      </c>
      <c r="D5" s="32" t="n"/>
      <c r="E5" s="18" t="inlineStr">
        <is>
          <t>2025年12月1日〜2026年5月31日</t>
        </is>
      </c>
      <c r="F5" s="32" t="n"/>
    </row>
    <row r="6" ht="6" customHeight="1">
      <c r="A6" s="33" t="n"/>
      <c r="B6" s="33" t="n"/>
      <c r="C6" s="33" t="n"/>
      <c r="D6" s="33" t="n"/>
      <c r="E6" s="33" t="n"/>
      <c r="F6" s="33" t="n"/>
    </row>
    <row r="7" ht="20" customHeight="1">
      <c r="A7" s="34" t="inlineStr">
        <is>
          <t>【支給・算出の途中】</t>
        </is>
      </c>
      <c r="B7" s="35" t="n"/>
      <c r="C7" s="35" t="n"/>
      <c r="D7" s="34" t="inlineStr">
        <is>
          <t>【控　除】</t>
        </is>
      </c>
      <c r="E7" s="35" t="n"/>
      <c r="F7" s="35" t="n"/>
    </row>
    <row r="8" ht="20" customHeight="1">
      <c r="A8" s="8" t="inlineStr">
        <is>
          <t>基本賞与</t>
        </is>
      </c>
      <c r="B8" s="32" t="n"/>
      <c r="C8" s="19" t="n">
        <v>375000</v>
      </c>
      <c r="D8" s="8" t="inlineStr">
        <is>
          <t>健康保険料</t>
        </is>
      </c>
      <c r="E8" s="32" t="n"/>
      <c r="F8" s="9">
        <f>MAX(0,ROUNDUP(ROUND(MAX(0,MIN($C$11,5730000-$F$20))*$A$23/2,2)-0.5,0))</f>
        <v>19700</v>
      </c>
    </row>
    <row r="9" ht="20" customHeight="1">
      <c r="A9" s="8" t="inlineStr">
        <is>
          <t>査定賞与</t>
        </is>
      </c>
      <c r="B9" s="32" t="n"/>
      <c r="C9" s="19" t="n">
        <v>25000</v>
      </c>
      <c r="D9" s="8" t="inlineStr">
        <is>
          <t>子ども・子育て支援金</t>
        </is>
      </c>
      <c r="E9" s="32" t="n"/>
      <c r="F9" s="9">
        <f>MAX(0,ROUNDUP(ROUND(MAX(0,MIN($C$11,5730000-$F$20))*$B$23/2,2)-0.5,0))</f>
        <v>460</v>
      </c>
    </row>
    <row r="10" ht="20" customHeight="1">
      <c r="A10" s="8" t="inlineStr">
        <is>
          <t>その他の賞与</t>
        </is>
      </c>
      <c r="B10" s="32" t="n"/>
      <c r="C10" s="19" t="n">
        <v>0</v>
      </c>
      <c r="D10" s="8" t="inlineStr">
        <is>
          <t>介護保険料</t>
        </is>
      </c>
      <c r="E10" s="32" t="n"/>
      <c r="F10" s="9">
        <f>IF($E$20="はい",MAX(0,ROUNDUP(ROUND(MAX(0,MIN($C$11,5730000-$F$20))*$C$23/2,2)-0.5,0)),0)</f>
        <v>0</v>
      </c>
    </row>
    <row r="11" ht="20" customHeight="1">
      <c r="A11" s="8" t="inlineStr">
        <is>
          <t>標準賞与額（千円未満切捨て）</t>
        </is>
      </c>
      <c r="B11" s="32" t="n"/>
      <c r="C11" s="36">
        <f>INT(C14/1000)*1000</f>
        <v>400000</v>
      </c>
      <c r="D11" s="8" t="inlineStr">
        <is>
          <t>厚生年金保険料</t>
        </is>
      </c>
      <c r="E11" s="32" t="n"/>
      <c r="F11" s="9">
        <f>MAX(0,ROUNDUP(ROUND(MIN($C$11,1500000)*$D$23/2,2)-0.5,0))</f>
        <v>36600</v>
      </c>
    </row>
    <row r="12" ht="20" customHeight="1">
      <c r="A12" s="8" t="inlineStr">
        <is>
          <t>社会保険料等控除後の賞与</t>
        </is>
      </c>
      <c r="B12" s="32" t="n"/>
      <c r="C12" s="36">
        <f>C14-SUM(F8:F12)</f>
        <v>341240</v>
      </c>
      <c r="D12" s="8" t="inlineStr">
        <is>
          <t>雇用保険料</t>
        </is>
      </c>
      <c r="E12" s="32" t="n"/>
      <c r="F12" s="9">
        <f>MAX(0,ROUNDUP(ROUND($C$14*$E$23,2)-0.5,0))</f>
        <v>2000</v>
      </c>
    </row>
    <row r="13" ht="20" customHeight="1">
      <c r="A13" s="8" t="inlineStr">
        <is>
          <t>適用した源泉徴収率</t>
        </is>
      </c>
      <c r="B13" s="32" t="n"/>
      <c r="C13" s="37">
        <f>IF($F$23&lt;=0,0,INDEX('源泉率表（令和8年）'!$A$4:$A$24,MATCH($F$23/1000,INDEX('源泉率表（令和8年）'!$B$4:$I$24,0,MIN($D$20,7)+1),1)))</f>
        <v>0.06126</v>
      </c>
      <c r="D13" s="8" t="inlineStr">
        <is>
          <t>所得税</t>
        </is>
      </c>
      <c r="E13" s="32" t="n"/>
      <c r="F13" s="9">
        <f>IF($F$23&lt;=0,0,IF($C$12&gt;$F$23*10,0,INT(ROUND($C$12*$C$13,6))))</f>
        <v>20904</v>
      </c>
    </row>
    <row r="14" ht="20" customHeight="1">
      <c r="A14" s="8" t="inlineStr">
        <is>
          <t>賞与支給額合計</t>
        </is>
      </c>
      <c r="B14" s="32" t="n"/>
      <c r="C14" s="36">
        <f>SUM(C8:C10)</f>
        <v>400000</v>
      </c>
      <c r="D14" s="8" t="inlineStr">
        <is>
          <t>控除合計</t>
        </is>
      </c>
      <c r="E14" s="32" t="n"/>
      <c r="F14" s="36">
        <f>SUM(F8:F13)</f>
        <v>79664</v>
      </c>
    </row>
    <row r="15" ht="6" customHeight="1">
      <c r="A15" s="33" t="n"/>
      <c r="B15" s="33" t="n"/>
      <c r="C15" s="33" t="n"/>
      <c r="D15" s="33" t="n"/>
      <c r="E15" s="33" t="n"/>
      <c r="F15" s="33" t="n"/>
    </row>
    <row r="16" ht="30" customHeight="1">
      <c r="A16" s="8" t="inlineStr">
        <is>
          <t>差引支給額（手取り）</t>
        </is>
      </c>
      <c r="B16" s="32" t="n"/>
      <c r="C16" s="38">
        <f>C14-F14</f>
        <v>320336</v>
      </c>
      <c r="D16" s="39" t="n"/>
      <c r="E16" s="39" t="n"/>
      <c r="F16" s="40" t="n"/>
    </row>
    <row r="17" ht="6" customHeight="1">
      <c r="A17" s="33" t="n"/>
      <c r="B17" s="33" t="n"/>
      <c r="C17" s="33" t="n"/>
      <c r="D17" s="33" t="n"/>
      <c r="E17" s="33" t="n"/>
      <c r="F17" s="33" t="n"/>
    </row>
    <row r="18" ht="20" customHeight="1">
      <c r="A18" s="34" t="inlineStr">
        <is>
          <t>【計算に使う前提（入力）】</t>
        </is>
      </c>
      <c r="B18" s="35" t="n"/>
      <c r="C18" s="35" t="n"/>
      <c r="D18" s="35" t="n"/>
      <c r="E18" s="35" t="n"/>
      <c r="F18" s="35" t="n"/>
    </row>
    <row r="19" ht="46" customHeight="1">
      <c r="A19" s="8" t="inlineStr">
        <is>
          <t>前月の給与の
総支給額（賞与除く）</t>
        </is>
      </c>
      <c r="B19" s="8" t="inlineStr">
        <is>
          <t>うち非課税の
通勤手当</t>
        </is>
      </c>
      <c r="C19" s="8" t="inlineStr">
        <is>
          <t>前月の社会保険料等
の合計</t>
        </is>
      </c>
      <c r="D19" s="8" t="inlineStr">
        <is>
          <t>扶養親族等の数
（甲欄・0〜7）</t>
        </is>
      </c>
      <c r="E19" s="8" t="inlineStr">
        <is>
          <t>介護保険の対象
（40〜64歳）</t>
        </is>
      </c>
      <c r="F19" s="8" t="inlineStr">
        <is>
          <t>今年度の標準賞与額
累計（今回より前）</t>
        </is>
      </c>
    </row>
    <row r="20" ht="24" customHeight="1">
      <c r="A20" s="20" t="n">
        <v>320000</v>
      </c>
      <c r="B20" s="20" t="n">
        <v>15000</v>
      </c>
      <c r="C20" s="20" t="n">
        <v>44170</v>
      </c>
      <c r="D20" s="21" t="n">
        <v>0</v>
      </c>
      <c r="E20" s="21" t="inlineStr">
        <is>
          <t>いいえ</t>
        </is>
      </c>
      <c r="F20" s="20" t="n">
        <v>0</v>
      </c>
    </row>
    <row r="21" ht="20" customHeight="1">
      <c r="A21" s="34" t="inlineStr">
        <is>
          <t>【料率（協会けんぽ 東京支部・令和8年度。他の県は健康保険料率を書き換え）】</t>
        </is>
      </c>
      <c r="B21" s="35" t="n"/>
      <c r="C21" s="35" t="n"/>
      <c r="D21" s="35" t="n"/>
      <c r="E21" s="35" t="n"/>
      <c r="F21" s="35" t="n"/>
    </row>
    <row r="22" ht="34" customHeight="1">
      <c r="A22" s="8" t="inlineStr">
        <is>
          <t>健康保険料率
（全額）</t>
        </is>
      </c>
      <c r="B22" s="8" t="inlineStr">
        <is>
          <t>子ども・子育て
支援金率（全額）</t>
        </is>
      </c>
      <c r="C22" s="8" t="inlineStr">
        <is>
          <t>介護保険料率
（全額）</t>
        </is>
      </c>
      <c r="D22" s="8" t="inlineStr">
        <is>
          <t>厚生年金保険料率
（全額）</t>
        </is>
      </c>
      <c r="E22" s="8" t="inlineStr">
        <is>
          <t>雇用保険料率
（労働者負担）</t>
        </is>
      </c>
      <c r="F22" s="8" t="inlineStr">
        <is>
          <t>前月の社会保険料等
控除後の給与等</t>
        </is>
      </c>
    </row>
    <row r="23" ht="22" customHeight="1">
      <c r="A23" s="22" t="n">
        <v>0.0985</v>
      </c>
      <c r="B23" s="22" t="n">
        <v>0.0023</v>
      </c>
      <c r="C23" s="22" t="n">
        <v>0.0162</v>
      </c>
      <c r="D23" s="22" t="n">
        <v>0.183</v>
      </c>
      <c r="E23" s="22" t="n">
        <v>0.005</v>
      </c>
      <c r="F23" s="36">
        <f>A20-B20-C20</f>
        <v>260830</v>
      </c>
    </row>
    <row r="24" ht="6" customHeight="1">
      <c r="A24" s="33" t="n"/>
      <c r="B24" s="33" t="n"/>
      <c r="C24" s="33" t="n"/>
      <c r="D24" s="33" t="n"/>
      <c r="E24" s="33" t="n"/>
      <c r="F24" s="33" t="n"/>
    </row>
    <row r="25" ht="28" customHeight="1">
      <c r="A25" s="41" t="str">
        <f>IF($A$20="","下の「計算に使う前提」に前月の給与などを入れると、所得税の算出率の表を使えるかどうかをここに表示します。",IF($F$23&lt;=0,"前月の給与がない（または社会保険料等以下）ため、算出率の表は使えません。月額表で所得税を計算してください。",IF($C$12&gt;$F$23*10,"賞与（社会保険料等控除後）が前月の給与等の10倍を超えるため、算出率の表は使えません。月額表で所得税を計算してください。","算出率の表を使える条件です（前月に給与があり、賞与が前月の10倍以内）。")))</f>
        <v>算出率の表を使える条件です（前月に給与があり、賞与が前月の10倍以内）。</v>
      </c>
      <c r="B25" s="33" t="n"/>
      <c r="C25" s="33" t="n"/>
      <c r="D25" s="33" t="n"/>
      <c r="E25" s="33" t="n"/>
      <c r="F25" s="33" t="n"/>
    </row>
    <row r="26" ht="66" customHeight="1">
      <c r="A26" s="42" t="inlineStr">
        <is>
          <t>計算の根拠: 標準賞与額（賞与額の千円未満切捨て）×料率÷2（本人負担。端数は50銭以下切捨て・50銭超切上げ）。健康保険・介護保険・支援金は年度累計573万円、厚生年金は1回150万円が上限。雇用保険は賞与額×0.5%。所得税=（賞与−社会保険料等）×国税庁「賞与に対する源泉徴収税額の算出率の表」の率（1円未満切捨て）。出典: 協会けんぽ・厚生労働省・国税庁（令和8年度・2026-10-05確認）。住民税の欄はありません（毎月の給与で特別徴収）。乙欄（扶養控除等申告書なし）は国税庁の表の乙欄を使います。</t>
        </is>
      </c>
      <c r="B26" s="33" t="n"/>
      <c r="C26" s="33" t="n"/>
      <c r="D26" s="33" t="n"/>
      <c r="E26" s="33" t="n"/>
      <c r="F26" s="33" t="n"/>
    </row>
  </sheetData>
  <mergeCells count="35">
    <mergeCell ref="D10:E10"/>
    <mergeCell ref="A11:B11"/>
    <mergeCell ref="C5:D5"/>
    <mergeCell ref="E5:F5"/>
    <mergeCell ref="A18:F18"/>
    <mergeCell ref="D7:F7"/>
    <mergeCell ref="A26:F26"/>
    <mergeCell ref="A21:F21"/>
    <mergeCell ref="C4:D4"/>
    <mergeCell ref="E4:F4"/>
    <mergeCell ref="A16:B16"/>
    <mergeCell ref="D11:E11"/>
    <mergeCell ref="D13:E13"/>
    <mergeCell ref="A3:B3"/>
    <mergeCell ref="A12:B12"/>
    <mergeCell ref="A2:B2"/>
    <mergeCell ref="C2:D2"/>
    <mergeCell ref="E2:F2"/>
    <mergeCell ref="A5:B5"/>
    <mergeCell ref="C16:F16"/>
    <mergeCell ref="A14:B14"/>
    <mergeCell ref="D9:E9"/>
    <mergeCell ref="A8:B8"/>
    <mergeCell ref="D12:E12"/>
    <mergeCell ref="A4:B4"/>
    <mergeCell ref="D8:E8"/>
    <mergeCell ref="A1:F1"/>
    <mergeCell ref="A10:B10"/>
    <mergeCell ref="A13:B13"/>
    <mergeCell ref="D14:E14"/>
    <mergeCell ref="A9:B9"/>
    <mergeCell ref="A7:C7"/>
    <mergeCell ref="C3:D3"/>
    <mergeCell ref="E3:F3"/>
    <mergeCell ref="A25:F25"/>
  </mergeCells>
  <dataValidations count="2">
    <dataValidation sqref="D20" showDropDown="0" showInputMessage="0" showErrorMessage="0" allowBlank="1" type="list">
      <formula1>"0,1,2,3,4,5,6,7"</formula1>
    </dataValidation>
    <dataValidation sqref="E20" showDropDown="0" showInputMessage="0" showErrorMessage="0" allowBlank="1" type="list">
      <formula1>"はい,いいえ"</formula1>
    </dataValidation>
  </dataValidations>
  <pageMargins left="0.6" right="0.6" top="0.7" bottom="0.7" header="0.3" footer="0.3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43" t="inlineStr">
        <is>
          <t>賞与に対する源泉徴収税額の算出率の表（令和8年分・甲欄）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</row>
    <row r="2" ht="36" customHeight="1">
      <c r="A2" s="42" t="inlineStr">
        <is>
          <t>出典: 国税庁 令和8年分 源泉徴収税額表 15ページ（https://www.nta.go.jp/publication/pamph/gensen/zeigakuhyo2026/01.htm）。各列は「前月の社会保険料等控除後の給与等の金額」がその千円以上のとき、左の率を使います（次の行の金額未満まで）。令和8年中に支払う賞与にだけ使えます。</t>
        </is>
      </c>
      <c r="B2" s="33" t="n"/>
      <c r="C2" s="33" t="n"/>
      <c r="D2" s="33" t="n"/>
      <c r="E2" s="33" t="n"/>
      <c r="F2" s="33" t="n"/>
      <c r="G2" s="33" t="n"/>
      <c r="H2" s="33" t="n"/>
      <c r="I2" s="33" t="n"/>
    </row>
    <row r="3" ht="32" customHeight="1">
      <c r="A3" s="8" t="inlineStr">
        <is>
          <t>賞与の金額に
乗ずべき率</t>
        </is>
      </c>
      <c r="B3" s="8" t="inlineStr">
        <is>
          <t>扶養親族等
0人</t>
        </is>
      </c>
      <c r="C3" s="8" t="inlineStr">
        <is>
          <t>扶養親族等
1人</t>
        </is>
      </c>
      <c r="D3" s="8" t="inlineStr">
        <is>
          <t>扶養親族等
2人</t>
        </is>
      </c>
      <c r="E3" s="8" t="inlineStr">
        <is>
          <t>扶養親族等
3人</t>
        </is>
      </c>
      <c r="F3" s="8" t="inlineStr">
        <is>
          <t>扶養親族等
4人</t>
        </is>
      </c>
      <c r="G3" s="8" t="inlineStr">
        <is>
          <t>扶養親族等
5人</t>
        </is>
      </c>
      <c r="H3" s="8" t="inlineStr">
        <is>
          <t>扶養親族等
6人</t>
        </is>
      </c>
      <c r="I3" s="8" t="inlineStr">
        <is>
          <t>扶養親族等
7人以上</t>
        </is>
      </c>
    </row>
    <row r="4">
      <c r="A4" s="44" t="n">
        <v>0</v>
      </c>
      <c r="B4" s="25" t="n">
        <v>0</v>
      </c>
      <c r="C4" s="25" t="n">
        <v>0</v>
      </c>
      <c r="D4" s="25" t="n">
        <v>0</v>
      </c>
      <c r="E4" s="25" t="n">
        <v>0</v>
      </c>
      <c r="F4" s="25" t="n">
        <v>0</v>
      </c>
      <c r="G4" s="25" t="n">
        <v>0</v>
      </c>
      <c r="H4" s="25" t="n">
        <v>0</v>
      </c>
      <c r="I4" s="25" t="n">
        <v>0</v>
      </c>
    </row>
    <row r="5">
      <c r="A5" s="44" t="n">
        <v>0.02042</v>
      </c>
      <c r="B5" s="25" t="n">
        <v>82</v>
      </c>
      <c r="C5" s="25" t="n">
        <v>107</v>
      </c>
      <c r="D5" s="25" t="n">
        <v>143</v>
      </c>
      <c r="E5" s="25" t="n">
        <v>181</v>
      </c>
      <c r="F5" s="25" t="n">
        <v>218</v>
      </c>
      <c r="G5" s="25" t="n">
        <v>251</v>
      </c>
      <c r="H5" s="25" t="n">
        <v>284</v>
      </c>
      <c r="I5" s="25" t="n">
        <v>317</v>
      </c>
    </row>
    <row r="6">
      <c r="A6" s="44" t="n">
        <v>0.04084</v>
      </c>
      <c r="B6" s="25" t="n">
        <v>94</v>
      </c>
      <c r="C6" s="25" t="n">
        <v>250</v>
      </c>
      <c r="D6" s="25" t="n">
        <v>276</v>
      </c>
      <c r="E6" s="25" t="n">
        <v>300</v>
      </c>
      <c r="F6" s="25" t="n">
        <v>300</v>
      </c>
      <c r="G6" s="25" t="n">
        <v>304</v>
      </c>
      <c r="H6" s="25" t="n">
        <v>343</v>
      </c>
      <c r="I6" s="25" t="n">
        <v>383</v>
      </c>
    </row>
    <row r="7">
      <c r="A7" s="44" t="n">
        <v>0.06126</v>
      </c>
      <c r="B7" s="25" t="n">
        <v>260</v>
      </c>
      <c r="C7" s="25" t="n">
        <v>289</v>
      </c>
      <c r="D7" s="25" t="n">
        <v>321</v>
      </c>
      <c r="E7" s="25" t="n">
        <v>354</v>
      </c>
      <c r="F7" s="25" t="n">
        <v>387</v>
      </c>
      <c r="G7" s="25" t="n">
        <v>412</v>
      </c>
      <c r="H7" s="25" t="n">
        <v>438</v>
      </c>
      <c r="I7" s="25" t="n">
        <v>463</v>
      </c>
    </row>
    <row r="8">
      <c r="A8" s="44" t="n">
        <v>0.08168</v>
      </c>
      <c r="B8" s="25" t="n">
        <v>309</v>
      </c>
      <c r="C8" s="25" t="n">
        <v>346</v>
      </c>
      <c r="D8" s="25" t="n">
        <v>377</v>
      </c>
      <c r="E8" s="25" t="n">
        <v>405</v>
      </c>
      <c r="F8" s="25" t="n">
        <v>431</v>
      </c>
      <c r="G8" s="25" t="n">
        <v>457</v>
      </c>
      <c r="H8" s="25" t="n">
        <v>483</v>
      </c>
      <c r="I8" s="25" t="n">
        <v>508</v>
      </c>
    </row>
    <row r="9">
      <c r="A9" s="44" t="n">
        <v>0.1021</v>
      </c>
      <c r="B9" s="25" t="n">
        <v>342</v>
      </c>
      <c r="C9" s="25" t="n">
        <v>373</v>
      </c>
      <c r="D9" s="25" t="n">
        <v>400</v>
      </c>
      <c r="E9" s="25" t="n">
        <v>424</v>
      </c>
      <c r="F9" s="25" t="n">
        <v>452</v>
      </c>
      <c r="G9" s="25" t="n">
        <v>479</v>
      </c>
      <c r="H9" s="25" t="n">
        <v>505</v>
      </c>
      <c r="I9" s="25" t="n">
        <v>529</v>
      </c>
    </row>
    <row r="10">
      <c r="A10" s="44" t="n">
        <v>0.12252</v>
      </c>
      <c r="B10" s="25" t="n">
        <v>372</v>
      </c>
      <c r="C10" s="25" t="n">
        <v>401</v>
      </c>
      <c r="D10" s="25" t="n">
        <v>426</v>
      </c>
      <c r="E10" s="25" t="n">
        <v>452</v>
      </c>
      <c r="F10" s="25" t="n">
        <v>477</v>
      </c>
      <c r="G10" s="25" t="n">
        <v>503</v>
      </c>
      <c r="H10" s="25" t="n">
        <v>527</v>
      </c>
      <c r="I10" s="25" t="n">
        <v>552</v>
      </c>
    </row>
    <row r="11">
      <c r="A11" s="44" t="n">
        <v>0.14294</v>
      </c>
      <c r="B11" s="25" t="n">
        <v>402</v>
      </c>
      <c r="C11" s="25" t="n">
        <v>430</v>
      </c>
      <c r="D11" s="25" t="n">
        <v>457</v>
      </c>
      <c r="E11" s="25" t="n">
        <v>484</v>
      </c>
      <c r="F11" s="25" t="n">
        <v>509</v>
      </c>
      <c r="G11" s="25" t="n">
        <v>531</v>
      </c>
      <c r="H11" s="25" t="n">
        <v>553</v>
      </c>
      <c r="I11" s="25" t="n">
        <v>578</v>
      </c>
    </row>
    <row r="12">
      <c r="A12" s="44" t="n">
        <v>0.16336</v>
      </c>
      <c r="B12" s="25" t="n">
        <v>433</v>
      </c>
      <c r="C12" s="25" t="n">
        <v>463</v>
      </c>
      <c r="D12" s="25" t="n">
        <v>492</v>
      </c>
      <c r="E12" s="25" t="n">
        <v>517</v>
      </c>
      <c r="F12" s="25" t="n">
        <v>540</v>
      </c>
      <c r="G12" s="25" t="n">
        <v>564</v>
      </c>
      <c r="H12" s="25" t="n">
        <v>589</v>
      </c>
      <c r="I12" s="25" t="n">
        <v>614</v>
      </c>
    </row>
    <row r="13">
      <c r="A13" s="44" t="n">
        <v>0.18378</v>
      </c>
      <c r="B13" s="25" t="n">
        <v>520</v>
      </c>
      <c r="C13" s="25" t="n">
        <v>520</v>
      </c>
      <c r="D13" s="25" t="n">
        <v>525</v>
      </c>
      <c r="E13" s="25" t="n">
        <v>550</v>
      </c>
      <c r="F13" s="25" t="n">
        <v>577</v>
      </c>
      <c r="G13" s="25" t="n">
        <v>604</v>
      </c>
      <c r="H13" s="25" t="n">
        <v>630</v>
      </c>
      <c r="I13" s="25" t="n">
        <v>657</v>
      </c>
    </row>
    <row r="14">
      <c r="A14" s="44" t="n">
        <v>0.2042</v>
      </c>
      <c r="B14" s="25" t="n">
        <v>605</v>
      </c>
      <c r="C14" s="25" t="n">
        <v>621</v>
      </c>
      <c r="D14" s="25" t="n">
        <v>636</v>
      </c>
      <c r="E14" s="25" t="n">
        <v>651</v>
      </c>
      <c r="F14" s="25" t="n">
        <v>666</v>
      </c>
      <c r="G14" s="25" t="n">
        <v>681</v>
      </c>
      <c r="H14" s="25" t="n">
        <v>697</v>
      </c>
      <c r="I14" s="25" t="n">
        <v>708</v>
      </c>
    </row>
    <row r="15">
      <c r="A15" s="44" t="n">
        <v>0.22462</v>
      </c>
      <c r="B15" s="25" t="n">
        <v>684</v>
      </c>
      <c r="C15" s="25" t="n">
        <v>705</v>
      </c>
      <c r="D15" s="25" t="n">
        <v>728</v>
      </c>
      <c r="E15" s="25" t="n">
        <v>751</v>
      </c>
      <c r="F15" s="25" t="n">
        <v>774</v>
      </c>
      <c r="G15" s="25" t="n">
        <v>798</v>
      </c>
      <c r="H15" s="25" t="n">
        <v>821</v>
      </c>
      <c r="I15" s="25" t="n">
        <v>845</v>
      </c>
    </row>
    <row r="16">
      <c r="A16" s="44" t="n">
        <v>0.24504</v>
      </c>
      <c r="B16" s="25" t="n">
        <v>715</v>
      </c>
      <c r="C16" s="25" t="n">
        <v>739</v>
      </c>
      <c r="D16" s="25" t="n">
        <v>764</v>
      </c>
      <c r="E16" s="25" t="n">
        <v>788</v>
      </c>
      <c r="F16" s="25" t="n">
        <v>813</v>
      </c>
      <c r="G16" s="25" t="n">
        <v>838</v>
      </c>
      <c r="H16" s="25" t="n">
        <v>862</v>
      </c>
      <c r="I16" s="25" t="n">
        <v>887</v>
      </c>
    </row>
    <row r="17">
      <c r="A17" s="44" t="n">
        <v>0.26546</v>
      </c>
      <c r="B17" s="25" t="n">
        <v>752</v>
      </c>
      <c r="C17" s="25" t="n">
        <v>778</v>
      </c>
      <c r="D17" s="25" t="n">
        <v>804</v>
      </c>
      <c r="E17" s="25" t="n">
        <v>830</v>
      </c>
      <c r="F17" s="25" t="n">
        <v>856</v>
      </c>
      <c r="G17" s="25" t="n">
        <v>881</v>
      </c>
      <c r="H17" s="25" t="n">
        <v>907</v>
      </c>
      <c r="I17" s="25" t="n">
        <v>933</v>
      </c>
    </row>
    <row r="18">
      <c r="A18" s="44" t="n">
        <v>0.28588</v>
      </c>
      <c r="B18" s="25" t="n">
        <v>795</v>
      </c>
      <c r="C18" s="25" t="n">
        <v>821</v>
      </c>
      <c r="D18" s="25" t="n">
        <v>848</v>
      </c>
      <c r="E18" s="25" t="n">
        <v>876</v>
      </c>
      <c r="F18" s="25" t="n">
        <v>903</v>
      </c>
      <c r="G18" s="25" t="n">
        <v>930</v>
      </c>
      <c r="H18" s="25" t="n">
        <v>957</v>
      </c>
      <c r="I18" s="25" t="n">
        <v>985</v>
      </c>
    </row>
    <row r="19">
      <c r="A19" s="44" t="n">
        <v>0.3063</v>
      </c>
      <c r="B19" s="25" t="n">
        <v>854</v>
      </c>
      <c r="C19" s="25" t="n">
        <v>882</v>
      </c>
      <c r="D19" s="25" t="n">
        <v>910</v>
      </c>
      <c r="E19" s="25" t="n">
        <v>938</v>
      </c>
      <c r="F19" s="25" t="n">
        <v>966</v>
      </c>
      <c r="G19" s="25" t="n">
        <v>994</v>
      </c>
      <c r="H19" s="25" t="n">
        <v>1022</v>
      </c>
      <c r="I19" s="25" t="n">
        <v>1051</v>
      </c>
    </row>
    <row r="20">
      <c r="A20" s="44" t="n">
        <v>0.32672</v>
      </c>
      <c r="B20" s="25" t="n">
        <v>922</v>
      </c>
      <c r="C20" s="25" t="n">
        <v>952</v>
      </c>
      <c r="D20" s="25" t="n">
        <v>983</v>
      </c>
      <c r="E20" s="25" t="n">
        <v>1013</v>
      </c>
      <c r="F20" s="25" t="n">
        <v>1044</v>
      </c>
      <c r="G20" s="25" t="n">
        <v>1074</v>
      </c>
      <c r="H20" s="25" t="n">
        <v>1104</v>
      </c>
      <c r="I20" s="25" t="n">
        <v>1135</v>
      </c>
    </row>
    <row r="21">
      <c r="A21" s="44" t="n">
        <v>0.35735</v>
      </c>
      <c r="B21" s="25" t="n">
        <v>1318</v>
      </c>
      <c r="C21" s="25" t="n">
        <v>1342</v>
      </c>
      <c r="D21" s="25" t="n">
        <v>1367</v>
      </c>
      <c r="E21" s="25" t="n">
        <v>1391</v>
      </c>
      <c r="F21" s="25" t="n">
        <v>1416</v>
      </c>
      <c r="G21" s="25" t="n">
        <v>1440</v>
      </c>
      <c r="H21" s="25" t="n">
        <v>1464</v>
      </c>
      <c r="I21" s="25" t="n">
        <v>1489</v>
      </c>
    </row>
    <row r="22">
      <c r="A22" s="44" t="n">
        <v>0.38798</v>
      </c>
      <c r="B22" s="25" t="n">
        <v>1521</v>
      </c>
      <c r="C22" s="25" t="n">
        <v>1526</v>
      </c>
      <c r="D22" s="25" t="n">
        <v>1526</v>
      </c>
      <c r="E22" s="25" t="n">
        <v>1538</v>
      </c>
      <c r="F22" s="25" t="n">
        <v>1555</v>
      </c>
      <c r="G22" s="25" t="n">
        <v>1555</v>
      </c>
      <c r="H22" s="25" t="n">
        <v>1555</v>
      </c>
      <c r="I22" s="25" t="n">
        <v>1583</v>
      </c>
    </row>
    <row r="23">
      <c r="A23" s="44" t="n">
        <v>0.41861</v>
      </c>
      <c r="B23" s="25" t="n">
        <v>2621</v>
      </c>
      <c r="C23" s="25" t="n">
        <v>2645</v>
      </c>
      <c r="D23" s="25" t="n">
        <v>2669</v>
      </c>
      <c r="E23" s="25" t="n">
        <v>2693</v>
      </c>
      <c r="F23" s="25" t="n">
        <v>2716</v>
      </c>
      <c r="G23" s="25" t="n">
        <v>2740</v>
      </c>
      <c r="H23" s="25" t="n">
        <v>2764</v>
      </c>
      <c r="I23" s="25" t="n">
        <v>2788</v>
      </c>
    </row>
    <row r="24">
      <c r="A24" s="44" t="n">
        <v>0.45945</v>
      </c>
      <c r="B24" s="25" t="n">
        <v>3495</v>
      </c>
      <c r="C24" s="25" t="n">
        <v>3527</v>
      </c>
      <c r="D24" s="25" t="n">
        <v>3559</v>
      </c>
      <c r="E24" s="25" t="n">
        <v>3590</v>
      </c>
      <c r="F24" s="25" t="n">
        <v>3622</v>
      </c>
      <c r="G24" s="25" t="n">
        <v>3654</v>
      </c>
      <c r="H24" s="25" t="n">
        <v>3685</v>
      </c>
      <c r="I24" s="25" t="n">
        <v>3717</v>
      </c>
    </row>
  </sheetData>
  <mergeCells count="2">
    <mergeCell ref="A1:I1"/>
    <mergeCell ref="A2:I2"/>
  </mergeCells>
  <pageMargins left="0.6" right="0.6" top="0.7" bottom="0.7" header="0.3" footer="0.3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32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45" t="inlineStr">
        <is>
          <t>【賞与明細の使い方】</t>
        </is>
      </c>
    </row>
    <row r="2">
      <c r="A2" s="46" t="inlineStr"/>
    </row>
    <row r="3">
      <c r="A3" s="46" t="inlineStr">
        <is>
          <t>1. 「賞与明細」シートの白い欄に入力します（記入例は「賞与明細（記入例）」シートで見られます）。</t>
        </is>
      </c>
    </row>
    <row r="4">
      <c r="A4" s="46" t="inlineStr">
        <is>
          <t xml:space="preserve">   ・上: 支給日・賞与の名称・氏名など。  ・支給: 基本賞与・査定賞与・その他の賞与の金額。</t>
        </is>
      </c>
    </row>
    <row r="5">
      <c r="A5" s="46" t="inlineStr">
        <is>
          <t xml:space="preserve">   ・下の「計算に使う前提」: 前月（賞与を支払う月の前月）の給与の総支給額・うち非課税の通勤手当・前月の社会保険料等の合計・扶養親族等の数・</t>
        </is>
      </c>
    </row>
    <row r="6">
      <c r="A6" s="46" t="inlineStr">
        <is>
          <t xml:space="preserve">     介護保険の対象か（40〜64歳）・今年度のこれまでの標準賞与額の累計。</t>
        </is>
      </c>
    </row>
    <row r="7">
      <c r="A7" s="46" t="inlineStr">
        <is>
          <t>2. 健康保険料・子ども・子育て支援金・介護保険料・厚生年金保険料・雇用保険料・所得税・手取りは自動で計算されます。</t>
        </is>
      </c>
    </row>
    <row r="8">
      <c r="A8" s="46" t="inlineStr">
        <is>
          <t>3. 「前月の社会保険料等控除後の給与等」には、前月の給与の総支給額から、非課税の通勤手当と前月の社会保険料等を引いた額が入ります。</t>
        </is>
      </c>
    </row>
    <row r="9">
      <c r="A9" s="46" t="inlineStr"/>
    </row>
    <row r="10">
      <c r="A10" s="47" t="inlineStr">
        <is>
          <t>■ 計算の順序（協会けんぽ・厚生労働省・国税庁の公表値）</t>
        </is>
      </c>
    </row>
    <row r="11">
      <c r="A11" s="46" t="inlineStr">
        <is>
          <t>① 標準賞与額 ＝ 賞与額の千円未満を切り捨てた額</t>
        </is>
      </c>
    </row>
    <row r="12">
      <c r="A12" s="46" t="inlineStr">
        <is>
          <t>② 健康保険・介護保険・子ども・子育て支援金 ＝ 標準賞与額 × 料率 ÷ 2（本人負担）。標準賞与額は年度（4/1〜3/31）の累計573万円まで</t>
        </is>
      </c>
    </row>
    <row r="13">
      <c r="A13" s="46" t="inlineStr">
        <is>
          <t>③ 厚生年金保険 ＝ 標準賞与額（1回150万円まで）× 18.3% ÷ 2。同じ月に2回以上支払うときは合算して150万円</t>
        </is>
      </c>
    </row>
    <row r="14">
      <c r="A14" s="46" t="inlineStr">
        <is>
          <t>④ 本人負担の端数処理 ＝ 50銭以下切捨て・50銭超切上げ（事業主と被保険者の間に特約があれば特約に従う）</t>
        </is>
      </c>
    </row>
    <row r="15">
      <c r="A15" s="46" t="inlineStr">
        <is>
          <t>⑤ 雇用保険 ＝ 賞与額 × 労働者負担率（一般の事業 0.5%。農林水産・清酒製造・建設は6/1,000なので料率欄を書き換え）</t>
        </is>
      </c>
    </row>
    <row r="16">
      <c r="A16" s="46" t="inlineStr">
        <is>
          <t>⑥ 所得税 ＝（賞与 − ②〜⑤の社会保険料等）×「賞与に対する源泉徴収税額の算出率の表」の率。1円未満は切り捨て</t>
        </is>
      </c>
    </row>
    <row r="17">
      <c r="A17" s="46" t="inlineStr">
        <is>
          <t xml:space="preserve">   率は「前月の社会保険料等控除後の給与等の金額」と扶養親族等の数で、シート「源泉率表（令和8年）」から引きます。</t>
        </is>
      </c>
    </row>
    <row r="18">
      <c r="A18" s="46" t="inlineStr">
        <is>
          <t xml:space="preserve">   前月に給与がない場合・賞与が前月の給与等の10倍を超える場合は、この表は使えず月額表で計算します（赤字の判定メッセージが出ます）。</t>
        </is>
      </c>
    </row>
    <row r="19">
      <c r="A19" s="46" t="inlineStr"/>
    </row>
    <row r="20">
      <c r="A20" s="47" t="inlineStr">
        <is>
          <t>■ この書式で扱わないもの</t>
        </is>
      </c>
    </row>
    <row r="21">
      <c r="A21" s="46" t="inlineStr">
        <is>
          <t>・乙欄（扶養控除等申告書を出していない人）の賞与。国税庁の表の乙欄の率を使います。</t>
        </is>
      </c>
    </row>
    <row r="22">
      <c r="A22" s="46" t="inlineStr">
        <is>
          <t>・住民税（賞与からは引かず、毎月の給与で特別徴収する前提のため欄を置いていません）。</t>
        </is>
      </c>
    </row>
    <row r="23">
      <c r="A23" s="46" t="inlineStr">
        <is>
          <t>・厚生年金基金・健康保険組合など協会けんぽ以外の保険。料率欄を自社の率に書き換えてください。</t>
        </is>
      </c>
    </row>
    <row r="24">
      <c r="A24" s="46" t="inlineStr">
        <is>
          <t>・令和8年以外に支払う賞与。源泉率表は令和8年分です。</t>
        </is>
      </c>
    </row>
    <row r="25">
      <c r="A25" s="46" t="inlineStr"/>
    </row>
    <row r="26">
      <c r="A26" s="47" t="inlineStr">
        <is>
          <t>■ 出典（2026-10-05確認）</t>
        </is>
      </c>
    </row>
    <row r="27">
      <c r="A27" s="46" t="inlineStr">
        <is>
          <t>協会けんぽ 令和8年度保険料額表（東京支部）: https://www.kyoukaikenpo.or.jp/assets/R8_13tokyo.pdf</t>
        </is>
      </c>
    </row>
    <row r="28">
      <c r="A28" s="46" t="inlineStr">
        <is>
          <t>日本年金機構 厚生年金保険料: https://www.nenkin.go.jp/service/kounen/hokenryo/hoshu/20150515-01.html</t>
        </is>
      </c>
    </row>
    <row r="29">
      <c r="A29" s="46" t="inlineStr">
        <is>
          <t>厚生労働省 令和8年度雇用保険料率: https://www.mhlw.go.jp/content/001692566.pdf</t>
        </is>
      </c>
    </row>
    <row r="30">
      <c r="A30" s="46" t="inlineStr">
        <is>
          <t>国税庁 令和8年分 源泉徴収税額表（賞与の算出率の表は15ページ）: https://www.nta.go.jp/publication/pamph/gensen/zeigakuhyo2026/01.htm</t>
        </is>
      </c>
    </row>
    <row r="31">
      <c r="A31" s="46" t="inlineStr"/>
    </row>
    <row r="32">
      <c r="A32" s="48" t="inlineStr">
        <is>
          <t>本書式は一般情報の提供を目的としており、法的・税務的アドバイスではありません。実際の給与計算は社会保険労務士・税理士にご確認ください。提供: template-free.jp</t>
        </is>
      </c>
    </row>
  </sheetData>
  <pageMargins left="0.6" right="0.6" top="0.7" bottom="0.7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2026-10-05T11:45:19Z</dcterms:created>
  <dcterms:modified xmlns:dcterms="http://purl.org/dc/terms/" xmlns:xsi="http://www.w3.org/2001/XMLSchema-instance" xsi:type="dcterms:W3CDTF">2026-10-05T11:45:19Z</dcterms:modified>
</cp:coreProperties>
</file>