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設定" sheetId="2" state="visible" r:id="rId2"/>
    <sheet xmlns:r="http://schemas.openxmlformats.org/officeDocument/2006/relationships" name="メンバー" sheetId="3" state="visible" r:id="rId3"/>
    <sheet xmlns:r="http://schemas.openxmlformats.org/officeDocument/2006/relationships" name="案件" sheetId="4" state="visible" r:id="rId4"/>
    <sheet xmlns:r="http://schemas.openxmlformats.org/officeDocument/2006/relationships" name="日次入力" sheetId="5" state="visible" r:id="rId5"/>
    <sheet xmlns:r="http://schemas.openxmlformats.org/officeDocument/2006/relationships" name="勤務時間" sheetId="6" state="visible" r:id="rId6"/>
    <sheet xmlns:r="http://schemas.openxmlformats.org/officeDocument/2006/relationships" name="案件別集計" sheetId="7" state="visible" r:id="rId7"/>
    <sheet xmlns:r="http://schemas.openxmlformats.org/officeDocument/2006/relationships" name="人別・月別" sheetId="8" state="visible" r:id="rId8"/>
    <sheet xmlns:r="http://schemas.openxmlformats.org/officeDocument/2006/relationships" name="案件×人" sheetId="9" state="visible" r:id="rId9"/>
    <sheet xmlns:r="http://schemas.openxmlformats.org/officeDocument/2006/relationships" name="記入用紙" sheetId="10" state="visible" r:id="rId10"/>
  </sheets>
  <definedNames>
    <definedName name="_xlnm.Print_Area" localSheetId="1">'設定'!$A$1:$C$26</definedName>
    <definedName name="_xlnm.Print_Area" localSheetId="2">'メンバー'!$A$1:$E$24</definedName>
    <definedName name="_xlnm.Print_Titles" localSheetId="3">'案件'!$4:$4</definedName>
    <definedName name="_xlnm.Print_Area" localSheetId="3">'案件'!$A$1:$K$84</definedName>
    <definedName name="_xlnm._FilterDatabase" localSheetId="4" hidden="1">'日次入力'!$A$4:$L$3004</definedName>
    <definedName name="_xlnm.Print_Titles" localSheetId="4">'日次入力'!$4:$4</definedName>
    <definedName name="_xlnm.Print_Area" localSheetId="4">'日次入力'!$A$1:$L$3004</definedName>
    <definedName name="_xlnm.Print_Area" localSheetId="5">'勤務時間'!$A$1:$O$24</definedName>
    <definedName name="_xlnm.Print_Titles" localSheetId="6">'案件別集計'!$10:$10</definedName>
    <definedName name="_xlnm.Print_Area" localSheetId="6">'案件別集計'!$A$1:$P$90</definedName>
    <definedName name="_xlnm.Print_Area" localSheetId="7">'人別・月別'!$A$1:$M$74</definedName>
    <definedName name="_xlnm.Print_Titles" localSheetId="8">'案件×人'!$4:$4</definedName>
    <definedName name="_xlnm.Print_Area" localSheetId="8">'案件×人'!$A$1:$W$85</definedName>
    <definedName name="_xlnm.Print_Area" localSheetId="9">'記入用紙'!$A$1:$G$40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yyyy&quot;年&quot;m&quot;月&quot;"/>
    <numFmt numFmtId="165" formatCode="0&quot;か月目&quot;"/>
    <numFmt numFmtId="166" formatCode="0&quot;分&quot;"/>
    <numFmt numFmtId="167" formatCode="#,##0;-#,##0"/>
    <numFmt numFmtId="168" formatCode="yyyy/m/d"/>
    <numFmt numFmtId="169" formatCode="0&quot;行&quot;"/>
    <numFmt numFmtId="170" formatCode="0.00&quot;時間&quot;"/>
    <numFmt numFmtId="171" formatCode="0.0%;-0.0%;0.0%"/>
    <numFmt numFmtId="172" formatCode="0.00;-0.00;&quot;&quot;"/>
  </numFmts>
  <fonts count="11">
    <font>
      <name val="Calibri"/>
      <family val="2"/>
      <color theme="1"/>
      <sz val="11"/>
      <scheme val="minor"/>
    </font>
    <font>
      <name val="Yu Gothic"/>
      <b val="1"/>
      <color rgb="00FFFFFF"/>
      <sz val="13"/>
    </font>
    <font>
      <name val="Yu Gothic"/>
      <b val="1"/>
      <color rgb="001B3A5C"/>
      <sz val="10"/>
    </font>
    <font>
      <name val="Yu Gothic"/>
      <color rgb="001A1A1A"/>
      <sz val="10"/>
    </font>
    <font>
      <name val="Yu Gothic"/>
      <color rgb="0066707A"/>
      <sz val="9"/>
    </font>
    <font>
      <name val="Yu Gothic"/>
      <b val="1"/>
      <color rgb="00FFFFFF"/>
      <sz val="10"/>
    </font>
    <font>
      <name val="Yu Gothic"/>
      <color rgb="0066707A"/>
      <sz val="8"/>
    </font>
    <font>
      <name val="Yu Gothic"/>
      <b val="1"/>
      <color rgb="001B3A5C"/>
      <sz val="12"/>
    </font>
    <font>
      <name val="Yu Gothic"/>
      <color theme="1"/>
      <sz val="11"/>
    </font>
    <font>
      <name val="Yu Gothic"/>
      <b val="1"/>
      <color rgb="FF1B3A5C"/>
      <sz val="10"/>
    </font>
    <font>
      <name val="Yu Gothic"/>
      <b val="1"/>
      <color rgb="FF1B3A5C"/>
      <sz val="12"/>
    </font>
  </fonts>
  <fills count="7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F2F2EF"/>
      </patternFill>
    </fill>
    <fill>
      <patternFill patternType="solid">
        <fgColor rgb="00FFF9E6"/>
      </patternFill>
    </fill>
    <fill>
      <patternFill patternType="solid">
        <fgColor rgb="004A5D73"/>
      </patternFill>
    </fill>
    <fill>
      <patternFill patternType="solid">
        <fgColor rgb="0066707A"/>
      </patternFill>
    </fill>
  </fills>
  <borders count="12">
    <border>
      <left/>
      <right/>
      <top/>
      <bottom/>
      <diagonal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top style="medium">
        <color rgb="001B3A5C"/>
      </top>
    </border>
    <border>
      <left/>
      <right/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 style="thin">
        <color rgb="00B9C4CF"/>
      </bottom>
      <diagonal/>
    </border>
    <border>
      <left/>
      <right/>
      <top style="thin">
        <color rgb="00B9C4CF"/>
      </top>
      <bottom style="thin">
        <color rgb="00B9C4CF"/>
      </bottom>
      <diagonal/>
    </border>
    <border>
      <left/>
      <right/>
      <top style="medium">
        <color rgb="001B3A5C"/>
      </top>
      <bottom/>
      <diagonal/>
    </border>
    <border>
      <left/>
      <right/>
      <top/>
      <bottom/>
    </border>
    <border>
      <left/>
      <right/>
      <top style="medium">
        <color rgb="001B3A5C"/>
      </top>
      <bottom/>
    </border>
    <border>
      <left/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76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left" vertical="center" wrapText="1"/>
    </xf>
    <xf numFmtId="165" fontId="3" fillId="3" borderId="1" applyAlignment="1" pivotButton="0" quotePrefix="0" xfId="0">
      <alignment horizontal="left" vertical="center" wrapText="1"/>
    </xf>
    <xf numFmtId="0" fontId="2" fillId="3" borderId="2" applyAlignment="1" pivotButton="0" quotePrefix="0" xfId="0">
      <alignment horizontal="left" vertical="center" wrapText="1"/>
    </xf>
    <xf numFmtId="0" fontId="0" fillId="3" borderId="2" pivotButton="0" quotePrefix="0" xfId="0"/>
    <xf numFmtId="166" fontId="3" fillId="4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9" fontId="3" fillId="4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shrinkToFit="1"/>
    </xf>
    <xf numFmtId="167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 vertical="center"/>
    </xf>
    <xf numFmtId="168" fontId="3" fillId="4" borderId="1" applyAlignment="1" pivotButton="0" quotePrefix="0" xfId="0">
      <alignment horizontal="center" vertical="center" wrapText="1"/>
    </xf>
    <xf numFmtId="169" fontId="3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170" fontId="3" fillId="3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shrinkToFit="1"/>
    </xf>
    <xf numFmtId="2" fontId="3" fillId="3" borderId="1" applyAlignment="1" pivotButton="0" quotePrefix="0" xfId="0">
      <alignment horizontal="right" vertical="center"/>
    </xf>
    <xf numFmtId="167" fontId="3" fillId="3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 wrapText="1"/>
    </xf>
    <xf numFmtId="168" fontId="6" fillId="0" borderId="1" applyAlignment="1" pivotButton="0" quotePrefix="0" xfId="0">
      <alignment horizontal="left" vertical="center" wrapText="1"/>
    </xf>
    <xf numFmtId="1" fontId="6" fillId="0" borderId="1" applyAlignment="1" pivotButton="0" quotePrefix="0" xfId="0">
      <alignment horizontal="left" vertical="center" wrapText="1"/>
    </xf>
    <xf numFmtId="164" fontId="5" fillId="2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2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right" vertical="center"/>
    </xf>
    <xf numFmtId="171" fontId="3" fillId="3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2" fontId="2" fillId="3" borderId="1" applyAlignment="1" pivotButton="0" quotePrefix="0" xfId="0">
      <alignment horizontal="right" vertical="center"/>
    </xf>
    <xf numFmtId="171" fontId="2" fillId="3" borderId="1" applyAlignment="1" pivotButton="0" quotePrefix="0" xfId="0">
      <alignment horizontal="right" vertical="center"/>
    </xf>
    <xf numFmtId="167" fontId="2" fillId="3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center" vertical="center" wrapText="1"/>
    </xf>
    <xf numFmtId="172" fontId="3" fillId="3" borderId="1" applyAlignment="1" pivotButton="0" quotePrefix="0" xfId="0">
      <alignment horizontal="right" vertical="center"/>
    </xf>
    <xf numFmtId="172" fontId="2" fillId="3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168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shrinkToFit="1"/>
    </xf>
    <xf numFmtId="0" fontId="3" fillId="0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right" vertical="center"/>
    </xf>
    <xf numFmtId="0" fontId="1" fillId="2" borderId="8" applyAlignment="1" pivotButton="0" quotePrefix="0" xfId="0">
      <alignment horizontal="left" vertical="center" wrapText="1"/>
    </xf>
    <xf numFmtId="0" fontId="8" fillId="0" borderId="8" pivotButton="0" quotePrefix="0" xfId="0"/>
    <xf numFmtId="0" fontId="9" fillId="3" borderId="8" applyAlignment="1" pivotButton="0" quotePrefix="0" xfId="0">
      <alignment horizontal="left" vertical="center" wrapText="1"/>
    </xf>
    <xf numFmtId="0" fontId="3" fillId="0" borderId="8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center" vertical="center" wrapText="1"/>
    </xf>
    <xf numFmtId="0" fontId="9" fillId="3" borderId="2" applyAlignment="1" pivotButton="0" quotePrefix="0" xfId="0">
      <alignment horizontal="left" vertical="center" wrapText="1"/>
    </xf>
    <xf numFmtId="0" fontId="8" fillId="0" borderId="9" pivotButton="0" quotePrefix="0" xfId="0"/>
    <xf numFmtId="0" fontId="9" fillId="0" borderId="8" applyAlignment="1" pivotButton="0" quotePrefix="0" xfId="0">
      <alignment horizontal="left" vertical="center" wrapText="1"/>
    </xf>
    <xf numFmtId="0" fontId="8" fillId="0" borderId="10" pivotButton="0" quotePrefix="0" xfId="0"/>
    <xf numFmtId="0" fontId="8" fillId="0" borderId="11" pivotButton="0" quotePrefix="0" xfId="0"/>
    <xf numFmtId="0" fontId="9" fillId="3" borderId="1" applyAlignment="1" pivotButton="0" quotePrefix="0" xfId="0">
      <alignment horizontal="left" vertical="center" wrapText="1"/>
    </xf>
    <xf numFmtId="164" fontId="9" fillId="3" borderId="1" applyAlignment="1" pivotButton="0" quotePrefix="0" xfId="0">
      <alignment horizontal="center" vertical="center" wrapText="1"/>
    </xf>
    <xf numFmtId="2" fontId="9" fillId="3" borderId="1" applyAlignment="1" pivotButton="0" quotePrefix="0" xfId="0">
      <alignment horizontal="right" vertical="center"/>
    </xf>
    <xf numFmtId="171" fontId="9" fillId="3" borderId="1" applyAlignment="1" pivotButton="0" quotePrefix="0" xfId="0">
      <alignment horizontal="right" vertical="center"/>
    </xf>
    <xf numFmtId="167" fontId="9" fillId="3" borderId="1" applyAlignment="1" pivotButton="0" quotePrefix="0" xfId="0">
      <alignment horizontal="right" vertical="center"/>
    </xf>
    <xf numFmtId="172" fontId="9" fillId="3" borderId="1" applyAlignment="1" pivotButton="0" quotePrefix="0" xfId="0">
      <alignment horizontal="right" vertical="center"/>
    </xf>
    <xf numFmtId="0" fontId="10" fillId="4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b val="1"/>
        <color rgb="00B3261E"/>
      </font>
      <fill>
        <patternFill patternType="solid">
          <fgColor rgb="00FDECEA"/>
          <bgColor rgb="00FDECEA"/>
        </patternFill>
      </fill>
    </dxf>
    <dxf>
      <fill>
        <patternFill patternType="solid">
          <fgColor rgb="00FFF4CC"/>
          <bgColor rgb="00FFF4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66707A"/>
    <outlinePr summaryBelow="1" summaryRight="1"/>
    <pageSetUpPr fitToPage="1"/>
  </sheetPr>
  <dimension ref="A1:B48"/>
  <sheetViews>
    <sheetView showGridLines="0" tabSelected="1" workbookViewId="0">
      <selection activeCell="A1" sqref="A1"/>
    </sheetView>
  </sheetViews>
  <sheetFormatPr baseColWidth="8" defaultRowHeight="15"/>
  <cols>
    <col width="24" customWidth="1" min="1" max="1"/>
    <col width="104" customWidth="1" min="2" max="2"/>
  </cols>
  <sheetData>
    <row r="1" ht="26" customHeight="1">
      <c r="A1" s="57" t="inlineStr">
        <is>
          <t>使い方（工数管理表テンプレート）</t>
        </is>
      </c>
      <c r="B1" s="58" t="n"/>
    </row>
    <row r="2" ht="20" customHeight="1">
      <c r="A2" s="59" t="inlineStr">
        <is>
          <t>このファイルでできること</t>
        </is>
      </c>
      <c r="B2" s="58" t="n"/>
    </row>
    <row r="3" ht="32" customHeight="1">
      <c r="A3" s="60" t="inlineStr">
        <is>
          <t>日付・氏名・案件・作業区分・かかった時間を1件1行で記録すると、案件ごとの実績工数・人件費・粗利と、人ごと・月ごとの稼働率が出ます。</t>
        </is>
      </c>
      <c r="B3" s="58" t="n"/>
    </row>
    <row r="4" ht="32" customHeight="1">
      <c r="A4" s="60" t="inlineStr">
        <is>
          <t>見積工数に対して何%使ったか（消化率）が案件ごとに出て、自社で決めた割合を超えると「注意」、見積を超えると「超過」が付きます。</t>
        </is>
      </c>
      <c r="B4" s="58" t="n"/>
    </row>
    <row r="5" ht="17.5" customHeight="1">
      <c r="A5" s="60" t="inlineStr">
        <is>
          <t>黄色のセルに入力します。灰色のセルは数式なので書き換えません。</t>
        </is>
      </c>
      <c r="B5" s="58" t="n"/>
    </row>
    <row r="6">
      <c r="A6" s="58" t="n"/>
      <c r="B6" s="58" t="n"/>
    </row>
    <row r="7" ht="20" customHeight="1">
      <c r="A7" s="59" t="inlineStr">
        <is>
          <t>最初の1回</t>
        </is>
      </c>
      <c r="B7" s="58" t="n"/>
    </row>
    <row r="8" ht="17.5" customHeight="1">
      <c r="A8" s="60" t="inlineStr">
        <is>
          <t>1. 「設定」シートに、会社名・集計する月・期の最初の月を入れます。丸めの単位（初期値15分）と、注意にする消化率も決めます。</t>
        </is>
      </c>
      <c r="B8" s="58" t="n"/>
    </row>
    <row r="9" ht="17.5" customHeight="1">
      <c r="A9" s="60" t="inlineStr">
        <is>
          <t>2. 「メンバー」シートに、記録する人の氏名と時間単価を入れます（20人まで）。氏名は日次入力のプルダウンに出ます。</t>
        </is>
      </c>
      <c r="B9" s="58" t="n"/>
    </row>
    <row r="10" ht="32" customHeight="1">
      <c r="A10" s="60" t="inlineStr">
        <is>
          <t>3. 「案件」シートに、案件コード・案件名・種類・受注額・見積工数を入れます（80件まで）。社内の会議や事務も「社内・案件外」の案件として登録します。</t>
        </is>
      </c>
      <c r="B10" s="58" t="n"/>
    </row>
    <row r="11">
      <c r="A11" s="58" t="n"/>
      <c r="B11" s="58" t="n"/>
    </row>
    <row r="12" ht="20" customHeight="1">
      <c r="A12" s="59" t="inlineStr">
        <is>
          <t>毎日・毎週やること</t>
        </is>
      </c>
      <c r="B12" s="58" t="n"/>
    </row>
    <row r="13" ht="32" customHeight="1">
      <c r="A13" s="60" t="inlineStr">
        <is>
          <t>4. 「日次入力」シートに、1件1行で記録します。時間と分は、実際にかかった時間をそのまま入れます（丸めはエクセルがやります）。</t>
        </is>
      </c>
      <c r="B13" s="58" t="n"/>
    </row>
    <row r="14" ht="17.5" customHeight="1">
      <c r="A14" s="60" t="inlineStr">
        <is>
          <t>5. 「確認」の列に文字が出た行は、日付・氏名・案件コード・時間のどれかが足りないか、一覧にない値です。</t>
        </is>
      </c>
      <c r="B14" s="58" t="n"/>
    </row>
    <row r="15" ht="17.5" customHeight="1">
      <c r="A15" s="60" t="inlineStr">
        <is>
          <t>6. 手書きで集める場合は「記入用紙」を印刷して渡し、集めた用紙を日次入力に写します。</t>
        </is>
      </c>
      <c r="B15" s="58" t="n"/>
    </row>
    <row r="16">
      <c r="A16" s="58" t="n"/>
      <c r="B16" s="58" t="n"/>
    </row>
    <row r="17" ht="20" customHeight="1">
      <c r="A17" s="59" t="inlineStr">
        <is>
          <t>月末にやること</t>
        </is>
      </c>
      <c r="B17" s="58" t="n"/>
    </row>
    <row r="18" ht="17.5" customHeight="1">
      <c r="A18" s="60" t="inlineStr">
        <is>
          <t>7. 勤怠の記録（タイムカード・出勤簿など）から、その月の実労働時間を「勤務時間」シートに写します。</t>
        </is>
      </c>
      <c r="B18" s="58" t="n"/>
    </row>
    <row r="19" ht="17.5" customHeight="1">
      <c r="A19" s="60" t="inlineStr">
        <is>
          <t>8. 「設定」の集計する月を変えると、「人別・月別」と「案件×人」がその月の数字になります。</t>
        </is>
      </c>
      <c r="B19" s="58" t="n"/>
    </row>
    <row r="20" ht="17.5" customHeight="1">
      <c r="A20" s="60" t="inlineStr">
        <is>
          <t>9. 「案件別集計」で、消化率に「注意」「超過」が付いた案件と、粗利がマイナスの案件を見ます。</t>
        </is>
      </c>
      <c r="B20" s="58" t="n"/>
    </row>
    <row r="21">
      <c r="A21" s="58" t="n"/>
      <c r="B21" s="58" t="n"/>
    </row>
    <row r="22" ht="20" customHeight="1">
      <c r="A22" s="59" t="inlineStr">
        <is>
          <t>丸めのしかた（15分単位など）</t>
        </is>
      </c>
      <c r="B22" s="58" t="n"/>
    </row>
    <row r="23" ht="32" customHeight="1">
      <c r="A23" s="60" t="inlineStr">
        <is>
          <t>1件ごとに、時間と分を分に直してから、丸めの単位で四捨五入します（単位の半分ちょうどは切り上げ）。15分単位なら 7分→0分、8分→15分、50分→45分、53分→1時間 です。</t>
        </is>
      </c>
      <c r="B23" s="58" t="n"/>
    </row>
    <row r="24" ht="17.5" customHeight="1">
      <c r="A24" s="60" t="inlineStr">
        <is>
          <t>丸めの単位を 0 にすると丸めません。5分など短い作業は、丸めると0になることがあります（確認の列に出ます）。</t>
        </is>
      </c>
      <c r="B24" s="58" t="n"/>
    </row>
    <row r="25" ht="32" customHeight="1">
      <c r="A25" s="60" t="inlineStr">
        <is>
          <t>丸めは、案件に時間を割り振るためだけのものです。賃金の計算には使いません。労働時間を1日ごとに一律に切り捨てて、その分の賃金を払わないことは労働基準法違反になると、厚生労働省のリーフレットに書かれています。</t>
        </is>
      </c>
      <c r="B25" s="58" t="n"/>
    </row>
    <row r="26">
      <c r="A26" s="58" t="n"/>
      <c r="B26" s="58" t="n"/>
    </row>
    <row r="27" ht="20" customHeight="1">
      <c r="A27" s="59" t="inlineStr">
        <is>
          <t>稼働率の式（このファイルの決め方）</t>
        </is>
      </c>
      <c r="B27" s="58" t="n"/>
    </row>
    <row r="28" ht="17.5" customHeight="1">
      <c r="A28" s="60" t="inlineStr">
        <is>
          <t>稼働率 ＝ その月の受注案件の工数 ÷ その月の勤務時間（勤怠の記録の実労働時間）。</t>
        </is>
      </c>
      <c r="B28" s="58" t="n"/>
    </row>
    <row r="29" ht="32" customHeight="1">
      <c r="A29" s="60" t="inlineStr">
        <is>
          <t>分母を所定労働時間でなく実労働時間にしているのは、残業した月も100%を超えないようにして、工数の入れすぎ（記録の誤り）を見つけやすくするためです。</t>
        </is>
      </c>
      <c r="B29" s="58" t="n"/>
    </row>
    <row r="30" ht="17.5" customHeight="1">
      <c r="A30" s="60" t="inlineStr">
        <is>
          <t>記録率 ＝ その月に記録した工数（社内・案件外も含む）÷ 勤務時間。100%を超えたら、工数か勤務時間のどちらかが誤っています。</t>
        </is>
      </c>
      <c r="B30" s="58" t="n"/>
    </row>
    <row r="31">
      <c r="A31" s="58" t="n"/>
      <c r="B31" s="58" t="n"/>
    </row>
    <row r="32" ht="20" customHeight="1">
      <c r="A32" s="59" t="inlineStr">
        <is>
          <t>工数表と勤怠の記録は別のもの</t>
        </is>
      </c>
      <c r="B32" s="58" t="n"/>
    </row>
    <row r="33" ht="17.5" customHeight="1">
      <c r="A33" s="60" t="inlineStr">
        <is>
          <t>この工数表は、案件ごとに何時間使ったかを記録するものです。出勤・退勤の時刻を記録するものではありません。</t>
        </is>
      </c>
      <c r="B33" s="58" t="n"/>
    </row>
    <row r="34" ht="32" customHeight="1">
      <c r="A34" s="60" t="inlineStr">
        <is>
          <t>会社は、タイムカードやパソコンの使用時間の記録などの方法で、労働者の労働時間の状況を把握しなければなりません（労働安全衛生法第66条の8の3・労働安全衛生規則第52条の7の3）。勤怠の記録はこの工数表とは別に付けます。</t>
        </is>
      </c>
      <c r="B34" s="58" t="n"/>
    </row>
    <row r="35">
      <c r="A35" s="58" t="n"/>
      <c r="B35" s="58" t="n"/>
    </row>
    <row r="36" ht="20" customHeight="1">
      <c r="A36" s="59" t="inlineStr">
        <is>
          <t>時間単価の決め方</t>
        </is>
      </c>
      <c r="B36" s="58" t="n"/>
    </row>
    <row r="37" ht="17.5" customHeight="1">
      <c r="A37" s="60" t="inlineStr">
        <is>
          <t>時間単価は自社で決めて入れます。例: その人の1年間の給与・賞与と会社が負担する保険料などの合計 ÷ 1年間の勤務時間。</t>
        </is>
      </c>
      <c r="B37" s="58" t="n"/>
    </row>
    <row r="38" ht="17.5" customHeight="1">
      <c r="A38" s="60" t="inlineStr">
        <is>
          <t>時間単価を書き換えると、過去の行の人件費も新しい単価で計算し直されます。単価を見直すときは、期ごとにファイルを分けます。</t>
        </is>
      </c>
      <c r="B38" s="58" t="n"/>
    </row>
    <row r="39">
      <c r="A39" s="58" t="n"/>
      <c r="B39" s="58" t="n"/>
    </row>
    <row r="40" ht="20" customHeight="1">
      <c r="A40" s="59" t="inlineStr">
        <is>
          <t>集計のしかた</t>
        </is>
      </c>
      <c r="B40" s="58" t="n"/>
    </row>
    <row r="41" ht="17.5" customHeight="1">
      <c r="A41" s="60" t="inlineStr">
        <is>
          <t>案件別集計の実績工数・人件費は、日次入力の全期間の合計です。「集計月の工数」だけが、設定の集計する月の分です。</t>
        </is>
      </c>
      <c r="B41" s="58" t="n"/>
    </row>
    <row r="42" ht="17.5" customHeight="1">
      <c r="A42" s="60" t="inlineStr">
        <is>
          <t>粗利 ＝ 受注額 −（人件費 ＋ 外注費・材料費など）。受注額が空の案件（社内・案件外、見積中）は粗利を出しません。</t>
        </is>
      </c>
      <c r="B42" s="58" t="n"/>
    </row>
    <row r="43" ht="17.5" customHeight="1">
      <c r="A43" s="60" t="inlineStr">
        <is>
          <t>案件×人 は、設定の集計する月の分です。集計する月を空にすると全期間の合計になります。</t>
        </is>
      </c>
      <c r="B43" s="58" t="n"/>
    </row>
    <row r="44">
      <c r="A44" s="58" t="n"/>
      <c r="B44" s="58" t="n"/>
    </row>
    <row r="45" ht="20" customHeight="1">
      <c r="A45" s="59" t="inlineStr">
        <is>
          <t>容量と注意</t>
        </is>
      </c>
      <c r="B45" s="58" t="n"/>
    </row>
    <row r="46" ht="17.5" customHeight="1">
      <c r="A46" s="60" t="inlineStr">
        <is>
          <t>日次入力は3,000行、メンバーは20人、案件は80件までです。行が足りなくなったら、期ごと・半期ごとにファイルを分けます。</t>
        </is>
      </c>
      <c r="B46" s="58" t="n"/>
    </row>
    <row r="47" ht="17.5" customHeight="1">
      <c r="A47" s="60" t="inlineStr">
        <is>
          <t>氏名・案件コードに * ? ~ を使わないでください（集計の条件で別の意味になります）。</t>
        </is>
      </c>
      <c r="B47" s="58" t="n"/>
    </row>
    <row r="48" ht="32" customHeight="1">
      <c r="A48" s="60" t="inlineStr">
        <is>
          <t>使っている関数: IF・AND・OR・NOT・ISNUMBER・N・ROUND・INT・MOD・SUM・SUMIF・SUMIFS・COUNT・COUNTA・COUNTIF・COUNTIFS・INDEX・MATCH・IFERROR・DATE・YEAR・MONTH。XLOOKUP・FILTER は使っていません。</t>
        </is>
      </c>
      <c r="B48" s="58" t="n"/>
    </row>
  </sheetData>
  <mergeCells count="39">
    <mergeCell ref="A48:B48"/>
    <mergeCell ref="A24:B24"/>
    <mergeCell ref="A30:B30"/>
    <mergeCell ref="A15:B15"/>
    <mergeCell ref="A45:B45"/>
    <mergeCell ref="A36:B36"/>
    <mergeCell ref="A1:B1"/>
    <mergeCell ref="A7:B7"/>
    <mergeCell ref="A25:B25"/>
    <mergeCell ref="A41:B41"/>
    <mergeCell ref="A37:B37"/>
    <mergeCell ref="A46:B46"/>
    <mergeCell ref="A18:B18"/>
    <mergeCell ref="A27:B27"/>
    <mergeCell ref="A3:B3"/>
    <mergeCell ref="A12:B12"/>
    <mergeCell ref="A2:B2"/>
    <mergeCell ref="A33:B33"/>
    <mergeCell ref="A47:B47"/>
    <mergeCell ref="A5:B5"/>
    <mergeCell ref="A42:B42"/>
    <mergeCell ref="A32:B32"/>
    <mergeCell ref="A14:B14"/>
    <mergeCell ref="A23:B23"/>
    <mergeCell ref="A17:B17"/>
    <mergeCell ref="A8:B8"/>
    <mergeCell ref="A22:B22"/>
    <mergeCell ref="A4:B4"/>
    <mergeCell ref="A20:B20"/>
    <mergeCell ref="A38:B38"/>
    <mergeCell ref="A29:B29"/>
    <mergeCell ref="A43:B43"/>
    <mergeCell ref="A19:B19"/>
    <mergeCell ref="A10:B10"/>
    <mergeCell ref="A28:B28"/>
    <mergeCell ref="A13:B13"/>
    <mergeCell ref="A40:B40"/>
    <mergeCell ref="A9:B9"/>
    <mergeCell ref="A34:B34"/>
  </mergeCells>
  <pageMargins left="0.4" right="0.4" top="0.45" bottom="0.45" header="0.2" footer="0.2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C26"/>
  <sheetViews>
    <sheetView showGridLines="0" tabSelected="0"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78" customWidth="1" min="3" max="3"/>
  </cols>
  <sheetData>
    <row r="1" ht="26" customHeight="1">
      <c r="A1" s="57" t="inlineStr">
        <is>
          <t>設定（最初に1回・集計する月は毎月）</t>
        </is>
      </c>
      <c r="B1" s="58" t="n"/>
      <c r="C1" s="58" t="n"/>
    </row>
    <row r="2" ht="18" customHeight="1">
      <c r="A2" s="61" t="inlineStr">
        <is>
          <t>黄色のセルに入れます。灰色のセルは自動で出ます（書き換えない）。</t>
        </is>
      </c>
      <c r="B2" s="58" t="n"/>
      <c r="C2" s="58" t="n"/>
    </row>
    <row r="3">
      <c r="A3" s="58" t="n"/>
      <c r="B3" s="58" t="n"/>
      <c r="C3" s="58" t="n"/>
    </row>
    <row r="4" ht="22" customHeight="1">
      <c r="A4" s="62" t="inlineStr">
        <is>
          <t>会社名</t>
        </is>
      </c>
      <c r="B4" s="8" t="n"/>
      <c r="C4" s="61" t="n"/>
    </row>
    <row r="5" ht="22" customHeight="1">
      <c r="A5" s="62" t="inlineStr">
        <is>
          <t>集計する月</t>
        </is>
      </c>
      <c r="B5" s="9" t="n"/>
      <c r="C5" s="61" t="inlineStr">
        <is>
          <t>2026/9/1 のように、その月の日付を入れます（何日でも月初として扱います）。人別・月別と案件×人がこの月の数字になります。</t>
        </is>
      </c>
    </row>
    <row r="6" ht="22" customHeight="1">
      <c r="A6" s="62" t="inlineStr">
        <is>
          <t>期の最初の月</t>
        </is>
      </c>
      <c r="B6" s="9" t="n"/>
      <c r="C6" s="61" t="inlineStr">
        <is>
          <t>勤務時間シートと月別の推移の12か月の始まり。空にすると、集計する月から12か月です。</t>
        </is>
      </c>
    </row>
    <row r="7" ht="22" customHeight="1">
      <c r="A7" s="62" t="inlineStr">
        <is>
          <t>集計する月（自動）</t>
        </is>
      </c>
      <c r="B7" s="10">
        <f>IF(B5="","",DATE(YEAR(B5),MONTH(B5),1))</f>
        <v/>
      </c>
      <c r="C7" s="61" t="inlineStr">
        <is>
          <t>集計に使う月初の日付です。</t>
        </is>
      </c>
    </row>
    <row r="8" ht="22" customHeight="1">
      <c r="A8" s="62" t="inlineStr">
        <is>
          <t>期の最初の月（自動）</t>
        </is>
      </c>
      <c r="B8" s="10">
        <f>IF(B6="",IF(B7="","",B7),DATE(YEAR(B6),MONTH(B6),1))</f>
        <v/>
      </c>
      <c r="C8" s="61" t="n"/>
    </row>
    <row r="9" ht="22" customHeight="1">
      <c r="A9" s="62" t="inlineStr">
        <is>
          <t>集計する月は期の何か月目（自動）</t>
        </is>
      </c>
      <c r="B9" s="11">
        <f>IF(OR(B7="",B8=""),"",(YEAR(B7)-YEAR(B8))*12+MONTH(B7)-MONTH(B8)+1)</f>
        <v/>
      </c>
      <c r="C9" s="61" t="inlineStr">
        <is>
          <t>1〜12 の外になると、勤務時間を引けず稼働率が出ません（期の最初の月を見直します）。</t>
        </is>
      </c>
    </row>
    <row r="10" ht="20" customHeight="1">
      <c r="A10" s="63" t="inlineStr">
        <is>
          <t>丸め（案件に時間を割り振るためのもの。賃金の計算には使わない）</t>
        </is>
      </c>
      <c r="B10" s="64" t="n"/>
      <c r="C10" s="64" t="n"/>
    </row>
    <row r="11" ht="22" customHeight="1">
      <c r="A11" s="62" t="inlineStr">
        <is>
          <t>丸めの単位（分）</t>
        </is>
      </c>
      <c r="B11" s="14" t="n">
        <v>15</v>
      </c>
      <c r="C11" s="61" t="inlineStr">
        <is>
          <t>1件ごとに、この単位で四捨五入します（15分単位なら 7分→0分、8分→15分）。0 にすると丸めません。</t>
        </is>
      </c>
    </row>
    <row r="12" ht="20" customHeight="1">
      <c r="A12" s="65" t="inlineStr">
        <is>
          <t>賃金は、勤怠の記録（タイムカード・出勤簿など）の労働時間で計算します。この丸めた工数で賃金を計算しないでください。</t>
        </is>
      </c>
      <c r="B12" s="58" t="n"/>
      <c r="C12" s="58" t="n"/>
    </row>
    <row r="13" ht="20" customHeight="1">
      <c r="A13" s="63" t="inlineStr">
        <is>
          <t>見積工数に対する判定</t>
        </is>
      </c>
      <c r="B13" s="64" t="n"/>
      <c r="C13" s="64" t="n"/>
    </row>
    <row r="14" ht="22" customHeight="1">
      <c r="A14" s="62" t="inlineStr">
        <is>
          <t>「注意」にする消化率</t>
        </is>
      </c>
      <c r="B14" s="16" t="n">
        <v>0.8</v>
      </c>
      <c r="C14" s="61" t="inlineStr">
        <is>
          <t>実績工数 ÷ 見積工数 がこの割合以上で「注意」、100%を超えたら「超過」。空にすると「注意」は出ません。</t>
        </is>
      </c>
    </row>
    <row r="15">
      <c r="A15" s="58" t="n"/>
      <c r="B15" s="58" t="n"/>
      <c r="C15" s="58" t="n"/>
    </row>
    <row r="16" ht="20" customHeight="1">
      <c r="A16" s="63" t="inlineStr">
        <is>
          <t>作業区分（日次入力のプルダウンに出ます・10個まで）</t>
        </is>
      </c>
      <c r="B16" s="64" t="n"/>
      <c r="C16" s="64" t="n"/>
    </row>
    <row r="17" ht="18" customHeight="1">
      <c r="A17" s="62" t="n">
        <v>1</v>
      </c>
      <c r="B17" s="8" t="inlineStr">
        <is>
          <t>打合せ・連絡</t>
        </is>
      </c>
      <c r="C17" s="61" t="inlineStr">
        <is>
          <t>自社の仕事に合わせて書き換えたり、空いている欄に足したりできます。</t>
        </is>
      </c>
    </row>
    <row r="18" ht="18" customHeight="1">
      <c r="A18" s="62" t="n">
        <v>2</v>
      </c>
      <c r="B18" s="8" t="inlineStr">
        <is>
          <t>企画・設計</t>
        </is>
      </c>
      <c r="C18" s="58" t="n"/>
    </row>
    <row r="19" ht="18" customHeight="1">
      <c r="A19" s="62" t="n">
        <v>3</v>
      </c>
      <c r="B19" s="8" t="inlineStr">
        <is>
          <t>制作・作業</t>
        </is>
      </c>
      <c r="C19" s="58" t="n"/>
    </row>
    <row r="20" ht="18" customHeight="1">
      <c r="A20" s="62" t="n">
        <v>4</v>
      </c>
      <c r="B20" s="8" t="inlineStr">
        <is>
          <t>確認・修正</t>
        </is>
      </c>
      <c r="C20" s="58" t="n"/>
    </row>
    <row r="21" ht="18" customHeight="1">
      <c r="A21" s="62" t="n">
        <v>5</v>
      </c>
      <c r="B21" s="8" t="inlineStr">
        <is>
          <t>移動</t>
        </is>
      </c>
      <c r="C21" s="58" t="n"/>
    </row>
    <row r="22" ht="18" customHeight="1">
      <c r="A22" s="62" t="n">
        <v>6</v>
      </c>
      <c r="B22" s="8" t="inlineStr">
        <is>
          <t>社内事務</t>
        </is>
      </c>
      <c r="C22" s="58" t="n"/>
    </row>
    <row r="23" ht="18" customHeight="1">
      <c r="A23" s="62" t="n">
        <v>7</v>
      </c>
      <c r="B23" s="8" t="inlineStr">
        <is>
          <t>教育・研修</t>
        </is>
      </c>
      <c r="C23" s="58" t="n"/>
    </row>
    <row r="24" ht="18" customHeight="1">
      <c r="A24" s="62" t="n">
        <v>8</v>
      </c>
      <c r="B24" s="8" t="inlineStr">
        <is>
          <t>その他</t>
        </is>
      </c>
      <c r="C24" s="58" t="n"/>
    </row>
    <row r="25" ht="18" customHeight="1">
      <c r="A25" s="62" t="n">
        <v>9</v>
      </c>
      <c r="B25" s="8" t="n"/>
      <c r="C25" s="58" t="n"/>
    </row>
    <row r="26" ht="18" customHeight="1">
      <c r="A26" s="62" t="n">
        <v>10</v>
      </c>
      <c r="B26" s="8" t="n"/>
      <c r="C26" s="58" t="n"/>
    </row>
  </sheetData>
  <mergeCells count="6">
    <mergeCell ref="A10:C10"/>
    <mergeCell ref="A13:C13"/>
    <mergeCell ref="A1:C1"/>
    <mergeCell ref="A16:C16"/>
    <mergeCell ref="A12:C12"/>
    <mergeCell ref="A2:C2"/>
  </mergeCells>
  <dataValidations count="4">
    <dataValidation sqref="B5" showDropDown="0" showInputMessage="0" showErrorMessage="1" allowBlank="1" errorTitle="日付で入力してください" error="2026/9/1 のように、日付として入力してください。" type="date" operator="greaterThanOrEqual">
      <formula1>36526</formula1>
    </dataValidation>
    <dataValidation sqref="B6" showDropDown="0" showInputMessage="0" showErrorMessage="1" allowBlank="1" errorTitle="日付で入力してください" error="2026/9/1 のように、日付として入力してください。" type="date" operator="greaterThanOrEqual">
      <formula1>36526</formula1>
    </dataValidation>
    <dataValidation sqref="B11" showDropDown="0" showInputMessage="0" showErrorMessage="1" allowBlank="1" errorTitle="丸めの単位" error="0〜60 の分で入れてください（丸めないなら 0）。" type="whole" operator="between">
      <formula1>0</formula1>
      <formula2>60</formula2>
    </dataValidation>
    <dataValidation sqref="B14" showDropDown="0" showInputMessage="0" showErrorMessage="1" allowBlank="1" errorTitle="消化率" error="0%〜200% の間で入れてください（80% なら 80% または 0.8）。" type="decimal" operator="between">
      <formula1>0</formula1>
      <formula2>2</formula2>
    </dataValidation>
  </dataValidations>
  <pageMargins left="0.4" right="0.4" top="0.45" bottom="0.45" header="0.2" footer="0.2"/>
  <pageSetup orientation="portrait" paperSize="9" fitToHeight="0" fitToWidth="1"/>
</worksheet>
</file>

<file path=xl/worksheets/sheet3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E24"/>
  <sheetViews>
    <sheetView showGridLines="0" tabSelected="0"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13" customWidth="1" min="4" max="4"/>
    <col width="70" customWidth="1" min="5" max="5"/>
  </cols>
  <sheetData>
    <row r="1" ht="26" customHeight="1">
      <c r="A1" s="57" t="inlineStr">
        <is>
          <t>メンバー（記録する人と時間単価）</t>
        </is>
      </c>
      <c r="B1" s="58" t="n"/>
      <c r="C1" s="58" t="n"/>
      <c r="D1" s="58" t="n"/>
      <c r="E1" s="58" t="n"/>
    </row>
    <row r="2" ht="28" customHeight="1">
      <c r="A2" s="61" t="inlineStr">
        <is>
          <t>氏名は日次入力のプルダウンに出ます。時間単価は自社で決めます（例: 1年間の給与・賞与と会社が負担する保険料などの合計 ÷ 1年間の勤務時間）。</t>
        </is>
      </c>
      <c r="B2" s="58" t="n"/>
      <c r="C2" s="58" t="n"/>
      <c r="D2" s="58" t="n"/>
      <c r="E2" s="58" t="n"/>
    </row>
    <row r="3" ht="16" customHeight="1">
      <c r="A3" s="61" t="inlineStr">
        <is>
          <t>時間単価を書き換えると、過去の行の人件費も新しい単価で計算し直されます。</t>
        </is>
      </c>
      <c r="B3" s="58" t="n"/>
      <c r="C3" s="58" t="n"/>
      <c r="D3" s="58" t="n"/>
      <c r="E3" s="58" t="n"/>
    </row>
    <row r="4" ht="24" customHeight="1">
      <c r="A4" s="17" t="inlineStr">
        <is>
          <t>No.</t>
        </is>
      </c>
      <c r="B4" s="17" t="inlineStr">
        <is>
          <t>氏名</t>
        </is>
      </c>
      <c r="C4" s="17" t="inlineStr">
        <is>
          <t>所属・役割</t>
        </is>
      </c>
      <c r="D4" s="17" t="inlineStr">
        <is>
          <t>時間単価（円）</t>
        </is>
      </c>
      <c r="E4" s="17" t="inlineStr">
        <is>
          <t>時間単価の根拠・メモ</t>
        </is>
      </c>
    </row>
    <row r="5" ht="18" customHeight="1">
      <c r="A5" s="18" t="n">
        <v>1</v>
      </c>
      <c r="B5" s="19" t="n"/>
      <c r="C5" s="19" t="n"/>
      <c r="D5" s="20" t="n"/>
      <c r="E5" s="19" t="n"/>
    </row>
    <row r="6" ht="18" customHeight="1">
      <c r="A6" s="18" t="n">
        <v>2</v>
      </c>
      <c r="B6" s="19" t="n"/>
      <c r="C6" s="19" t="n"/>
      <c r="D6" s="20" t="n"/>
      <c r="E6" s="19" t="n"/>
    </row>
    <row r="7" ht="18" customHeight="1">
      <c r="A7" s="18" t="n">
        <v>3</v>
      </c>
      <c r="B7" s="19" t="n"/>
      <c r="C7" s="19" t="n"/>
      <c r="D7" s="20" t="n"/>
      <c r="E7" s="19" t="n"/>
    </row>
    <row r="8" ht="18" customHeight="1">
      <c r="A8" s="18" t="n">
        <v>4</v>
      </c>
      <c r="B8" s="19" t="n"/>
      <c r="C8" s="19" t="n"/>
      <c r="D8" s="20" t="n"/>
      <c r="E8" s="19" t="n"/>
    </row>
    <row r="9" ht="18" customHeight="1">
      <c r="A9" s="18" t="n">
        <v>5</v>
      </c>
      <c r="B9" s="19" t="n"/>
      <c r="C9" s="19" t="n"/>
      <c r="D9" s="20" t="n"/>
      <c r="E9" s="19" t="n"/>
    </row>
    <row r="10" ht="18" customHeight="1">
      <c r="A10" s="18" t="n">
        <v>6</v>
      </c>
      <c r="B10" s="19" t="n"/>
      <c r="C10" s="19" t="n"/>
      <c r="D10" s="20" t="n"/>
      <c r="E10" s="19" t="n"/>
    </row>
    <row r="11" ht="18" customHeight="1">
      <c r="A11" s="18" t="n">
        <v>7</v>
      </c>
      <c r="B11" s="19" t="n"/>
      <c r="C11" s="19" t="n"/>
      <c r="D11" s="20" t="n"/>
      <c r="E11" s="19" t="n"/>
    </row>
    <row r="12" ht="18" customHeight="1">
      <c r="A12" s="18" t="n">
        <v>8</v>
      </c>
      <c r="B12" s="19" t="n"/>
      <c r="C12" s="19" t="n"/>
      <c r="D12" s="20" t="n"/>
      <c r="E12" s="19" t="n"/>
    </row>
    <row r="13" ht="18" customHeight="1">
      <c r="A13" s="18" t="n">
        <v>9</v>
      </c>
      <c r="B13" s="19" t="n"/>
      <c r="C13" s="19" t="n"/>
      <c r="D13" s="20" t="n"/>
      <c r="E13" s="19" t="n"/>
    </row>
    <row r="14" ht="18" customHeight="1">
      <c r="A14" s="18" t="n">
        <v>10</v>
      </c>
      <c r="B14" s="19" t="n"/>
      <c r="C14" s="19" t="n"/>
      <c r="D14" s="20" t="n"/>
      <c r="E14" s="19" t="n"/>
    </row>
    <row r="15" ht="18" customHeight="1">
      <c r="A15" s="18" t="n">
        <v>11</v>
      </c>
      <c r="B15" s="19" t="n"/>
      <c r="C15" s="19" t="n"/>
      <c r="D15" s="20" t="n"/>
      <c r="E15" s="19" t="n"/>
    </row>
    <row r="16" ht="18" customHeight="1">
      <c r="A16" s="18" t="n">
        <v>12</v>
      </c>
      <c r="B16" s="19" t="n"/>
      <c r="C16" s="19" t="n"/>
      <c r="D16" s="20" t="n"/>
      <c r="E16" s="19" t="n"/>
    </row>
    <row r="17" ht="18" customHeight="1">
      <c r="A17" s="18" t="n">
        <v>13</v>
      </c>
      <c r="B17" s="19" t="n"/>
      <c r="C17" s="19" t="n"/>
      <c r="D17" s="20" t="n"/>
      <c r="E17" s="19" t="n"/>
    </row>
    <row r="18" ht="18" customHeight="1">
      <c r="A18" s="18" t="n">
        <v>14</v>
      </c>
      <c r="B18" s="19" t="n"/>
      <c r="C18" s="19" t="n"/>
      <c r="D18" s="20" t="n"/>
      <c r="E18" s="19" t="n"/>
    </row>
    <row r="19" ht="18" customHeight="1">
      <c r="A19" s="18" t="n">
        <v>15</v>
      </c>
      <c r="B19" s="19" t="n"/>
      <c r="C19" s="19" t="n"/>
      <c r="D19" s="20" t="n"/>
      <c r="E19" s="19" t="n"/>
    </row>
    <row r="20" ht="18" customHeight="1">
      <c r="A20" s="18" t="n">
        <v>16</v>
      </c>
      <c r="B20" s="19" t="n"/>
      <c r="C20" s="19" t="n"/>
      <c r="D20" s="20" t="n"/>
      <c r="E20" s="19" t="n"/>
    </row>
    <row r="21" ht="18" customHeight="1">
      <c r="A21" s="18" t="n">
        <v>17</v>
      </c>
      <c r="B21" s="19" t="n"/>
      <c r="C21" s="19" t="n"/>
      <c r="D21" s="20" t="n"/>
      <c r="E21" s="19" t="n"/>
    </row>
    <row r="22" ht="18" customHeight="1">
      <c r="A22" s="18" t="n">
        <v>18</v>
      </c>
      <c r="B22" s="19" t="n"/>
      <c r="C22" s="19" t="n"/>
      <c r="D22" s="20" t="n"/>
      <c r="E22" s="19" t="n"/>
    </row>
    <row r="23" ht="18" customHeight="1">
      <c r="A23" s="18" t="n">
        <v>19</v>
      </c>
      <c r="B23" s="19" t="n"/>
      <c r="C23" s="19" t="n"/>
      <c r="D23" s="20" t="n"/>
      <c r="E23" s="19" t="n"/>
    </row>
    <row r="24" ht="18" customHeight="1">
      <c r="A24" s="18" t="n">
        <v>20</v>
      </c>
      <c r="B24" s="19" t="n"/>
      <c r="C24" s="19" t="n"/>
      <c r="D24" s="20" t="n"/>
      <c r="E24" s="19" t="n"/>
    </row>
  </sheetData>
  <mergeCells count="3">
    <mergeCell ref="A2:E2"/>
    <mergeCell ref="A1:E1"/>
    <mergeCell ref="A3:E3"/>
  </mergeCells>
  <conditionalFormatting sqref="B5:B24">
    <cfRule type="expression" priority="1" dxfId="0">
      <formula>AND($B5&lt;&gt;"",COUNTIF($B$5:$B$24,$B5)&gt;1)</formula>
    </cfRule>
  </conditionalFormatting>
  <dataValidations count="2">
    <dataValidation sqref="B5:B24" showDropDown="0" showInputMessage="0" showErrorMessage="1" allowBlank="1" errorTitle="氏名が重なっています" error="同じ氏名がすでにあります。同姓同名の人は「見本 太郎（営業）」のように分けます。" type="custom">
      <formula1>COUNTIF($B$5:$B$24,B5)=1</formula1>
    </dataValidation>
    <dataValidation sqref="D5:D24" showDropDown="0" showInputMessage="0" showErrorMessage="1" allowBlank="1" errorTitle="時間単価" error="0以上の金額（円）を入れてください。" type="decimal" operator="between">
      <formula1>0</formula1>
      <formula2>9999999</formula2>
    </dataValidation>
  </dataValidations>
  <pageMargins left="0.4" right="0.4" top="0.45" bottom="0.45" header="0.2" footer="0.2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K84"/>
  <sheetViews>
    <sheetView showGridLines="0" tabSelected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28" customWidth="1" min="2" max="2"/>
    <col width="14" customWidth="1" min="3" max="3"/>
    <col width="13" customWidth="1" min="4" max="4"/>
    <col width="9" customWidth="1" min="5" max="5"/>
    <col width="13" customWidth="1" min="6" max="6"/>
    <col width="11" customWidth="1" min="7" max="7"/>
    <col width="14" customWidth="1" min="8" max="8"/>
    <col width="11" customWidth="1" min="9" max="9"/>
    <col width="11" customWidth="1" min="10" max="10"/>
    <col width="40" customWidth="1" min="11" max="11"/>
  </cols>
  <sheetData>
    <row r="1" ht="26" customHeight="1">
      <c r="A1" s="57" t="inlineStr">
        <is>
          <t>案件（受注した仕事と、社内・案件外の時間の置き場所）</t>
        </is>
      </c>
      <c r="B1" s="58" t="n"/>
      <c r="C1" s="58" t="n"/>
      <c r="D1" s="58" t="n"/>
      <c r="E1" s="58" t="n"/>
      <c r="F1" s="58" t="n"/>
      <c r="G1" s="58" t="n"/>
      <c r="H1" s="58" t="n"/>
      <c r="I1" s="58" t="n"/>
      <c r="J1" s="58" t="n"/>
      <c r="K1" s="58" t="n"/>
    </row>
    <row r="2" ht="28" customHeight="1">
      <c r="A2" s="61" t="inlineStr">
        <is>
          <t>案件コードは1件に1つ。会議・事務・研修など案件に付けない時間も「社内・案件外」の案件として登録すると、工数の行き先が全部そろいます。受注額は税抜で入れると、粗利が税抜で出ます。</t>
        </is>
      </c>
      <c r="B2" s="58" t="n"/>
      <c r="C2" s="58" t="n"/>
      <c r="D2" s="58" t="n"/>
      <c r="E2" s="58" t="n"/>
      <c r="F2" s="58" t="n"/>
      <c r="G2" s="58" t="n"/>
      <c r="H2" s="58" t="n"/>
      <c r="I2" s="58" t="n"/>
      <c r="J2" s="58" t="n"/>
      <c r="K2" s="58" t="n"/>
    </row>
    <row r="3" ht="16" customHeight="1">
      <c r="A3" s="61" t="inlineStr">
        <is>
          <t>見積工数は、受注時に見込んだ全体の時間です（月額の保守なら、ファイルで扱う期間の分）。空でも使えます。</t>
        </is>
      </c>
      <c r="B3" s="58" t="n"/>
      <c r="C3" s="58" t="n"/>
      <c r="D3" s="58" t="n"/>
      <c r="E3" s="58" t="n"/>
      <c r="F3" s="58" t="n"/>
      <c r="G3" s="58" t="n"/>
      <c r="H3" s="58" t="n"/>
      <c r="I3" s="58" t="n"/>
      <c r="J3" s="58" t="n"/>
      <c r="K3" s="58" t="n"/>
    </row>
    <row r="4" ht="32" customHeight="1">
      <c r="A4" s="17" t="inlineStr">
        <is>
          <t>案件コード</t>
        </is>
      </c>
      <c r="B4" s="17" t="inlineStr">
        <is>
          <t>案件名</t>
        </is>
      </c>
      <c r="C4" s="17" t="inlineStr">
        <is>
          <t>顧客・依頼元</t>
        </is>
      </c>
      <c r="D4" s="17" t="inlineStr">
        <is>
          <t>種類</t>
        </is>
      </c>
      <c r="E4" s="17" t="inlineStr">
        <is>
          <t>状態</t>
        </is>
      </c>
      <c r="F4" s="17" t="inlineStr">
        <is>
          <t>受注額（円）</t>
        </is>
      </c>
      <c r="G4" s="17" t="inlineStr">
        <is>
          <t>見積工数（時間）</t>
        </is>
      </c>
      <c r="H4" s="17" t="inlineStr">
        <is>
          <t>外注費・材料費など（円）</t>
        </is>
      </c>
      <c r="I4" s="17" t="inlineStr">
        <is>
          <t>開始日</t>
        </is>
      </c>
      <c r="J4" s="17" t="inlineStr">
        <is>
          <t>納期</t>
        </is>
      </c>
      <c r="K4" s="17" t="inlineStr">
        <is>
          <t>メモ</t>
        </is>
      </c>
    </row>
    <row r="5" ht="18" customHeight="1">
      <c r="A5" s="21" t="n"/>
      <c r="B5" s="19" t="n"/>
      <c r="C5" s="19" t="n"/>
      <c r="D5" s="21" t="n"/>
      <c r="E5" s="21" t="n"/>
      <c r="F5" s="20" t="n"/>
      <c r="G5" s="22" t="n"/>
      <c r="H5" s="20" t="n"/>
      <c r="I5" s="23" t="n"/>
      <c r="J5" s="23" t="n"/>
      <c r="K5" s="19" t="n"/>
    </row>
    <row r="6" ht="18" customHeight="1">
      <c r="A6" s="21" t="n"/>
      <c r="B6" s="19" t="n"/>
      <c r="C6" s="19" t="n"/>
      <c r="D6" s="21" t="n"/>
      <c r="E6" s="21" t="n"/>
      <c r="F6" s="20" t="n"/>
      <c r="G6" s="22" t="n"/>
      <c r="H6" s="20" t="n"/>
      <c r="I6" s="23" t="n"/>
      <c r="J6" s="23" t="n"/>
      <c r="K6" s="19" t="n"/>
    </row>
    <row r="7" ht="18" customHeight="1">
      <c r="A7" s="21" t="n"/>
      <c r="B7" s="19" t="n"/>
      <c r="C7" s="19" t="n"/>
      <c r="D7" s="21" t="n"/>
      <c r="E7" s="21" t="n"/>
      <c r="F7" s="20" t="n"/>
      <c r="G7" s="22" t="n"/>
      <c r="H7" s="20" t="n"/>
      <c r="I7" s="23" t="n"/>
      <c r="J7" s="23" t="n"/>
      <c r="K7" s="19" t="n"/>
    </row>
    <row r="8" ht="18" customHeight="1">
      <c r="A8" s="21" t="n"/>
      <c r="B8" s="19" t="n"/>
      <c r="C8" s="19" t="n"/>
      <c r="D8" s="21" t="n"/>
      <c r="E8" s="21" t="n"/>
      <c r="F8" s="20" t="n"/>
      <c r="G8" s="22" t="n"/>
      <c r="H8" s="20" t="n"/>
      <c r="I8" s="23" t="n"/>
      <c r="J8" s="23" t="n"/>
      <c r="K8" s="19" t="n"/>
    </row>
    <row r="9" ht="18" customHeight="1">
      <c r="A9" s="21" t="n"/>
      <c r="B9" s="19" t="n"/>
      <c r="C9" s="19" t="n"/>
      <c r="D9" s="21" t="n"/>
      <c r="E9" s="21" t="n"/>
      <c r="F9" s="20" t="n"/>
      <c r="G9" s="22" t="n"/>
      <c r="H9" s="20" t="n"/>
      <c r="I9" s="23" t="n"/>
      <c r="J9" s="23" t="n"/>
      <c r="K9" s="19" t="n"/>
    </row>
    <row r="10" ht="18" customHeight="1">
      <c r="A10" s="21" t="n"/>
      <c r="B10" s="19" t="n"/>
      <c r="C10" s="19" t="n"/>
      <c r="D10" s="21" t="n"/>
      <c r="E10" s="21" t="n"/>
      <c r="F10" s="20" t="n"/>
      <c r="G10" s="22" t="n"/>
      <c r="H10" s="20" t="n"/>
      <c r="I10" s="23" t="n"/>
      <c r="J10" s="23" t="n"/>
      <c r="K10" s="19" t="n"/>
    </row>
    <row r="11" ht="18" customHeight="1">
      <c r="A11" s="21" t="n"/>
      <c r="B11" s="19" t="n"/>
      <c r="C11" s="19" t="n"/>
      <c r="D11" s="21" t="n"/>
      <c r="E11" s="21" t="n"/>
      <c r="F11" s="20" t="n"/>
      <c r="G11" s="22" t="n"/>
      <c r="H11" s="20" t="n"/>
      <c r="I11" s="23" t="n"/>
      <c r="J11" s="23" t="n"/>
      <c r="K11" s="19" t="n"/>
    </row>
    <row r="12" ht="18" customHeight="1">
      <c r="A12" s="21" t="n"/>
      <c r="B12" s="19" t="n"/>
      <c r="C12" s="19" t="n"/>
      <c r="D12" s="21" t="n"/>
      <c r="E12" s="21" t="n"/>
      <c r="F12" s="20" t="n"/>
      <c r="G12" s="22" t="n"/>
      <c r="H12" s="20" t="n"/>
      <c r="I12" s="23" t="n"/>
      <c r="J12" s="23" t="n"/>
      <c r="K12" s="19" t="n"/>
    </row>
    <row r="13" ht="18" customHeight="1">
      <c r="A13" s="21" t="n"/>
      <c r="B13" s="19" t="n"/>
      <c r="C13" s="19" t="n"/>
      <c r="D13" s="21" t="n"/>
      <c r="E13" s="21" t="n"/>
      <c r="F13" s="20" t="n"/>
      <c r="G13" s="22" t="n"/>
      <c r="H13" s="20" t="n"/>
      <c r="I13" s="23" t="n"/>
      <c r="J13" s="23" t="n"/>
      <c r="K13" s="19" t="n"/>
    </row>
    <row r="14" ht="18" customHeight="1">
      <c r="A14" s="21" t="n"/>
      <c r="B14" s="19" t="n"/>
      <c r="C14" s="19" t="n"/>
      <c r="D14" s="21" t="n"/>
      <c r="E14" s="21" t="n"/>
      <c r="F14" s="20" t="n"/>
      <c r="G14" s="22" t="n"/>
      <c r="H14" s="20" t="n"/>
      <c r="I14" s="23" t="n"/>
      <c r="J14" s="23" t="n"/>
      <c r="K14" s="19" t="n"/>
    </row>
    <row r="15" ht="18" customHeight="1">
      <c r="A15" s="21" t="n"/>
      <c r="B15" s="19" t="n"/>
      <c r="C15" s="19" t="n"/>
      <c r="D15" s="21" t="n"/>
      <c r="E15" s="21" t="n"/>
      <c r="F15" s="20" t="n"/>
      <c r="G15" s="22" t="n"/>
      <c r="H15" s="20" t="n"/>
      <c r="I15" s="23" t="n"/>
      <c r="J15" s="23" t="n"/>
      <c r="K15" s="19" t="n"/>
    </row>
    <row r="16" ht="18" customHeight="1">
      <c r="A16" s="21" t="n"/>
      <c r="B16" s="19" t="n"/>
      <c r="C16" s="19" t="n"/>
      <c r="D16" s="21" t="n"/>
      <c r="E16" s="21" t="n"/>
      <c r="F16" s="20" t="n"/>
      <c r="G16" s="22" t="n"/>
      <c r="H16" s="20" t="n"/>
      <c r="I16" s="23" t="n"/>
      <c r="J16" s="23" t="n"/>
      <c r="K16" s="19" t="n"/>
    </row>
    <row r="17" ht="18" customHeight="1">
      <c r="A17" s="21" t="n"/>
      <c r="B17" s="19" t="n"/>
      <c r="C17" s="19" t="n"/>
      <c r="D17" s="21" t="n"/>
      <c r="E17" s="21" t="n"/>
      <c r="F17" s="20" t="n"/>
      <c r="G17" s="22" t="n"/>
      <c r="H17" s="20" t="n"/>
      <c r="I17" s="23" t="n"/>
      <c r="J17" s="23" t="n"/>
      <c r="K17" s="19" t="n"/>
    </row>
    <row r="18" ht="18" customHeight="1">
      <c r="A18" s="21" t="n"/>
      <c r="B18" s="19" t="n"/>
      <c r="C18" s="19" t="n"/>
      <c r="D18" s="21" t="n"/>
      <c r="E18" s="21" t="n"/>
      <c r="F18" s="20" t="n"/>
      <c r="G18" s="22" t="n"/>
      <c r="H18" s="20" t="n"/>
      <c r="I18" s="23" t="n"/>
      <c r="J18" s="23" t="n"/>
      <c r="K18" s="19" t="n"/>
    </row>
    <row r="19" ht="18" customHeight="1">
      <c r="A19" s="21" t="n"/>
      <c r="B19" s="19" t="n"/>
      <c r="C19" s="19" t="n"/>
      <c r="D19" s="21" t="n"/>
      <c r="E19" s="21" t="n"/>
      <c r="F19" s="20" t="n"/>
      <c r="G19" s="22" t="n"/>
      <c r="H19" s="20" t="n"/>
      <c r="I19" s="23" t="n"/>
      <c r="J19" s="23" t="n"/>
      <c r="K19" s="19" t="n"/>
    </row>
    <row r="20" ht="18" customHeight="1">
      <c r="A20" s="21" t="n"/>
      <c r="B20" s="19" t="n"/>
      <c r="C20" s="19" t="n"/>
      <c r="D20" s="21" t="n"/>
      <c r="E20" s="21" t="n"/>
      <c r="F20" s="20" t="n"/>
      <c r="G20" s="22" t="n"/>
      <c r="H20" s="20" t="n"/>
      <c r="I20" s="23" t="n"/>
      <c r="J20" s="23" t="n"/>
      <c r="K20" s="19" t="n"/>
    </row>
    <row r="21" ht="18" customHeight="1">
      <c r="A21" s="21" t="n"/>
      <c r="B21" s="19" t="n"/>
      <c r="C21" s="19" t="n"/>
      <c r="D21" s="21" t="n"/>
      <c r="E21" s="21" t="n"/>
      <c r="F21" s="20" t="n"/>
      <c r="G21" s="22" t="n"/>
      <c r="H21" s="20" t="n"/>
      <c r="I21" s="23" t="n"/>
      <c r="J21" s="23" t="n"/>
      <c r="K21" s="19" t="n"/>
    </row>
    <row r="22" ht="18" customHeight="1">
      <c r="A22" s="21" t="n"/>
      <c r="B22" s="19" t="n"/>
      <c r="C22" s="19" t="n"/>
      <c r="D22" s="21" t="n"/>
      <c r="E22" s="21" t="n"/>
      <c r="F22" s="20" t="n"/>
      <c r="G22" s="22" t="n"/>
      <c r="H22" s="20" t="n"/>
      <c r="I22" s="23" t="n"/>
      <c r="J22" s="23" t="n"/>
      <c r="K22" s="19" t="n"/>
    </row>
    <row r="23" ht="18" customHeight="1">
      <c r="A23" s="21" t="n"/>
      <c r="B23" s="19" t="n"/>
      <c r="C23" s="19" t="n"/>
      <c r="D23" s="21" t="n"/>
      <c r="E23" s="21" t="n"/>
      <c r="F23" s="20" t="n"/>
      <c r="G23" s="22" t="n"/>
      <c r="H23" s="20" t="n"/>
      <c r="I23" s="23" t="n"/>
      <c r="J23" s="23" t="n"/>
      <c r="K23" s="19" t="n"/>
    </row>
    <row r="24" ht="18" customHeight="1">
      <c r="A24" s="21" t="n"/>
      <c r="B24" s="19" t="n"/>
      <c r="C24" s="19" t="n"/>
      <c r="D24" s="21" t="n"/>
      <c r="E24" s="21" t="n"/>
      <c r="F24" s="20" t="n"/>
      <c r="G24" s="22" t="n"/>
      <c r="H24" s="20" t="n"/>
      <c r="I24" s="23" t="n"/>
      <c r="J24" s="23" t="n"/>
      <c r="K24" s="19" t="n"/>
    </row>
    <row r="25" ht="18" customHeight="1">
      <c r="A25" s="21" t="n"/>
      <c r="B25" s="19" t="n"/>
      <c r="C25" s="19" t="n"/>
      <c r="D25" s="21" t="n"/>
      <c r="E25" s="21" t="n"/>
      <c r="F25" s="20" t="n"/>
      <c r="G25" s="22" t="n"/>
      <c r="H25" s="20" t="n"/>
      <c r="I25" s="23" t="n"/>
      <c r="J25" s="23" t="n"/>
      <c r="K25" s="19" t="n"/>
    </row>
    <row r="26" ht="18" customHeight="1">
      <c r="A26" s="21" t="n"/>
      <c r="B26" s="19" t="n"/>
      <c r="C26" s="19" t="n"/>
      <c r="D26" s="21" t="n"/>
      <c r="E26" s="21" t="n"/>
      <c r="F26" s="20" t="n"/>
      <c r="G26" s="22" t="n"/>
      <c r="H26" s="20" t="n"/>
      <c r="I26" s="23" t="n"/>
      <c r="J26" s="23" t="n"/>
      <c r="K26" s="19" t="n"/>
    </row>
    <row r="27" ht="18" customHeight="1">
      <c r="A27" s="21" t="n"/>
      <c r="B27" s="19" t="n"/>
      <c r="C27" s="19" t="n"/>
      <c r="D27" s="21" t="n"/>
      <c r="E27" s="21" t="n"/>
      <c r="F27" s="20" t="n"/>
      <c r="G27" s="22" t="n"/>
      <c r="H27" s="20" t="n"/>
      <c r="I27" s="23" t="n"/>
      <c r="J27" s="23" t="n"/>
      <c r="K27" s="19" t="n"/>
    </row>
    <row r="28" ht="18" customHeight="1">
      <c r="A28" s="21" t="n"/>
      <c r="B28" s="19" t="n"/>
      <c r="C28" s="19" t="n"/>
      <c r="D28" s="21" t="n"/>
      <c r="E28" s="21" t="n"/>
      <c r="F28" s="20" t="n"/>
      <c r="G28" s="22" t="n"/>
      <c r="H28" s="20" t="n"/>
      <c r="I28" s="23" t="n"/>
      <c r="J28" s="23" t="n"/>
      <c r="K28" s="19" t="n"/>
    </row>
    <row r="29" ht="18" customHeight="1">
      <c r="A29" s="21" t="n"/>
      <c r="B29" s="19" t="n"/>
      <c r="C29" s="19" t="n"/>
      <c r="D29" s="21" t="n"/>
      <c r="E29" s="21" t="n"/>
      <c r="F29" s="20" t="n"/>
      <c r="G29" s="22" t="n"/>
      <c r="H29" s="20" t="n"/>
      <c r="I29" s="23" t="n"/>
      <c r="J29" s="23" t="n"/>
      <c r="K29" s="19" t="n"/>
    </row>
    <row r="30" ht="18" customHeight="1">
      <c r="A30" s="21" t="n"/>
      <c r="B30" s="19" t="n"/>
      <c r="C30" s="19" t="n"/>
      <c r="D30" s="21" t="n"/>
      <c r="E30" s="21" t="n"/>
      <c r="F30" s="20" t="n"/>
      <c r="G30" s="22" t="n"/>
      <c r="H30" s="20" t="n"/>
      <c r="I30" s="23" t="n"/>
      <c r="J30" s="23" t="n"/>
      <c r="K30" s="19" t="n"/>
    </row>
    <row r="31" ht="18" customHeight="1">
      <c r="A31" s="21" t="n"/>
      <c r="B31" s="19" t="n"/>
      <c r="C31" s="19" t="n"/>
      <c r="D31" s="21" t="n"/>
      <c r="E31" s="21" t="n"/>
      <c r="F31" s="20" t="n"/>
      <c r="G31" s="22" t="n"/>
      <c r="H31" s="20" t="n"/>
      <c r="I31" s="23" t="n"/>
      <c r="J31" s="23" t="n"/>
      <c r="K31" s="19" t="n"/>
    </row>
    <row r="32" ht="18" customHeight="1">
      <c r="A32" s="21" t="n"/>
      <c r="B32" s="19" t="n"/>
      <c r="C32" s="19" t="n"/>
      <c r="D32" s="21" t="n"/>
      <c r="E32" s="21" t="n"/>
      <c r="F32" s="20" t="n"/>
      <c r="G32" s="22" t="n"/>
      <c r="H32" s="20" t="n"/>
      <c r="I32" s="23" t="n"/>
      <c r="J32" s="23" t="n"/>
      <c r="K32" s="19" t="n"/>
    </row>
    <row r="33" ht="18" customHeight="1">
      <c r="A33" s="21" t="n"/>
      <c r="B33" s="19" t="n"/>
      <c r="C33" s="19" t="n"/>
      <c r="D33" s="21" t="n"/>
      <c r="E33" s="21" t="n"/>
      <c r="F33" s="20" t="n"/>
      <c r="G33" s="22" t="n"/>
      <c r="H33" s="20" t="n"/>
      <c r="I33" s="23" t="n"/>
      <c r="J33" s="23" t="n"/>
      <c r="K33" s="19" t="n"/>
    </row>
    <row r="34" ht="18" customHeight="1">
      <c r="A34" s="21" t="n"/>
      <c r="B34" s="19" t="n"/>
      <c r="C34" s="19" t="n"/>
      <c r="D34" s="21" t="n"/>
      <c r="E34" s="21" t="n"/>
      <c r="F34" s="20" t="n"/>
      <c r="G34" s="22" t="n"/>
      <c r="H34" s="20" t="n"/>
      <c r="I34" s="23" t="n"/>
      <c r="J34" s="23" t="n"/>
      <c r="K34" s="19" t="n"/>
    </row>
    <row r="35" ht="18" customHeight="1">
      <c r="A35" s="21" t="n"/>
      <c r="B35" s="19" t="n"/>
      <c r="C35" s="19" t="n"/>
      <c r="D35" s="21" t="n"/>
      <c r="E35" s="21" t="n"/>
      <c r="F35" s="20" t="n"/>
      <c r="G35" s="22" t="n"/>
      <c r="H35" s="20" t="n"/>
      <c r="I35" s="23" t="n"/>
      <c r="J35" s="23" t="n"/>
      <c r="K35" s="19" t="n"/>
    </row>
    <row r="36" ht="18" customHeight="1">
      <c r="A36" s="21" t="n"/>
      <c r="B36" s="19" t="n"/>
      <c r="C36" s="19" t="n"/>
      <c r="D36" s="21" t="n"/>
      <c r="E36" s="21" t="n"/>
      <c r="F36" s="20" t="n"/>
      <c r="G36" s="22" t="n"/>
      <c r="H36" s="20" t="n"/>
      <c r="I36" s="23" t="n"/>
      <c r="J36" s="23" t="n"/>
      <c r="K36" s="19" t="n"/>
    </row>
    <row r="37" ht="18" customHeight="1">
      <c r="A37" s="21" t="n"/>
      <c r="B37" s="19" t="n"/>
      <c r="C37" s="19" t="n"/>
      <c r="D37" s="21" t="n"/>
      <c r="E37" s="21" t="n"/>
      <c r="F37" s="20" t="n"/>
      <c r="G37" s="22" t="n"/>
      <c r="H37" s="20" t="n"/>
      <c r="I37" s="23" t="n"/>
      <c r="J37" s="23" t="n"/>
      <c r="K37" s="19" t="n"/>
    </row>
    <row r="38" ht="18" customHeight="1">
      <c r="A38" s="21" t="n"/>
      <c r="B38" s="19" t="n"/>
      <c r="C38" s="19" t="n"/>
      <c r="D38" s="21" t="n"/>
      <c r="E38" s="21" t="n"/>
      <c r="F38" s="20" t="n"/>
      <c r="G38" s="22" t="n"/>
      <c r="H38" s="20" t="n"/>
      <c r="I38" s="23" t="n"/>
      <c r="J38" s="23" t="n"/>
      <c r="K38" s="19" t="n"/>
    </row>
    <row r="39" ht="18" customHeight="1">
      <c r="A39" s="21" t="n"/>
      <c r="B39" s="19" t="n"/>
      <c r="C39" s="19" t="n"/>
      <c r="D39" s="21" t="n"/>
      <c r="E39" s="21" t="n"/>
      <c r="F39" s="20" t="n"/>
      <c r="G39" s="22" t="n"/>
      <c r="H39" s="20" t="n"/>
      <c r="I39" s="23" t="n"/>
      <c r="J39" s="23" t="n"/>
      <c r="K39" s="19" t="n"/>
    </row>
    <row r="40" ht="18" customHeight="1">
      <c r="A40" s="21" t="n"/>
      <c r="B40" s="19" t="n"/>
      <c r="C40" s="19" t="n"/>
      <c r="D40" s="21" t="n"/>
      <c r="E40" s="21" t="n"/>
      <c r="F40" s="20" t="n"/>
      <c r="G40" s="22" t="n"/>
      <c r="H40" s="20" t="n"/>
      <c r="I40" s="23" t="n"/>
      <c r="J40" s="23" t="n"/>
      <c r="K40" s="19" t="n"/>
    </row>
    <row r="41" ht="18" customHeight="1">
      <c r="A41" s="21" t="n"/>
      <c r="B41" s="19" t="n"/>
      <c r="C41" s="19" t="n"/>
      <c r="D41" s="21" t="n"/>
      <c r="E41" s="21" t="n"/>
      <c r="F41" s="20" t="n"/>
      <c r="G41" s="22" t="n"/>
      <c r="H41" s="20" t="n"/>
      <c r="I41" s="23" t="n"/>
      <c r="J41" s="23" t="n"/>
      <c r="K41" s="19" t="n"/>
    </row>
    <row r="42" ht="18" customHeight="1">
      <c r="A42" s="21" t="n"/>
      <c r="B42" s="19" t="n"/>
      <c r="C42" s="19" t="n"/>
      <c r="D42" s="21" t="n"/>
      <c r="E42" s="21" t="n"/>
      <c r="F42" s="20" t="n"/>
      <c r="G42" s="22" t="n"/>
      <c r="H42" s="20" t="n"/>
      <c r="I42" s="23" t="n"/>
      <c r="J42" s="23" t="n"/>
      <c r="K42" s="19" t="n"/>
    </row>
    <row r="43" ht="18" customHeight="1">
      <c r="A43" s="21" t="n"/>
      <c r="B43" s="19" t="n"/>
      <c r="C43" s="19" t="n"/>
      <c r="D43" s="21" t="n"/>
      <c r="E43" s="21" t="n"/>
      <c r="F43" s="20" t="n"/>
      <c r="G43" s="22" t="n"/>
      <c r="H43" s="20" t="n"/>
      <c r="I43" s="23" t="n"/>
      <c r="J43" s="23" t="n"/>
      <c r="K43" s="19" t="n"/>
    </row>
    <row r="44" ht="18" customHeight="1">
      <c r="A44" s="21" t="n"/>
      <c r="B44" s="19" t="n"/>
      <c r="C44" s="19" t="n"/>
      <c r="D44" s="21" t="n"/>
      <c r="E44" s="21" t="n"/>
      <c r="F44" s="20" t="n"/>
      <c r="G44" s="22" t="n"/>
      <c r="H44" s="20" t="n"/>
      <c r="I44" s="23" t="n"/>
      <c r="J44" s="23" t="n"/>
      <c r="K44" s="19" t="n"/>
    </row>
    <row r="45" ht="18" customHeight="1">
      <c r="A45" s="21" t="n"/>
      <c r="B45" s="19" t="n"/>
      <c r="C45" s="19" t="n"/>
      <c r="D45" s="21" t="n"/>
      <c r="E45" s="21" t="n"/>
      <c r="F45" s="20" t="n"/>
      <c r="G45" s="22" t="n"/>
      <c r="H45" s="20" t="n"/>
      <c r="I45" s="23" t="n"/>
      <c r="J45" s="23" t="n"/>
      <c r="K45" s="19" t="n"/>
    </row>
    <row r="46" ht="18" customHeight="1">
      <c r="A46" s="21" t="n"/>
      <c r="B46" s="19" t="n"/>
      <c r="C46" s="19" t="n"/>
      <c r="D46" s="21" t="n"/>
      <c r="E46" s="21" t="n"/>
      <c r="F46" s="20" t="n"/>
      <c r="G46" s="22" t="n"/>
      <c r="H46" s="20" t="n"/>
      <c r="I46" s="23" t="n"/>
      <c r="J46" s="23" t="n"/>
      <c r="K46" s="19" t="n"/>
    </row>
    <row r="47" ht="18" customHeight="1">
      <c r="A47" s="21" t="n"/>
      <c r="B47" s="19" t="n"/>
      <c r="C47" s="19" t="n"/>
      <c r="D47" s="21" t="n"/>
      <c r="E47" s="21" t="n"/>
      <c r="F47" s="20" t="n"/>
      <c r="G47" s="22" t="n"/>
      <c r="H47" s="20" t="n"/>
      <c r="I47" s="23" t="n"/>
      <c r="J47" s="23" t="n"/>
      <c r="K47" s="19" t="n"/>
    </row>
    <row r="48" ht="18" customHeight="1">
      <c r="A48" s="21" t="n"/>
      <c r="B48" s="19" t="n"/>
      <c r="C48" s="19" t="n"/>
      <c r="D48" s="21" t="n"/>
      <c r="E48" s="21" t="n"/>
      <c r="F48" s="20" t="n"/>
      <c r="G48" s="22" t="n"/>
      <c r="H48" s="20" t="n"/>
      <c r="I48" s="23" t="n"/>
      <c r="J48" s="23" t="n"/>
      <c r="K48" s="19" t="n"/>
    </row>
    <row r="49" ht="18" customHeight="1">
      <c r="A49" s="21" t="n"/>
      <c r="B49" s="19" t="n"/>
      <c r="C49" s="19" t="n"/>
      <c r="D49" s="21" t="n"/>
      <c r="E49" s="21" t="n"/>
      <c r="F49" s="20" t="n"/>
      <c r="G49" s="22" t="n"/>
      <c r="H49" s="20" t="n"/>
      <c r="I49" s="23" t="n"/>
      <c r="J49" s="23" t="n"/>
      <c r="K49" s="19" t="n"/>
    </row>
    <row r="50" ht="18" customHeight="1">
      <c r="A50" s="21" t="n"/>
      <c r="B50" s="19" t="n"/>
      <c r="C50" s="19" t="n"/>
      <c r="D50" s="21" t="n"/>
      <c r="E50" s="21" t="n"/>
      <c r="F50" s="20" t="n"/>
      <c r="G50" s="22" t="n"/>
      <c r="H50" s="20" t="n"/>
      <c r="I50" s="23" t="n"/>
      <c r="J50" s="23" t="n"/>
      <c r="K50" s="19" t="n"/>
    </row>
    <row r="51" ht="18" customHeight="1">
      <c r="A51" s="21" t="n"/>
      <c r="B51" s="19" t="n"/>
      <c r="C51" s="19" t="n"/>
      <c r="D51" s="21" t="n"/>
      <c r="E51" s="21" t="n"/>
      <c r="F51" s="20" t="n"/>
      <c r="G51" s="22" t="n"/>
      <c r="H51" s="20" t="n"/>
      <c r="I51" s="23" t="n"/>
      <c r="J51" s="23" t="n"/>
      <c r="K51" s="19" t="n"/>
    </row>
    <row r="52" ht="18" customHeight="1">
      <c r="A52" s="21" t="n"/>
      <c r="B52" s="19" t="n"/>
      <c r="C52" s="19" t="n"/>
      <c r="D52" s="21" t="n"/>
      <c r="E52" s="21" t="n"/>
      <c r="F52" s="20" t="n"/>
      <c r="G52" s="22" t="n"/>
      <c r="H52" s="20" t="n"/>
      <c r="I52" s="23" t="n"/>
      <c r="J52" s="23" t="n"/>
      <c r="K52" s="19" t="n"/>
    </row>
    <row r="53" ht="18" customHeight="1">
      <c r="A53" s="21" t="n"/>
      <c r="B53" s="19" t="n"/>
      <c r="C53" s="19" t="n"/>
      <c r="D53" s="21" t="n"/>
      <c r="E53" s="21" t="n"/>
      <c r="F53" s="20" t="n"/>
      <c r="G53" s="22" t="n"/>
      <c r="H53" s="20" t="n"/>
      <c r="I53" s="23" t="n"/>
      <c r="J53" s="23" t="n"/>
      <c r="K53" s="19" t="n"/>
    </row>
    <row r="54" ht="18" customHeight="1">
      <c r="A54" s="21" t="n"/>
      <c r="B54" s="19" t="n"/>
      <c r="C54" s="19" t="n"/>
      <c r="D54" s="21" t="n"/>
      <c r="E54" s="21" t="n"/>
      <c r="F54" s="20" t="n"/>
      <c r="G54" s="22" t="n"/>
      <c r="H54" s="20" t="n"/>
      <c r="I54" s="23" t="n"/>
      <c r="J54" s="23" t="n"/>
      <c r="K54" s="19" t="n"/>
    </row>
    <row r="55" ht="18" customHeight="1">
      <c r="A55" s="21" t="n"/>
      <c r="B55" s="19" t="n"/>
      <c r="C55" s="19" t="n"/>
      <c r="D55" s="21" t="n"/>
      <c r="E55" s="21" t="n"/>
      <c r="F55" s="20" t="n"/>
      <c r="G55" s="22" t="n"/>
      <c r="H55" s="20" t="n"/>
      <c r="I55" s="23" t="n"/>
      <c r="J55" s="23" t="n"/>
      <c r="K55" s="19" t="n"/>
    </row>
    <row r="56" ht="18" customHeight="1">
      <c r="A56" s="21" t="n"/>
      <c r="B56" s="19" t="n"/>
      <c r="C56" s="19" t="n"/>
      <c r="D56" s="21" t="n"/>
      <c r="E56" s="21" t="n"/>
      <c r="F56" s="20" t="n"/>
      <c r="G56" s="22" t="n"/>
      <c r="H56" s="20" t="n"/>
      <c r="I56" s="23" t="n"/>
      <c r="J56" s="23" t="n"/>
      <c r="K56" s="19" t="n"/>
    </row>
    <row r="57" ht="18" customHeight="1">
      <c r="A57" s="21" t="n"/>
      <c r="B57" s="19" t="n"/>
      <c r="C57" s="19" t="n"/>
      <c r="D57" s="21" t="n"/>
      <c r="E57" s="21" t="n"/>
      <c r="F57" s="20" t="n"/>
      <c r="G57" s="22" t="n"/>
      <c r="H57" s="20" t="n"/>
      <c r="I57" s="23" t="n"/>
      <c r="J57" s="23" t="n"/>
      <c r="K57" s="19" t="n"/>
    </row>
    <row r="58" ht="18" customHeight="1">
      <c r="A58" s="21" t="n"/>
      <c r="B58" s="19" t="n"/>
      <c r="C58" s="19" t="n"/>
      <c r="D58" s="21" t="n"/>
      <c r="E58" s="21" t="n"/>
      <c r="F58" s="20" t="n"/>
      <c r="G58" s="22" t="n"/>
      <c r="H58" s="20" t="n"/>
      <c r="I58" s="23" t="n"/>
      <c r="J58" s="23" t="n"/>
      <c r="K58" s="19" t="n"/>
    </row>
    <row r="59" ht="18" customHeight="1">
      <c r="A59" s="21" t="n"/>
      <c r="B59" s="19" t="n"/>
      <c r="C59" s="19" t="n"/>
      <c r="D59" s="21" t="n"/>
      <c r="E59" s="21" t="n"/>
      <c r="F59" s="20" t="n"/>
      <c r="G59" s="22" t="n"/>
      <c r="H59" s="20" t="n"/>
      <c r="I59" s="23" t="n"/>
      <c r="J59" s="23" t="n"/>
      <c r="K59" s="19" t="n"/>
    </row>
    <row r="60" ht="18" customHeight="1">
      <c r="A60" s="21" t="n"/>
      <c r="B60" s="19" t="n"/>
      <c r="C60" s="19" t="n"/>
      <c r="D60" s="21" t="n"/>
      <c r="E60" s="21" t="n"/>
      <c r="F60" s="20" t="n"/>
      <c r="G60" s="22" t="n"/>
      <c r="H60" s="20" t="n"/>
      <c r="I60" s="23" t="n"/>
      <c r="J60" s="23" t="n"/>
      <c r="K60" s="19" t="n"/>
    </row>
    <row r="61" ht="18" customHeight="1">
      <c r="A61" s="21" t="n"/>
      <c r="B61" s="19" t="n"/>
      <c r="C61" s="19" t="n"/>
      <c r="D61" s="21" t="n"/>
      <c r="E61" s="21" t="n"/>
      <c r="F61" s="20" t="n"/>
      <c r="G61" s="22" t="n"/>
      <c r="H61" s="20" t="n"/>
      <c r="I61" s="23" t="n"/>
      <c r="J61" s="23" t="n"/>
      <c r="K61" s="19" t="n"/>
    </row>
    <row r="62" ht="18" customHeight="1">
      <c r="A62" s="21" t="n"/>
      <c r="B62" s="19" t="n"/>
      <c r="C62" s="19" t="n"/>
      <c r="D62" s="21" t="n"/>
      <c r="E62" s="21" t="n"/>
      <c r="F62" s="20" t="n"/>
      <c r="G62" s="22" t="n"/>
      <c r="H62" s="20" t="n"/>
      <c r="I62" s="23" t="n"/>
      <c r="J62" s="23" t="n"/>
      <c r="K62" s="19" t="n"/>
    </row>
    <row r="63" ht="18" customHeight="1">
      <c r="A63" s="21" t="n"/>
      <c r="B63" s="19" t="n"/>
      <c r="C63" s="19" t="n"/>
      <c r="D63" s="21" t="n"/>
      <c r="E63" s="21" t="n"/>
      <c r="F63" s="20" t="n"/>
      <c r="G63" s="22" t="n"/>
      <c r="H63" s="20" t="n"/>
      <c r="I63" s="23" t="n"/>
      <c r="J63" s="23" t="n"/>
      <c r="K63" s="19" t="n"/>
    </row>
    <row r="64" ht="18" customHeight="1">
      <c r="A64" s="21" t="n"/>
      <c r="B64" s="19" t="n"/>
      <c r="C64" s="19" t="n"/>
      <c r="D64" s="21" t="n"/>
      <c r="E64" s="21" t="n"/>
      <c r="F64" s="20" t="n"/>
      <c r="G64" s="22" t="n"/>
      <c r="H64" s="20" t="n"/>
      <c r="I64" s="23" t="n"/>
      <c r="J64" s="23" t="n"/>
      <c r="K64" s="19" t="n"/>
    </row>
    <row r="65" ht="18" customHeight="1">
      <c r="A65" s="21" t="n"/>
      <c r="B65" s="19" t="n"/>
      <c r="C65" s="19" t="n"/>
      <c r="D65" s="21" t="n"/>
      <c r="E65" s="21" t="n"/>
      <c r="F65" s="20" t="n"/>
      <c r="G65" s="22" t="n"/>
      <c r="H65" s="20" t="n"/>
      <c r="I65" s="23" t="n"/>
      <c r="J65" s="23" t="n"/>
      <c r="K65" s="19" t="n"/>
    </row>
    <row r="66" ht="18" customHeight="1">
      <c r="A66" s="21" t="n"/>
      <c r="B66" s="19" t="n"/>
      <c r="C66" s="19" t="n"/>
      <c r="D66" s="21" t="n"/>
      <c r="E66" s="21" t="n"/>
      <c r="F66" s="20" t="n"/>
      <c r="G66" s="22" t="n"/>
      <c r="H66" s="20" t="n"/>
      <c r="I66" s="23" t="n"/>
      <c r="J66" s="23" t="n"/>
      <c r="K66" s="19" t="n"/>
    </row>
    <row r="67" ht="18" customHeight="1">
      <c r="A67" s="21" t="n"/>
      <c r="B67" s="19" t="n"/>
      <c r="C67" s="19" t="n"/>
      <c r="D67" s="21" t="n"/>
      <c r="E67" s="21" t="n"/>
      <c r="F67" s="20" t="n"/>
      <c r="G67" s="22" t="n"/>
      <c r="H67" s="20" t="n"/>
      <c r="I67" s="23" t="n"/>
      <c r="J67" s="23" t="n"/>
      <c r="K67" s="19" t="n"/>
    </row>
    <row r="68" ht="18" customHeight="1">
      <c r="A68" s="21" t="n"/>
      <c r="B68" s="19" t="n"/>
      <c r="C68" s="19" t="n"/>
      <c r="D68" s="21" t="n"/>
      <c r="E68" s="21" t="n"/>
      <c r="F68" s="20" t="n"/>
      <c r="G68" s="22" t="n"/>
      <c r="H68" s="20" t="n"/>
      <c r="I68" s="23" t="n"/>
      <c r="J68" s="23" t="n"/>
      <c r="K68" s="19" t="n"/>
    </row>
    <row r="69" ht="18" customHeight="1">
      <c r="A69" s="21" t="n"/>
      <c r="B69" s="19" t="n"/>
      <c r="C69" s="19" t="n"/>
      <c r="D69" s="21" t="n"/>
      <c r="E69" s="21" t="n"/>
      <c r="F69" s="20" t="n"/>
      <c r="G69" s="22" t="n"/>
      <c r="H69" s="20" t="n"/>
      <c r="I69" s="23" t="n"/>
      <c r="J69" s="23" t="n"/>
      <c r="K69" s="19" t="n"/>
    </row>
    <row r="70" ht="18" customHeight="1">
      <c r="A70" s="21" t="n"/>
      <c r="B70" s="19" t="n"/>
      <c r="C70" s="19" t="n"/>
      <c r="D70" s="21" t="n"/>
      <c r="E70" s="21" t="n"/>
      <c r="F70" s="20" t="n"/>
      <c r="G70" s="22" t="n"/>
      <c r="H70" s="20" t="n"/>
      <c r="I70" s="23" t="n"/>
      <c r="J70" s="23" t="n"/>
      <c r="K70" s="19" t="n"/>
    </row>
    <row r="71" ht="18" customHeight="1">
      <c r="A71" s="21" t="n"/>
      <c r="B71" s="19" t="n"/>
      <c r="C71" s="19" t="n"/>
      <c r="D71" s="21" t="n"/>
      <c r="E71" s="21" t="n"/>
      <c r="F71" s="20" t="n"/>
      <c r="G71" s="22" t="n"/>
      <c r="H71" s="20" t="n"/>
      <c r="I71" s="23" t="n"/>
      <c r="J71" s="23" t="n"/>
      <c r="K71" s="19" t="n"/>
    </row>
    <row r="72" ht="18" customHeight="1">
      <c r="A72" s="21" t="n"/>
      <c r="B72" s="19" t="n"/>
      <c r="C72" s="19" t="n"/>
      <c r="D72" s="21" t="n"/>
      <c r="E72" s="21" t="n"/>
      <c r="F72" s="20" t="n"/>
      <c r="G72" s="22" t="n"/>
      <c r="H72" s="20" t="n"/>
      <c r="I72" s="23" t="n"/>
      <c r="J72" s="23" t="n"/>
      <c r="K72" s="19" t="n"/>
    </row>
    <row r="73" ht="18" customHeight="1">
      <c r="A73" s="21" t="n"/>
      <c r="B73" s="19" t="n"/>
      <c r="C73" s="19" t="n"/>
      <c r="D73" s="21" t="n"/>
      <c r="E73" s="21" t="n"/>
      <c r="F73" s="20" t="n"/>
      <c r="G73" s="22" t="n"/>
      <c r="H73" s="20" t="n"/>
      <c r="I73" s="23" t="n"/>
      <c r="J73" s="23" t="n"/>
      <c r="K73" s="19" t="n"/>
    </row>
    <row r="74" ht="18" customHeight="1">
      <c r="A74" s="21" t="n"/>
      <c r="B74" s="19" t="n"/>
      <c r="C74" s="19" t="n"/>
      <c r="D74" s="21" t="n"/>
      <c r="E74" s="21" t="n"/>
      <c r="F74" s="20" t="n"/>
      <c r="G74" s="22" t="n"/>
      <c r="H74" s="20" t="n"/>
      <c r="I74" s="23" t="n"/>
      <c r="J74" s="23" t="n"/>
      <c r="K74" s="19" t="n"/>
    </row>
    <row r="75" ht="18" customHeight="1">
      <c r="A75" s="21" t="n"/>
      <c r="B75" s="19" t="n"/>
      <c r="C75" s="19" t="n"/>
      <c r="D75" s="21" t="n"/>
      <c r="E75" s="21" t="n"/>
      <c r="F75" s="20" t="n"/>
      <c r="G75" s="22" t="n"/>
      <c r="H75" s="20" t="n"/>
      <c r="I75" s="23" t="n"/>
      <c r="J75" s="23" t="n"/>
      <c r="K75" s="19" t="n"/>
    </row>
    <row r="76" ht="18" customHeight="1">
      <c r="A76" s="21" t="n"/>
      <c r="B76" s="19" t="n"/>
      <c r="C76" s="19" t="n"/>
      <c r="D76" s="21" t="n"/>
      <c r="E76" s="21" t="n"/>
      <c r="F76" s="20" t="n"/>
      <c r="G76" s="22" t="n"/>
      <c r="H76" s="20" t="n"/>
      <c r="I76" s="23" t="n"/>
      <c r="J76" s="23" t="n"/>
      <c r="K76" s="19" t="n"/>
    </row>
    <row r="77" ht="18" customHeight="1">
      <c r="A77" s="21" t="n"/>
      <c r="B77" s="19" t="n"/>
      <c r="C77" s="19" t="n"/>
      <c r="D77" s="21" t="n"/>
      <c r="E77" s="21" t="n"/>
      <c r="F77" s="20" t="n"/>
      <c r="G77" s="22" t="n"/>
      <c r="H77" s="20" t="n"/>
      <c r="I77" s="23" t="n"/>
      <c r="J77" s="23" t="n"/>
      <c r="K77" s="19" t="n"/>
    </row>
    <row r="78" ht="18" customHeight="1">
      <c r="A78" s="21" t="n"/>
      <c r="B78" s="19" t="n"/>
      <c r="C78" s="19" t="n"/>
      <c r="D78" s="21" t="n"/>
      <c r="E78" s="21" t="n"/>
      <c r="F78" s="20" t="n"/>
      <c r="G78" s="22" t="n"/>
      <c r="H78" s="20" t="n"/>
      <c r="I78" s="23" t="n"/>
      <c r="J78" s="23" t="n"/>
      <c r="K78" s="19" t="n"/>
    </row>
    <row r="79" ht="18" customHeight="1">
      <c r="A79" s="21" t="n"/>
      <c r="B79" s="19" t="n"/>
      <c r="C79" s="19" t="n"/>
      <c r="D79" s="21" t="n"/>
      <c r="E79" s="21" t="n"/>
      <c r="F79" s="20" t="n"/>
      <c r="G79" s="22" t="n"/>
      <c r="H79" s="20" t="n"/>
      <c r="I79" s="23" t="n"/>
      <c r="J79" s="23" t="n"/>
      <c r="K79" s="19" t="n"/>
    </row>
    <row r="80" ht="18" customHeight="1">
      <c r="A80" s="21" t="n"/>
      <c r="B80" s="19" t="n"/>
      <c r="C80" s="19" t="n"/>
      <c r="D80" s="21" t="n"/>
      <c r="E80" s="21" t="n"/>
      <c r="F80" s="20" t="n"/>
      <c r="G80" s="22" t="n"/>
      <c r="H80" s="20" t="n"/>
      <c r="I80" s="23" t="n"/>
      <c r="J80" s="23" t="n"/>
      <c r="K80" s="19" t="n"/>
    </row>
    <row r="81" ht="18" customHeight="1">
      <c r="A81" s="21" t="n"/>
      <c r="B81" s="19" t="n"/>
      <c r="C81" s="19" t="n"/>
      <c r="D81" s="21" t="n"/>
      <c r="E81" s="21" t="n"/>
      <c r="F81" s="20" t="n"/>
      <c r="G81" s="22" t="n"/>
      <c r="H81" s="20" t="n"/>
      <c r="I81" s="23" t="n"/>
      <c r="J81" s="23" t="n"/>
      <c r="K81" s="19" t="n"/>
    </row>
    <row r="82" ht="18" customHeight="1">
      <c r="A82" s="21" t="n"/>
      <c r="B82" s="19" t="n"/>
      <c r="C82" s="19" t="n"/>
      <c r="D82" s="21" t="n"/>
      <c r="E82" s="21" t="n"/>
      <c r="F82" s="20" t="n"/>
      <c r="G82" s="22" t="n"/>
      <c r="H82" s="20" t="n"/>
      <c r="I82" s="23" t="n"/>
      <c r="J82" s="23" t="n"/>
      <c r="K82" s="19" t="n"/>
    </row>
    <row r="83" ht="18" customHeight="1">
      <c r="A83" s="21" t="n"/>
      <c r="B83" s="19" t="n"/>
      <c r="C83" s="19" t="n"/>
      <c r="D83" s="21" t="n"/>
      <c r="E83" s="21" t="n"/>
      <c r="F83" s="20" t="n"/>
      <c r="G83" s="22" t="n"/>
      <c r="H83" s="20" t="n"/>
      <c r="I83" s="23" t="n"/>
      <c r="J83" s="23" t="n"/>
      <c r="K83" s="19" t="n"/>
    </row>
    <row r="84" ht="18" customHeight="1">
      <c r="A84" s="21" t="n"/>
      <c r="B84" s="19" t="n"/>
      <c r="C84" s="19" t="n"/>
      <c r="D84" s="21" t="n"/>
      <c r="E84" s="21" t="n"/>
      <c r="F84" s="20" t="n"/>
      <c r="G84" s="22" t="n"/>
      <c r="H84" s="20" t="n"/>
      <c r="I84" s="23" t="n"/>
      <c r="J84" s="23" t="n"/>
      <c r="K84" s="19" t="n"/>
    </row>
  </sheetData>
  <mergeCells count="3">
    <mergeCell ref="A2:K2"/>
    <mergeCell ref="A1:K1"/>
    <mergeCell ref="A3:K3"/>
  </mergeCells>
  <conditionalFormatting sqref="A5:A84">
    <cfRule type="expression" priority="1" dxfId="0">
      <formula>AND($A5&lt;&gt;"",COUNTIF($A$5:$A$84,$A5)&gt;1)</formula>
    </cfRule>
  </conditionalFormatting>
  <dataValidations count="7">
    <dataValidation sqref="A5:A84" showDropDown="0" showInputMessage="0" showErrorMessage="1" allowBlank="1" errorTitle="案件コードが重なっています" error="同じ案件コードがすでにあります。案件コードは1件に1つです。" type="custom">
      <formula1>COUNTIF($A$5:$A$84,A5)=1</formula1>
    </dataValidation>
    <dataValidation sqref="D5:D84" showDropDown="0" showInputMessage="0" showErrorMessage="1" allowBlank="1" errorTitle="一覧から選んでください" error="一覧から選んでください" type="list">
      <formula1>"受注案件,社内・案件外"</formula1>
    </dataValidation>
    <dataValidation sqref="E5:E84" showDropDown="0" showInputMessage="0" showErrorMessage="1" allowBlank="1" errorTitle="一覧から選んでください" error="一覧から選んでください" type="list">
      <formula1>"見積中,進行中,完了,保留"</formula1>
    </dataValidation>
    <dataValidation sqref="F5:F84" showDropDown="0" showInputMessage="0" showErrorMessage="1" allowBlank="1" errorTitle="受注額" error="0以上の金額（円）を入れてください。" type="decimal" operator="between">
      <formula1>0</formula1>
      <formula2>9999999999</formula2>
    </dataValidation>
    <dataValidation sqref="G5:G84" showDropDown="0" showInputMessage="0" showErrorMessage="1" allowBlank="1" errorTitle="見積工数" error="0以上の時間を入れてください（1時間30分なら 1.5）。" type="decimal" operator="between">
      <formula1>0</formula1>
      <formula2>999999</formula2>
    </dataValidation>
    <dataValidation sqref="H5:H84" showDropDown="0" showInputMessage="0" showErrorMessage="1" allowBlank="1" errorTitle="外注費など" error="0以上の金額（円）を入れてください。" type="decimal" operator="between">
      <formula1>0</formula1>
      <formula2>9999999999</formula2>
    </dataValidation>
    <dataValidation sqref="I5:J84" showDropDown="0" showInputMessage="0" showErrorMessage="1" allowBlank="1" errorTitle="日付で入力してください" error="2026/9/1 のように、日付として入力してください。" type="date" operator="greaterThanOrEqual">
      <formula1>36526</formula1>
    </dataValidation>
  </dataValidations>
  <pageMargins left="0.4" right="0.4" top="0.45" bottom="0.45" header="0.2" footer="0.2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P3004"/>
  <sheetViews>
    <sheetView showGridLines="0" tabSelected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15" customWidth="1" min="2" max="2"/>
    <col width="10" customWidth="1" min="3" max="3"/>
    <col width="24" customWidth="1" min="4" max="4"/>
    <col width="13" customWidth="1" min="5" max="5"/>
    <col width="6" customWidth="1" min="6" max="6"/>
    <col width="6" customWidth="1" min="7" max="7"/>
    <col width="30" customWidth="1" min="8" max="8"/>
    <col width="10" customWidth="1" min="9" max="9"/>
    <col width="11" customWidth="1" min="10" max="10"/>
    <col width="12" customWidth="1" min="11" max="11"/>
    <col width="18" customWidth="1" min="12" max="12"/>
    <col width="2" customWidth="1" min="13" max="13"/>
    <col width="9" customWidth="1" min="14" max="14"/>
    <col width="7" customWidth="1" min="15" max="15"/>
    <col width="7" customWidth="1" min="16" max="16"/>
  </cols>
  <sheetData>
    <row r="1" ht="26" customHeight="1">
      <c r="A1" s="57" t="inlineStr">
        <is>
          <t>日次入力（1件1行）</t>
        </is>
      </c>
      <c r="B1" s="58" t="n"/>
      <c r="C1" s="58" t="n"/>
      <c r="D1" s="58" t="n"/>
      <c r="E1" s="58" t="n"/>
      <c r="F1" s="58" t="n"/>
      <c r="G1" s="58" t="n"/>
      <c r="H1" s="58" t="n"/>
      <c r="I1" s="58" t="n"/>
      <c r="J1" s="58" t="n"/>
      <c r="K1" s="58" t="n"/>
      <c r="L1" s="58" t="n"/>
      <c r="M1" s="58" t="n"/>
      <c r="N1" s="58" t="n"/>
      <c r="O1" s="58" t="n"/>
      <c r="P1" s="58" t="n"/>
    </row>
    <row r="2" ht="28" customHeight="1">
      <c r="A2" s="61" t="inlineStr">
        <is>
          <t>時間と分は、実際にかかった時間をそのまま入れます（1時間50分なら 時間=1・分=50）。工数は設定の単位で四捨五入して出ます。丸めた工数は案件への割り振り用で、賃金の計算には使いません。</t>
        </is>
      </c>
      <c r="B2" s="58" t="n"/>
      <c r="C2" s="58" t="n"/>
      <c r="D2" s="58" t="n"/>
      <c r="E2" s="58" t="n"/>
      <c r="F2" s="58" t="n"/>
      <c r="G2" s="58" t="n"/>
      <c r="H2" s="58" t="n"/>
      <c r="I2" s="58" t="n"/>
      <c r="J2" s="58" t="n"/>
      <c r="K2" s="58" t="n"/>
      <c r="L2" s="58" t="n"/>
      <c r="M2" s="58" t="n"/>
      <c r="N2" s="58" t="n"/>
      <c r="O2" s="58" t="n"/>
      <c r="P2" s="58" t="n"/>
    </row>
    <row r="3" ht="20" customHeight="1">
      <c r="A3" s="62" t="inlineStr">
        <is>
          <t>入力した行</t>
        </is>
      </c>
      <c r="B3" s="24">
        <f>COUNTA($B$5:$B$3004)</f>
        <v/>
      </c>
      <c r="C3" s="62" t="inlineStr">
        <is>
          <t>工数の合計</t>
        </is>
      </c>
      <c r="D3" s="66" t="n"/>
      <c r="E3" s="26">
        <f>SUM($I$5:$I$3004)</f>
        <v/>
      </c>
      <c r="F3" s="62" t="inlineStr">
        <is>
          <t>確認が必要な行</t>
        </is>
      </c>
      <c r="G3" s="67" t="n"/>
      <c r="H3" s="66" t="n"/>
      <c r="I3" s="24">
        <f>COUNTIF($L$5:$L$3004,"?*")</f>
        <v/>
      </c>
      <c r="J3" s="58" t="n"/>
      <c r="K3" s="58" t="n"/>
      <c r="L3" s="58" t="n"/>
      <c r="M3" s="58" t="n"/>
      <c r="N3" s="58" t="n"/>
      <c r="O3" s="58" t="n"/>
      <c r="P3" s="58" t="n"/>
    </row>
    <row r="4" ht="32" customHeight="1">
      <c r="A4" s="17" t="inlineStr">
        <is>
          <t>日付</t>
        </is>
      </c>
      <c r="B4" s="17" t="inlineStr">
        <is>
          <t>氏名</t>
        </is>
      </c>
      <c r="C4" s="17" t="inlineStr">
        <is>
          <t>案件コード</t>
        </is>
      </c>
      <c r="D4" s="27" t="inlineStr">
        <is>
          <t>案件名</t>
        </is>
      </c>
      <c r="E4" s="17" t="inlineStr">
        <is>
          <t>作業区分</t>
        </is>
      </c>
      <c r="F4" s="17" t="inlineStr">
        <is>
          <t>時間</t>
        </is>
      </c>
      <c r="G4" s="17" t="inlineStr">
        <is>
          <t>分</t>
        </is>
      </c>
      <c r="H4" s="17" t="inlineStr">
        <is>
          <t>作業内容・メモ</t>
        </is>
      </c>
      <c r="I4" s="27" t="inlineStr">
        <is>
          <t>工数（時間・丸め後）</t>
        </is>
      </c>
      <c r="J4" s="27" t="inlineStr">
        <is>
          <t>人件費（円）</t>
        </is>
      </c>
      <c r="K4" s="27" t="inlineStr">
        <is>
          <t>種類</t>
        </is>
      </c>
      <c r="L4" s="27" t="inlineStr">
        <is>
          <t>確認</t>
        </is>
      </c>
      <c r="M4" s="58" t="n"/>
      <c r="N4" s="28" t="inlineStr">
        <is>
          <t>月</t>
        </is>
      </c>
      <c r="O4" s="28" t="inlineStr">
        <is>
          <t>案件の行</t>
        </is>
      </c>
      <c r="P4" s="28" t="inlineStr">
        <is>
          <t>メンバーの行</t>
        </is>
      </c>
    </row>
    <row r="5" ht="17" customHeight="1">
      <c r="A5" s="23" t="n"/>
      <c r="B5" s="21" t="n"/>
      <c r="C5" s="21" t="n"/>
      <c r="D5" s="29">
        <f>IF(OR($O5="",$O5="なし"),"",INDEX('案件'!$B$5:$B$84,$O5)&amp;"")</f>
        <v/>
      </c>
      <c r="E5" s="19" t="n"/>
      <c r="F5" s="22" t="n"/>
      <c r="G5" s="22" t="n"/>
      <c r="H5" s="19" t="n"/>
      <c r="I5" s="30">
        <f>IF(AND($F5="",$G5=""),"",IF(N('設定'!$B$11)&gt;0,ROUND((N($F5)*60+N($G5))/N('設定'!$B$11),0)*N('設定'!$B$11),(N($F5)*60+N($G5)))/60)</f>
        <v/>
      </c>
      <c r="J5" s="31">
        <f>IF(OR($I5="",$P5="",$P5="なし"),"",$I5*N(INDEX('メンバー'!$D$5:$D$24,$P5)))</f>
        <v/>
      </c>
      <c r="K5" s="32">
        <f>IF(OR($O5="",$O5="なし"),"",INDEX('案件'!$D$5:$D$84,$O5)&amp;"")</f>
        <v/>
      </c>
      <c r="L5" s="32">
        <f>IF(AND($A5="",$B5="",$C5="",$F5="",$G5=""),"",IF(NOT(ISNUMBER($A5)),"日付がない",IF($P5="","氏名がない",IF($P5="なし","氏名がメンバーにない",IF($O5="","案件コードがない",IF($O5="なし","案件コードが案件にない",IF($I5="","時間がない",IF((N($F5)*60+N($G5))=0,"時間が0",IF($I5=0,"丸めると0分","")))))))))</f>
        <v/>
      </c>
      <c r="M5" s="58" t="n"/>
      <c r="N5" s="33">
        <f>IF(ISNUMBER($A5),DATE(YEAR($A5),MONTH($A5),1),"")</f>
        <v/>
      </c>
      <c r="O5" s="34">
        <f>IF($C5="","",IFERROR(MATCH($C5,'案件'!$A$5:$A$84,0),"なし"))</f>
        <v/>
      </c>
      <c r="P5" s="34">
        <f>IF($B5="","",IFERROR(MATCH($B5,'メンバー'!$B$5:$B$24,0),"なし"))</f>
        <v/>
      </c>
    </row>
    <row r="6" ht="17" customHeight="1">
      <c r="A6" s="23" t="n"/>
      <c r="B6" s="21" t="n"/>
      <c r="C6" s="21" t="n"/>
      <c r="D6" s="29">
        <f>IF(OR($O6="",$O6="なし"),"",INDEX('案件'!$B$5:$B$84,$O6)&amp;"")</f>
        <v/>
      </c>
      <c r="E6" s="19" t="n"/>
      <c r="F6" s="22" t="n"/>
      <c r="G6" s="22" t="n"/>
      <c r="H6" s="19" t="n"/>
      <c r="I6" s="30">
        <f>IF(AND($F6="",$G6=""),"",IF(N('設定'!$B$11)&gt;0,ROUND((N($F6)*60+N($G6))/N('設定'!$B$11),0)*N('設定'!$B$11),(N($F6)*60+N($G6)))/60)</f>
        <v/>
      </c>
      <c r="J6" s="31">
        <f>IF(OR($I6="",$P6="",$P6="なし"),"",$I6*N(INDEX('メンバー'!$D$5:$D$24,$P6)))</f>
        <v/>
      </c>
      <c r="K6" s="32">
        <f>IF(OR($O6="",$O6="なし"),"",INDEX('案件'!$D$5:$D$84,$O6)&amp;"")</f>
        <v/>
      </c>
      <c r="L6" s="32">
        <f>IF(AND($A6="",$B6="",$C6="",$F6="",$G6=""),"",IF(NOT(ISNUMBER($A6)),"日付がない",IF($P6="","氏名がない",IF($P6="なし","氏名がメンバーにない",IF($O6="","案件コードがない",IF($O6="なし","案件コードが案件にない",IF($I6="","時間がない",IF((N($F6)*60+N($G6))=0,"時間が0",IF($I6=0,"丸めると0分","")))))))))</f>
        <v/>
      </c>
      <c r="M6" s="58" t="n"/>
      <c r="N6" s="33">
        <f>IF(ISNUMBER($A6),DATE(YEAR($A6),MONTH($A6),1),"")</f>
        <v/>
      </c>
      <c r="O6" s="34">
        <f>IF($C6="","",IFERROR(MATCH($C6,'案件'!$A$5:$A$84,0),"なし"))</f>
        <v/>
      </c>
      <c r="P6" s="34">
        <f>IF($B6="","",IFERROR(MATCH($B6,'メンバー'!$B$5:$B$24,0),"なし"))</f>
        <v/>
      </c>
    </row>
    <row r="7" ht="17" customHeight="1">
      <c r="A7" s="23" t="n"/>
      <c r="B7" s="21" t="n"/>
      <c r="C7" s="21" t="n"/>
      <c r="D7" s="29">
        <f>IF(OR($O7="",$O7="なし"),"",INDEX('案件'!$B$5:$B$84,$O7)&amp;"")</f>
        <v/>
      </c>
      <c r="E7" s="19" t="n"/>
      <c r="F7" s="22" t="n"/>
      <c r="G7" s="22" t="n"/>
      <c r="H7" s="19" t="n"/>
      <c r="I7" s="30">
        <f>IF(AND($F7="",$G7=""),"",IF(N('設定'!$B$11)&gt;0,ROUND((N($F7)*60+N($G7))/N('設定'!$B$11),0)*N('設定'!$B$11),(N($F7)*60+N($G7)))/60)</f>
        <v/>
      </c>
      <c r="J7" s="31">
        <f>IF(OR($I7="",$P7="",$P7="なし"),"",$I7*N(INDEX('メンバー'!$D$5:$D$24,$P7)))</f>
        <v/>
      </c>
      <c r="K7" s="32">
        <f>IF(OR($O7="",$O7="なし"),"",INDEX('案件'!$D$5:$D$84,$O7)&amp;"")</f>
        <v/>
      </c>
      <c r="L7" s="32">
        <f>IF(AND($A7="",$B7="",$C7="",$F7="",$G7=""),"",IF(NOT(ISNUMBER($A7)),"日付がない",IF($P7="","氏名がない",IF($P7="なし","氏名がメンバーにない",IF($O7="","案件コードがない",IF($O7="なし","案件コードが案件にない",IF($I7="","時間がない",IF((N($F7)*60+N($G7))=0,"時間が0",IF($I7=0,"丸めると0分","")))))))))</f>
        <v/>
      </c>
      <c r="M7" s="58" t="n"/>
      <c r="N7" s="33">
        <f>IF(ISNUMBER($A7),DATE(YEAR($A7),MONTH($A7),1),"")</f>
        <v/>
      </c>
      <c r="O7" s="34">
        <f>IF($C7="","",IFERROR(MATCH($C7,'案件'!$A$5:$A$84,0),"なし"))</f>
        <v/>
      </c>
      <c r="P7" s="34">
        <f>IF($B7="","",IFERROR(MATCH($B7,'メンバー'!$B$5:$B$24,0),"なし"))</f>
        <v/>
      </c>
    </row>
    <row r="8" ht="17" customHeight="1">
      <c r="A8" s="23" t="n"/>
      <c r="B8" s="21" t="n"/>
      <c r="C8" s="21" t="n"/>
      <c r="D8" s="29">
        <f>IF(OR($O8="",$O8="なし"),"",INDEX('案件'!$B$5:$B$84,$O8)&amp;"")</f>
        <v/>
      </c>
      <c r="E8" s="19" t="n"/>
      <c r="F8" s="22" t="n"/>
      <c r="G8" s="22" t="n"/>
      <c r="H8" s="19" t="n"/>
      <c r="I8" s="30">
        <f>IF(AND($F8="",$G8=""),"",IF(N('設定'!$B$11)&gt;0,ROUND((N($F8)*60+N($G8))/N('設定'!$B$11),0)*N('設定'!$B$11),(N($F8)*60+N($G8)))/60)</f>
        <v/>
      </c>
      <c r="J8" s="31">
        <f>IF(OR($I8="",$P8="",$P8="なし"),"",$I8*N(INDEX('メンバー'!$D$5:$D$24,$P8)))</f>
        <v/>
      </c>
      <c r="K8" s="32">
        <f>IF(OR($O8="",$O8="なし"),"",INDEX('案件'!$D$5:$D$84,$O8)&amp;"")</f>
        <v/>
      </c>
      <c r="L8" s="32">
        <f>IF(AND($A8="",$B8="",$C8="",$F8="",$G8=""),"",IF(NOT(ISNUMBER($A8)),"日付がない",IF($P8="","氏名がない",IF($P8="なし","氏名がメンバーにない",IF($O8="","案件コードがない",IF($O8="なし","案件コードが案件にない",IF($I8="","時間がない",IF((N($F8)*60+N($G8))=0,"時間が0",IF($I8=0,"丸めると0分","")))))))))</f>
        <v/>
      </c>
      <c r="M8" s="58" t="n"/>
      <c r="N8" s="33">
        <f>IF(ISNUMBER($A8),DATE(YEAR($A8),MONTH($A8),1),"")</f>
        <v/>
      </c>
      <c r="O8" s="34">
        <f>IF($C8="","",IFERROR(MATCH($C8,'案件'!$A$5:$A$84,0),"なし"))</f>
        <v/>
      </c>
      <c r="P8" s="34">
        <f>IF($B8="","",IFERROR(MATCH($B8,'メンバー'!$B$5:$B$24,0),"なし"))</f>
        <v/>
      </c>
    </row>
    <row r="9" ht="17" customHeight="1">
      <c r="A9" s="23" t="n"/>
      <c r="B9" s="21" t="n"/>
      <c r="C9" s="21" t="n"/>
      <c r="D9" s="29">
        <f>IF(OR($O9="",$O9="なし"),"",INDEX('案件'!$B$5:$B$84,$O9)&amp;"")</f>
        <v/>
      </c>
      <c r="E9" s="19" t="n"/>
      <c r="F9" s="22" t="n"/>
      <c r="G9" s="22" t="n"/>
      <c r="H9" s="19" t="n"/>
      <c r="I9" s="30">
        <f>IF(AND($F9="",$G9=""),"",IF(N('設定'!$B$11)&gt;0,ROUND((N($F9)*60+N($G9))/N('設定'!$B$11),0)*N('設定'!$B$11),(N($F9)*60+N($G9)))/60)</f>
        <v/>
      </c>
      <c r="J9" s="31">
        <f>IF(OR($I9="",$P9="",$P9="なし"),"",$I9*N(INDEX('メンバー'!$D$5:$D$24,$P9)))</f>
        <v/>
      </c>
      <c r="K9" s="32">
        <f>IF(OR($O9="",$O9="なし"),"",INDEX('案件'!$D$5:$D$84,$O9)&amp;"")</f>
        <v/>
      </c>
      <c r="L9" s="32">
        <f>IF(AND($A9="",$B9="",$C9="",$F9="",$G9=""),"",IF(NOT(ISNUMBER($A9)),"日付がない",IF($P9="","氏名がない",IF($P9="なし","氏名がメンバーにない",IF($O9="","案件コードがない",IF($O9="なし","案件コードが案件にない",IF($I9="","時間がない",IF((N($F9)*60+N($G9))=0,"時間が0",IF($I9=0,"丸めると0分","")))))))))</f>
        <v/>
      </c>
      <c r="M9" s="58" t="n"/>
      <c r="N9" s="33">
        <f>IF(ISNUMBER($A9),DATE(YEAR($A9),MONTH($A9),1),"")</f>
        <v/>
      </c>
      <c r="O9" s="34">
        <f>IF($C9="","",IFERROR(MATCH($C9,'案件'!$A$5:$A$84,0),"なし"))</f>
        <v/>
      </c>
      <c r="P9" s="34">
        <f>IF($B9="","",IFERROR(MATCH($B9,'メンバー'!$B$5:$B$24,0),"なし"))</f>
        <v/>
      </c>
    </row>
    <row r="10" ht="17" customHeight="1">
      <c r="A10" s="23" t="n"/>
      <c r="B10" s="21" t="n"/>
      <c r="C10" s="21" t="n"/>
      <c r="D10" s="29">
        <f>IF(OR($O10="",$O10="なし"),"",INDEX('案件'!$B$5:$B$84,$O10)&amp;"")</f>
        <v/>
      </c>
      <c r="E10" s="19" t="n"/>
      <c r="F10" s="22" t="n"/>
      <c r="G10" s="22" t="n"/>
      <c r="H10" s="19" t="n"/>
      <c r="I10" s="30">
        <f>IF(AND($F10="",$G10=""),"",IF(N('設定'!$B$11)&gt;0,ROUND((N($F10)*60+N($G10))/N('設定'!$B$11),0)*N('設定'!$B$11),(N($F10)*60+N($G10)))/60)</f>
        <v/>
      </c>
      <c r="J10" s="31">
        <f>IF(OR($I10="",$P10="",$P10="なし"),"",$I10*N(INDEX('メンバー'!$D$5:$D$24,$P10)))</f>
        <v/>
      </c>
      <c r="K10" s="32">
        <f>IF(OR($O10="",$O10="なし"),"",INDEX('案件'!$D$5:$D$84,$O10)&amp;"")</f>
        <v/>
      </c>
      <c r="L10" s="32">
        <f>IF(AND($A10="",$B10="",$C10="",$F10="",$G10=""),"",IF(NOT(ISNUMBER($A10)),"日付がない",IF($P10="","氏名がない",IF($P10="なし","氏名がメンバーにない",IF($O10="","案件コードがない",IF($O10="なし","案件コードが案件にない",IF($I10="","時間がない",IF((N($F10)*60+N($G10))=0,"時間が0",IF($I10=0,"丸めると0分","")))))))))</f>
        <v/>
      </c>
      <c r="M10" s="58" t="n"/>
      <c r="N10" s="33">
        <f>IF(ISNUMBER($A10),DATE(YEAR($A10),MONTH($A10),1),"")</f>
        <v/>
      </c>
      <c r="O10" s="34">
        <f>IF($C10="","",IFERROR(MATCH($C10,'案件'!$A$5:$A$84,0),"なし"))</f>
        <v/>
      </c>
      <c r="P10" s="34">
        <f>IF($B10="","",IFERROR(MATCH($B10,'メンバー'!$B$5:$B$24,0),"なし"))</f>
        <v/>
      </c>
    </row>
    <row r="11" ht="17" customHeight="1">
      <c r="A11" s="23" t="n"/>
      <c r="B11" s="21" t="n"/>
      <c r="C11" s="21" t="n"/>
      <c r="D11" s="29">
        <f>IF(OR($O11="",$O11="なし"),"",INDEX('案件'!$B$5:$B$84,$O11)&amp;"")</f>
        <v/>
      </c>
      <c r="E11" s="19" t="n"/>
      <c r="F11" s="22" t="n"/>
      <c r="G11" s="22" t="n"/>
      <c r="H11" s="19" t="n"/>
      <c r="I11" s="30">
        <f>IF(AND($F11="",$G11=""),"",IF(N('設定'!$B$11)&gt;0,ROUND((N($F11)*60+N($G11))/N('設定'!$B$11),0)*N('設定'!$B$11),(N($F11)*60+N($G11)))/60)</f>
        <v/>
      </c>
      <c r="J11" s="31">
        <f>IF(OR($I11="",$P11="",$P11="なし"),"",$I11*N(INDEX('メンバー'!$D$5:$D$24,$P11)))</f>
        <v/>
      </c>
      <c r="K11" s="32">
        <f>IF(OR($O11="",$O11="なし"),"",INDEX('案件'!$D$5:$D$84,$O11)&amp;"")</f>
        <v/>
      </c>
      <c r="L11" s="32">
        <f>IF(AND($A11="",$B11="",$C11="",$F11="",$G11=""),"",IF(NOT(ISNUMBER($A11)),"日付がない",IF($P11="","氏名がない",IF($P11="なし","氏名がメンバーにない",IF($O11="","案件コードがない",IF($O11="なし","案件コードが案件にない",IF($I11="","時間がない",IF((N($F11)*60+N($G11))=0,"時間が0",IF($I11=0,"丸めると0分","")))))))))</f>
        <v/>
      </c>
      <c r="M11" s="58" t="n"/>
      <c r="N11" s="33">
        <f>IF(ISNUMBER($A11),DATE(YEAR($A11),MONTH($A11),1),"")</f>
        <v/>
      </c>
      <c r="O11" s="34">
        <f>IF($C11="","",IFERROR(MATCH($C11,'案件'!$A$5:$A$84,0),"なし"))</f>
        <v/>
      </c>
      <c r="P11" s="34">
        <f>IF($B11="","",IFERROR(MATCH($B11,'メンバー'!$B$5:$B$24,0),"なし"))</f>
        <v/>
      </c>
    </row>
    <row r="12" ht="17" customHeight="1">
      <c r="A12" s="23" t="n"/>
      <c r="B12" s="21" t="n"/>
      <c r="C12" s="21" t="n"/>
      <c r="D12" s="29">
        <f>IF(OR($O12="",$O12="なし"),"",INDEX('案件'!$B$5:$B$84,$O12)&amp;"")</f>
        <v/>
      </c>
      <c r="E12" s="19" t="n"/>
      <c r="F12" s="22" t="n"/>
      <c r="G12" s="22" t="n"/>
      <c r="H12" s="19" t="n"/>
      <c r="I12" s="30">
        <f>IF(AND($F12="",$G12=""),"",IF(N('設定'!$B$11)&gt;0,ROUND((N($F12)*60+N($G12))/N('設定'!$B$11),0)*N('設定'!$B$11),(N($F12)*60+N($G12)))/60)</f>
        <v/>
      </c>
      <c r="J12" s="31">
        <f>IF(OR($I12="",$P12="",$P12="なし"),"",$I12*N(INDEX('メンバー'!$D$5:$D$24,$P12)))</f>
        <v/>
      </c>
      <c r="K12" s="32">
        <f>IF(OR($O12="",$O12="なし"),"",INDEX('案件'!$D$5:$D$84,$O12)&amp;"")</f>
        <v/>
      </c>
      <c r="L12" s="32">
        <f>IF(AND($A12="",$B12="",$C12="",$F12="",$G12=""),"",IF(NOT(ISNUMBER($A12)),"日付がない",IF($P12="","氏名がない",IF($P12="なし","氏名がメンバーにない",IF($O12="","案件コードがない",IF($O12="なし","案件コードが案件にない",IF($I12="","時間がない",IF((N($F12)*60+N($G12))=0,"時間が0",IF($I12=0,"丸めると0分","")))))))))</f>
        <v/>
      </c>
      <c r="M12" s="58" t="n"/>
      <c r="N12" s="33">
        <f>IF(ISNUMBER($A12),DATE(YEAR($A12),MONTH($A12),1),"")</f>
        <v/>
      </c>
      <c r="O12" s="34">
        <f>IF($C12="","",IFERROR(MATCH($C12,'案件'!$A$5:$A$84,0),"なし"))</f>
        <v/>
      </c>
      <c r="P12" s="34">
        <f>IF($B12="","",IFERROR(MATCH($B12,'メンバー'!$B$5:$B$24,0),"なし"))</f>
        <v/>
      </c>
    </row>
    <row r="13" ht="17" customHeight="1">
      <c r="A13" s="23" t="n"/>
      <c r="B13" s="21" t="n"/>
      <c r="C13" s="21" t="n"/>
      <c r="D13" s="29">
        <f>IF(OR($O13="",$O13="なし"),"",INDEX('案件'!$B$5:$B$84,$O13)&amp;"")</f>
        <v/>
      </c>
      <c r="E13" s="19" t="n"/>
      <c r="F13" s="22" t="n"/>
      <c r="G13" s="22" t="n"/>
      <c r="H13" s="19" t="n"/>
      <c r="I13" s="30">
        <f>IF(AND($F13="",$G13=""),"",IF(N('設定'!$B$11)&gt;0,ROUND((N($F13)*60+N($G13))/N('設定'!$B$11),0)*N('設定'!$B$11),(N($F13)*60+N($G13)))/60)</f>
        <v/>
      </c>
      <c r="J13" s="31">
        <f>IF(OR($I13="",$P13="",$P13="なし"),"",$I13*N(INDEX('メンバー'!$D$5:$D$24,$P13)))</f>
        <v/>
      </c>
      <c r="K13" s="32">
        <f>IF(OR($O13="",$O13="なし"),"",INDEX('案件'!$D$5:$D$84,$O13)&amp;"")</f>
        <v/>
      </c>
      <c r="L13" s="32">
        <f>IF(AND($A13="",$B13="",$C13="",$F13="",$G13=""),"",IF(NOT(ISNUMBER($A13)),"日付がない",IF($P13="","氏名がない",IF($P13="なし","氏名がメンバーにない",IF($O13="","案件コードがない",IF($O13="なし","案件コードが案件にない",IF($I13="","時間がない",IF((N($F13)*60+N($G13))=0,"時間が0",IF($I13=0,"丸めると0分","")))))))))</f>
        <v/>
      </c>
      <c r="M13" s="58" t="n"/>
      <c r="N13" s="33">
        <f>IF(ISNUMBER($A13),DATE(YEAR($A13),MONTH($A13),1),"")</f>
        <v/>
      </c>
      <c r="O13" s="34">
        <f>IF($C13="","",IFERROR(MATCH($C13,'案件'!$A$5:$A$84,0),"なし"))</f>
        <v/>
      </c>
      <c r="P13" s="34">
        <f>IF($B13="","",IFERROR(MATCH($B13,'メンバー'!$B$5:$B$24,0),"なし"))</f>
        <v/>
      </c>
    </row>
    <row r="14" ht="17" customHeight="1">
      <c r="A14" s="23" t="n"/>
      <c r="B14" s="21" t="n"/>
      <c r="C14" s="21" t="n"/>
      <c r="D14" s="29">
        <f>IF(OR($O14="",$O14="なし"),"",INDEX('案件'!$B$5:$B$84,$O14)&amp;"")</f>
        <v/>
      </c>
      <c r="E14" s="19" t="n"/>
      <c r="F14" s="22" t="n"/>
      <c r="G14" s="22" t="n"/>
      <c r="H14" s="19" t="n"/>
      <c r="I14" s="30">
        <f>IF(AND($F14="",$G14=""),"",IF(N('設定'!$B$11)&gt;0,ROUND((N($F14)*60+N($G14))/N('設定'!$B$11),0)*N('設定'!$B$11),(N($F14)*60+N($G14)))/60)</f>
        <v/>
      </c>
      <c r="J14" s="31">
        <f>IF(OR($I14="",$P14="",$P14="なし"),"",$I14*N(INDEX('メンバー'!$D$5:$D$24,$P14)))</f>
        <v/>
      </c>
      <c r="K14" s="32">
        <f>IF(OR($O14="",$O14="なし"),"",INDEX('案件'!$D$5:$D$84,$O14)&amp;"")</f>
        <v/>
      </c>
      <c r="L14" s="32">
        <f>IF(AND($A14="",$B14="",$C14="",$F14="",$G14=""),"",IF(NOT(ISNUMBER($A14)),"日付がない",IF($P14="","氏名がない",IF($P14="なし","氏名がメンバーにない",IF($O14="","案件コードがない",IF($O14="なし","案件コードが案件にない",IF($I14="","時間がない",IF((N($F14)*60+N($G14))=0,"時間が0",IF($I14=0,"丸めると0分","")))))))))</f>
        <v/>
      </c>
      <c r="M14" s="58" t="n"/>
      <c r="N14" s="33">
        <f>IF(ISNUMBER($A14),DATE(YEAR($A14),MONTH($A14),1),"")</f>
        <v/>
      </c>
      <c r="O14" s="34">
        <f>IF($C14="","",IFERROR(MATCH($C14,'案件'!$A$5:$A$84,0),"なし"))</f>
        <v/>
      </c>
      <c r="P14" s="34">
        <f>IF($B14="","",IFERROR(MATCH($B14,'メンバー'!$B$5:$B$24,0),"なし"))</f>
        <v/>
      </c>
    </row>
    <row r="15" ht="17" customHeight="1">
      <c r="A15" s="23" t="n"/>
      <c r="B15" s="21" t="n"/>
      <c r="C15" s="21" t="n"/>
      <c r="D15" s="29">
        <f>IF(OR($O15="",$O15="なし"),"",INDEX('案件'!$B$5:$B$84,$O15)&amp;"")</f>
        <v/>
      </c>
      <c r="E15" s="19" t="n"/>
      <c r="F15" s="22" t="n"/>
      <c r="G15" s="22" t="n"/>
      <c r="H15" s="19" t="n"/>
      <c r="I15" s="30">
        <f>IF(AND($F15="",$G15=""),"",IF(N('設定'!$B$11)&gt;0,ROUND((N($F15)*60+N($G15))/N('設定'!$B$11),0)*N('設定'!$B$11),(N($F15)*60+N($G15)))/60)</f>
        <v/>
      </c>
      <c r="J15" s="31">
        <f>IF(OR($I15="",$P15="",$P15="なし"),"",$I15*N(INDEX('メンバー'!$D$5:$D$24,$P15)))</f>
        <v/>
      </c>
      <c r="K15" s="32">
        <f>IF(OR($O15="",$O15="なし"),"",INDEX('案件'!$D$5:$D$84,$O15)&amp;"")</f>
        <v/>
      </c>
      <c r="L15" s="32">
        <f>IF(AND($A15="",$B15="",$C15="",$F15="",$G15=""),"",IF(NOT(ISNUMBER($A15)),"日付がない",IF($P15="","氏名がない",IF($P15="なし","氏名がメンバーにない",IF($O15="","案件コードがない",IF($O15="なし","案件コードが案件にない",IF($I15="","時間がない",IF((N($F15)*60+N($G15))=0,"時間が0",IF($I15=0,"丸めると0分","")))))))))</f>
        <v/>
      </c>
      <c r="M15" s="58" t="n"/>
      <c r="N15" s="33">
        <f>IF(ISNUMBER($A15),DATE(YEAR($A15),MONTH($A15),1),"")</f>
        <v/>
      </c>
      <c r="O15" s="34">
        <f>IF($C15="","",IFERROR(MATCH($C15,'案件'!$A$5:$A$84,0),"なし"))</f>
        <v/>
      </c>
      <c r="P15" s="34">
        <f>IF($B15="","",IFERROR(MATCH($B15,'メンバー'!$B$5:$B$24,0),"なし"))</f>
        <v/>
      </c>
    </row>
    <row r="16" ht="17" customHeight="1">
      <c r="A16" s="23" t="n"/>
      <c r="B16" s="21" t="n"/>
      <c r="C16" s="21" t="n"/>
      <c r="D16" s="29">
        <f>IF(OR($O16="",$O16="なし"),"",INDEX('案件'!$B$5:$B$84,$O16)&amp;"")</f>
        <v/>
      </c>
      <c r="E16" s="19" t="n"/>
      <c r="F16" s="22" t="n"/>
      <c r="G16" s="22" t="n"/>
      <c r="H16" s="19" t="n"/>
      <c r="I16" s="30">
        <f>IF(AND($F16="",$G16=""),"",IF(N('設定'!$B$11)&gt;0,ROUND((N($F16)*60+N($G16))/N('設定'!$B$11),0)*N('設定'!$B$11),(N($F16)*60+N($G16)))/60)</f>
        <v/>
      </c>
      <c r="J16" s="31">
        <f>IF(OR($I16="",$P16="",$P16="なし"),"",$I16*N(INDEX('メンバー'!$D$5:$D$24,$P16)))</f>
        <v/>
      </c>
      <c r="K16" s="32">
        <f>IF(OR($O16="",$O16="なし"),"",INDEX('案件'!$D$5:$D$84,$O16)&amp;"")</f>
        <v/>
      </c>
      <c r="L16" s="32">
        <f>IF(AND($A16="",$B16="",$C16="",$F16="",$G16=""),"",IF(NOT(ISNUMBER($A16)),"日付がない",IF($P16="","氏名がない",IF($P16="なし","氏名がメンバーにない",IF($O16="","案件コードがない",IF($O16="なし","案件コードが案件にない",IF($I16="","時間がない",IF((N($F16)*60+N($G16))=0,"時間が0",IF($I16=0,"丸めると0分","")))))))))</f>
        <v/>
      </c>
      <c r="M16" s="58" t="n"/>
      <c r="N16" s="33">
        <f>IF(ISNUMBER($A16),DATE(YEAR($A16),MONTH($A16),1),"")</f>
        <v/>
      </c>
      <c r="O16" s="34">
        <f>IF($C16="","",IFERROR(MATCH($C16,'案件'!$A$5:$A$84,0),"なし"))</f>
        <v/>
      </c>
      <c r="P16" s="34">
        <f>IF($B16="","",IFERROR(MATCH($B16,'メンバー'!$B$5:$B$24,0),"なし"))</f>
        <v/>
      </c>
    </row>
    <row r="17" ht="17" customHeight="1">
      <c r="A17" s="23" t="n"/>
      <c r="B17" s="21" t="n"/>
      <c r="C17" s="21" t="n"/>
      <c r="D17" s="29">
        <f>IF(OR($O17="",$O17="なし"),"",INDEX('案件'!$B$5:$B$84,$O17)&amp;"")</f>
        <v/>
      </c>
      <c r="E17" s="19" t="n"/>
      <c r="F17" s="22" t="n"/>
      <c r="G17" s="22" t="n"/>
      <c r="H17" s="19" t="n"/>
      <c r="I17" s="30">
        <f>IF(AND($F17="",$G17=""),"",IF(N('設定'!$B$11)&gt;0,ROUND((N($F17)*60+N($G17))/N('設定'!$B$11),0)*N('設定'!$B$11),(N($F17)*60+N($G17)))/60)</f>
        <v/>
      </c>
      <c r="J17" s="31">
        <f>IF(OR($I17="",$P17="",$P17="なし"),"",$I17*N(INDEX('メンバー'!$D$5:$D$24,$P17)))</f>
        <v/>
      </c>
      <c r="K17" s="32">
        <f>IF(OR($O17="",$O17="なし"),"",INDEX('案件'!$D$5:$D$84,$O17)&amp;"")</f>
        <v/>
      </c>
      <c r="L17" s="32">
        <f>IF(AND($A17="",$B17="",$C17="",$F17="",$G17=""),"",IF(NOT(ISNUMBER($A17)),"日付がない",IF($P17="","氏名がない",IF($P17="なし","氏名がメンバーにない",IF($O17="","案件コードがない",IF($O17="なし","案件コードが案件にない",IF($I17="","時間がない",IF((N($F17)*60+N($G17))=0,"時間が0",IF($I17=0,"丸めると0分","")))))))))</f>
        <v/>
      </c>
      <c r="M17" s="58" t="n"/>
      <c r="N17" s="33">
        <f>IF(ISNUMBER($A17),DATE(YEAR($A17),MONTH($A17),1),"")</f>
        <v/>
      </c>
      <c r="O17" s="34">
        <f>IF($C17="","",IFERROR(MATCH($C17,'案件'!$A$5:$A$84,0),"なし"))</f>
        <v/>
      </c>
      <c r="P17" s="34">
        <f>IF($B17="","",IFERROR(MATCH($B17,'メンバー'!$B$5:$B$24,0),"なし"))</f>
        <v/>
      </c>
    </row>
    <row r="18" ht="17" customHeight="1">
      <c r="A18" s="23" t="n"/>
      <c r="B18" s="21" t="n"/>
      <c r="C18" s="21" t="n"/>
      <c r="D18" s="29">
        <f>IF(OR($O18="",$O18="なし"),"",INDEX('案件'!$B$5:$B$84,$O18)&amp;"")</f>
        <v/>
      </c>
      <c r="E18" s="19" t="n"/>
      <c r="F18" s="22" t="n"/>
      <c r="G18" s="22" t="n"/>
      <c r="H18" s="19" t="n"/>
      <c r="I18" s="30">
        <f>IF(AND($F18="",$G18=""),"",IF(N('設定'!$B$11)&gt;0,ROUND((N($F18)*60+N($G18))/N('設定'!$B$11),0)*N('設定'!$B$11),(N($F18)*60+N($G18)))/60)</f>
        <v/>
      </c>
      <c r="J18" s="31">
        <f>IF(OR($I18="",$P18="",$P18="なし"),"",$I18*N(INDEX('メンバー'!$D$5:$D$24,$P18)))</f>
        <v/>
      </c>
      <c r="K18" s="32">
        <f>IF(OR($O18="",$O18="なし"),"",INDEX('案件'!$D$5:$D$84,$O18)&amp;"")</f>
        <v/>
      </c>
      <c r="L18" s="32">
        <f>IF(AND($A18="",$B18="",$C18="",$F18="",$G18=""),"",IF(NOT(ISNUMBER($A18)),"日付がない",IF($P18="","氏名がない",IF($P18="なし","氏名がメンバーにない",IF($O18="","案件コードがない",IF($O18="なし","案件コードが案件にない",IF($I18="","時間がない",IF((N($F18)*60+N($G18))=0,"時間が0",IF($I18=0,"丸めると0分","")))))))))</f>
        <v/>
      </c>
      <c r="M18" s="58" t="n"/>
      <c r="N18" s="33">
        <f>IF(ISNUMBER($A18),DATE(YEAR($A18),MONTH($A18),1),"")</f>
        <v/>
      </c>
      <c r="O18" s="34">
        <f>IF($C18="","",IFERROR(MATCH($C18,'案件'!$A$5:$A$84,0),"なし"))</f>
        <v/>
      </c>
      <c r="P18" s="34">
        <f>IF($B18="","",IFERROR(MATCH($B18,'メンバー'!$B$5:$B$24,0),"なし"))</f>
        <v/>
      </c>
    </row>
    <row r="19" ht="17" customHeight="1">
      <c r="A19" s="23" t="n"/>
      <c r="B19" s="21" t="n"/>
      <c r="C19" s="21" t="n"/>
      <c r="D19" s="29">
        <f>IF(OR($O19="",$O19="なし"),"",INDEX('案件'!$B$5:$B$84,$O19)&amp;"")</f>
        <v/>
      </c>
      <c r="E19" s="19" t="n"/>
      <c r="F19" s="22" t="n"/>
      <c r="G19" s="22" t="n"/>
      <c r="H19" s="19" t="n"/>
      <c r="I19" s="30">
        <f>IF(AND($F19="",$G19=""),"",IF(N('設定'!$B$11)&gt;0,ROUND((N($F19)*60+N($G19))/N('設定'!$B$11),0)*N('設定'!$B$11),(N($F19)*60+N($G19)))/60)</f>
        <v/>
      </c>
      <c r="J19" s="31">
        <f>IF(OR($I19="",$P19="",$P19="なし"),"",$I19*N(INDEX('メンバー'!$D$5:$D$24,$P19)))</f>
        <v/>
      </c>
      <c r="K19" s="32">
        <f>IF(OR($O19="",$O19="なし"),"",INDEX('案件'!$D$5:$D$84,$O19)&amp;"")</f>
        <v/>
      </c>
      <c r="L19" s="32">
        <f>IF(AND($A19="",$B19="",$C19="",$F19="",$G19=""),"",IF(NOT(ISNUMBER($A19)),"日付がない",IF($P19="","氏名がない",IF($P19="なし","氏名がメンバーにない",IF($O19="","案件コードがない",IF($O19="なし","案件コードが案件にない",IF($I19="","時間がない",IF((N($F19)*60+N($G19))=0,"時間が0",IF($I19=0,"丸めると0分","")))))))))</f>
        <v/>
      </c>
      <c r="M19" s="58" t="n"/>
      <c r="N19" s="33">
        <f>IF(ISNUMBER($A19),DATE(YEAR($A19),MONTH($A19),1),"")</f>
        <v/>
      </c>
      <c r="O19" s="34">
        <f>IF($C19="","",IFERROR(MATCH($C19,'案件'!$A$5:$A$84,0),"なし"))</f>
        <v/>
      </c>
      <c r="P19" s="34">
        <f>IF($B19="","",IFERROR(MATCH($B19,'メンバー'!$B$5:$B$24,0),"なし"))</f>
        <v/>
      </c>
    </row>
    <row r="20" ht="17" customHeight="1">
      <c r="A20" s="23" t="n"/>
      <c r="B20" s="21" t="n"/>
      <c r="C20" s="21" t="n"/>
      <c r="D20" s="29">
        <f>IF(OR($O20="",$O20="なし"),"",INDEX('案件'!$B$5:$B$84,$O20)&amp;"")</f>
        <v/>
      </c>
      <c r="E20" s="19" t="n"/>
      <c r="F20" s="22" t="n"/>
      <c r="G20" s="22" t="n"/>
      <c r="H20" s="19" t="n"/>
      <c r="I20" s="30">
        <f>IF(AND($F20="",$G20=""),"",IF(N('設定'!$B$11)&gt;0,ROUND((N($F20)*60+N($G20))/N('設定'!$B$11),0)*N('設定'!$B$11),(N($F20)*60+N($G20)))/60)</f>
        <v/>
      </c>
      <c r="J20" s="31">
        <f>IF(OR($I20="",$P20="",$P20="なし"),"",$I20*N(INDEX('メンバー'!$D$5:$D$24,$P20)))</f>
        <v/>
      </c>
      <c r="K20" s="32">
        <f>IF(OR($O20="",$O20="なし"),"",INDEX('案件'!$D$5:$D$84,$O20)&amp;"")</f>
        <v/>
      </c>
      <c r="L20" s="32">
        <f>IF(AND($A20="",$B20="",$C20="",$F20="",$G20=""),"",IF(NOT(ISNUMBER($A20)),"日付がない",IF($P20="","氏名がない",IF($P20="なし","氏名がメンバーにない",IF($O20="","案件コードがない",IF($O20="なし","案件コードが案件にない",IF($I20="","時間がない",IF((N($F20)*60+N($G20))=0,"時間が0",IF($I20=0,"丸めると0分","")))))))))</f>
        <v/>
      </c>
      <c r="M20" s="58" t="n"/>
      <c r="N20" s="33">
        <f>IF(ISNUMBER($A20),DATE(YEAR($A20),MONTH($A20),1),"")</f>
        <v/>
      </c>
      <c r="O20" s="34">
        <f>IF($C20="","",IFERROR(MATCH($C20,'案件'!$A$5:$A$84,0),"なし"))</f>
        <v/>
      </c>
      <c r="P20" s="34">
        <f>IF($B20="","",IFERROR(MATCH($B20,'メンバー'!$B$5:$B$24,0),"なし"))</f>
        <v/>
      </c>
    </row>
    <row r="21" ht="17" customHeight="1">
      <c r="A21" s="23" t="n"/>
      <c r="B21" s="21" t="n"/>
      <c r="C21" s="21" t="n"/>
      <c r="D21" s="29">
        <f>IF(OR($O21="",$O21="なし"),"",INDEX('案件'!$B$5:$B$84,$O21)&amp;"")</f>
        <v/>
      </c>
      <c r="E21" s="19" t="n"/>
      <c r="F21" s="22" t="n"/>
      <c r="G21" s="22" t="n"/>
      <c r="H21" s="19" t="n"/>
      <c r="I21" s="30">
        <f>IF(AND($F21="",$G21=""),"",IF(N('設定'!$B$11)&gt;0,ROUND((N($F21)*60+N($G21))/N('設定'!$B$11),0)*N('設定'!$B$11),(N($F21)*60+N($G21)))/60)</f>
        <v/>
      </c>
      <c r="J21" s="31">
        <f>IF(OR($I21="",$P21="",$P21="なし"),"",$I21*N(INDEX('メンバー'!$D$5:$D$24,$P21)))</f>
        <v/>
      </c>
      <c r="K21" s="32">
        <f>IF(OR($O21="",$O21="なし"),"",INDEX('案件'!$D$5:$D$84,$O21)&amp;"")</f>
        <v/>
      </c>
      <c r="L21" s="32">
        <f>IF(AND($A21="",$B21="",$C21="",$F21="",$G21=""),"",IF(NOT(ISNUMBER($A21)),"日付がない",IF($P21="","氏名がない",IF($P21="なし","氏名がメンバーにない",IF($O21="","案件コードがない",IF($O21="なし","案件コードが案件にない",IF($I21="","時間がない",IF((N($F21)*60+N($G21))=0,"時間が0",IF($I21=0,"丸めると0分","")))))))))</f>
        <v/>
      </c>
      <c r="M21" s="58" t="n"/>
      <c r="N21" s="33">
        <f>IF(ISNUMBER($A21),DATE(YEAR($A21),MONTH($A21),1),"")</f>
        <v/>
      </c>
      <c r="O21" s="34">
        <f>IF($C21="","",IFERROR(MATCH($C21,'案件'!$A$5:$A$84,0),"なし"))</f>
        <v/>
      </c>
      <c r="P21" s="34">
        <f>IF($B21="","",IFERROR(MATCH($B21,'メンバー'!$B$5:$B$24,0),"なし"))</f>
        <v/>
      </c>
    </row>
    <row r="22" ht="17" customHeight="1">
      <c r="A22" s="23" t="n"/>
      <c r="B22" s="21" t="n"/>
      <c r="C22" s="21" t="n"/>
      <c r="D22" s="29">
        <f>IF(OR($O22="",$O22="なし"),"",INDEX('案件'!$B$5:$B$84,$O22)&amp;"")</f>
        <v/>
      </c>
      <c r="E22" s="19" t="n"/>
      <c r="F22" s="22" t="n"/>
      <c r="G22" s="22" t="n"/>
      <c r="H22" s="19" t="n"/>
      <c r="I22" s="30">
        <f>IF(AND($F22="",$G22=""),"",IF(N('設定'!$B$11)&gt;0,ROUND((N($F22)*60+N($G22))/N('設定'!$B$11),0)*N('設定'!$B$11),(N($F22)*60+N($G22)))/60)</f>
        <v/>
      </c>
      <c r="J22" s="31">
        <f>IF(OR($I22="",$P22="",$P22="なし"),"",$I22*N(INDEX('メンバー'!$D$5:$D$24,$P22)))</f>
        <v/>
      </c>
      <c r="K22" s="32">
        <f>IF(OR($O22="",$O22="なし"),"",INDEX('案件'!$D$5:$D$84,$O22)&amp;"")</f>
        <v/>
      </c>
      <c r="L22" s="32">
        <f>IF(AND($A22="",$B22="",$C22="",$F22="",$G22=""),"",IF(NOT(ISNUMBER($A22)),"日付がない",IF($P22="","氏名がない",IF($P22="なし","氏名がメンバーにない",IF($O22="","案件コードがない",IF($O22="なし","案件コードが案件にない",IF($I22="","時間がない",IF((N($F22)*60+N($G22))=0,"時間が0",IF($I22=0,"丸めると0分","")))))))))</f>
        <v/>
      </c>
      <c r="M22" s="58" t="n"/>
      <c r="N22" s="33">
        <f>IF(ISNUMBER($A22),DATE(YEAR($A22),MONTH($A22),1),"")</f>
        <v/>
      </c>
      <c r="O22" s="34">
        <f>IF($C22="","",IFERROR(MATCH($C22,'案件'!$A$5:$A$84,0),"なし"))</f>
        <v/>
      </c>
      <c r="P22" s="34">
        <f>IF($B22="","",IFERROR(MATCH($B22,'メンバー'!$B$5:$B$24,0),"なし"))</f>
        <v/>
      </c>
    </row>
    <row r="23" ht="17" customHeight="1">
      <c r="A23" s="23" t="n"/>
      <c r="B23" s="21" t="n"/>
      <c r="C23" s="21" t="n"/>
      <c r="D23" s="29">
        <f>IF(OR($O23="",$O23="なし"),"",INDEX('案件'!$B$5:$B$84,$O23)&amp;"")</f>
        <v/>
      </c>
      <c r="E23" s="19" t="n"/>
      <c r="F23" s="22" t="n"/>
      <c r="G23" s="22" t="n"/>
      <c r="H23" s="19" t="n"/>
      <c r="I23" s="30">
        <f>IF(AND($F23="",$G23=""),"",IF(N('設定'!$B$11)&gt;0,ROUND((N($F23)*60+N($G23))/N('設定'!$B$11),0)*N('設定'!$B$11),(N($F23)*60+N($G23)))/60)</f>
        <v/>
      </c>
      <c r="J23" s="31">
        <f>IF(OR($I23="",$P23="",$P23="なし"),"",$I23*N(INDEX('メンバー'!$D$5:$D$24,$P23)))</f>
        <v/>
      </c>
      <c r="K23" s="32">
        <f>IF(OR($O23="",$O23="なし"),"",INDEX('案件'!$D$5:$D$84,$O23)&amp;"")</f>
        <v/>
      </c>
      <c r="L23" s="32">
        <f>IF(AND($A23="",$B23="",$C23="",$F23="",$G23=""),"",IF(NOT(ISNUMBER($A23)),"日付がない",IF($P23="","氏名がない",IF($P23="なし","氏名がメンバーにない",IF($O23="","案件コードがない",IF($O23="なし","案件コードが案件にない",IF($I23="","時間がない",IF((N($F23)*60+N($G23))=0,"時間が0",IF($I23=0,"丸めると0分","")))))))))</f>
        <v/>
      </c>
      <c r="M23" s="58" t="n"/>
      <c r="N23" s="33">
        <f>IF(ISNUMBER($A23),DATE(YEAR($A23),MONTH($A23),1),"")</f>
        <v/>
      </c>
      <c r="O23" s="34">
        <f>IF($C23="","",IFERROR(MATCH($C23,'案件'!$A$5:$A$84,0),"なし"))</f>
        <v/>
      </c>
      <c r="P23" s="34">
        <f>IF($B23="","",IFERROR(MATCH($B23,'メンバー'!$B$5:$B$24,0),"なし"))</f>
        <v/>
      </c>
    </row>
    <row r="24" ht="17" customHeight="1">
      <c r="A24" s="23" t="n"/>
      <c r="B24" s="21" t="n"/>
      <c r="C24" s="21" t="n"/>
      <c r="D24" s="29">
        <f>IF(OR($O24="",$O24="なし"),"",INDEX('案件'!$B$5:$B$84,$O24)&amp;"")</f>
        <v/>
      </c>
      <c r="E24" s="19" t="n"/>
      <c r="F24" s="22" t="n"/>
      <c r="G24" s="22" t="n"/>
      <c r="H24" s="19" t="n"/>
      <c r="I24" s="30">
        <f>IF(AND($F24="",$G24=""),"",IF(N('設定'!$B$11)&gt;0,ROUND((N($F24)*60+N($G24))/N('設定'!$B$11),0)*N('設定'!$B$11),(N($F24)*60+N($G24)))/60)</f>
        <v/>
      </c>
      <c r="J24" s="31">
        <f>IF(OR($I24="",$P24="",$P24="なし"),"",$I24*N(INDEX('メンバー'!$D$5:$D$24,$P24)))</f>
        <v/>
      </c>
      <c r="K24" s="32">
        <f>IF(OR($O24="",$O24="なし"),"",INDEX('案件'!$D$5:$D$84,$O24)&amp;"")</f>
        <v/>
      </c>
      <c r="L24" s="32">
        <f>IF(AND($A24="",$B24="",$C24="",$F24="",$G24=""),"",IF(NOT(ISNUMBER($A24)),"日付がない",IF($P24="","氏名がない",IF($P24="なし","氏名がメンバーにない",IF($O24="","案件コードがない",IF($O24="なし","案件コードが案件にない",IF($I24="","時間がない",IF((N($F24)*60+N($G24))=0,"時間が0",IF($I24=0,"丸めると0分","")))))))))</f>
        <v/>
      </c>
      <c r="M24" s="58" t="n"/>
      <c r="N24" s="33">
        <f>IF(ISNUMBER($A24),DATE(YEAR($A24),MONTH($A24),1),"")</f>
        <v/>
      </c>
      <c r="O24" s="34">
        <f>IF($C24="","",IFERROR(MATCH($C24,'案件'!$A$5:$A$84,0),"なし"))</f>
        <v/>
      </c>
      <c r="P24" s="34">
        <f>IF($B24="","",IFERROR(MATCH($B24,'メンバー'!$B$5:$B$24,0),"なし"))</f>
        <v/>
      </c>
    </row>
    <row r="25" ht="17" customHeight="1">
      <c r="A25" s="23" t="n"/>
      <c r="B25" s="21" t="n"/>
      <c r="C25" s="21" t="n"/>
      <c r="D25" s="29">
        <f>IF(OR($O25="",$O25="なし"),"",INDEX('案件'!$B$5:$B$84,$O25)&amp;"")</f>
        <v/>
      </c>
      <c r="E25" s="19" t="n"/>
      <c r="F25" s="22" t="n"/>
      <c r="G25" s="22" t="n"/>
      <c r="H25" s="19" t="n"/>
      <c r="I25" s="30">
        <f>IF(AND($F25="",$G25=""),"",IF(N('設定'!$B$11)&gt;0,ROUND((N($F25)*60+N($G25))/N('設定'!$B$11),0)*N('設定'!$B$11),(N($F25)*60+N($G25)))/60)</f>
        <v/>
      </c>
      <c r="J25" s="31">
        <f>IF(OR($I25="",$P25="",$P25="なし"),"",$I25*N(INDEX('メンバー'!$D$5:$D$24,$P25)))</f>
        <v/>
      </c>
      <c r="K25" s="32">
        <f>IF(OR($O25="",$O25="なし"),"",INDEX('案件'!$D$5:$D$84,$O25)&amp;"")</f>
        <v/>
      </c>
      <c r="L25" s="32">
        <f>IF(AND($A25="",$B25="",$C25="",$F25="",$G25=""),"",IF(NOT(ISNUMBER($A25)),"日付がない",IF($P25="","氏名がない",IF($P25="なし","氏名がメンバーにない",IF($O25="","案件コードがない",IF($O25="なし","案件コードが案件にない",IF($I25="","時間がない",IF((N($F25)*60+N($G25))=0,"時間が0",IF($I25=0,"丸めると0分","")))))))))</f>
        <v/>
      </c>
      <c r="M25" s="58" t="n"/>
      <c r="N25" s="33">
        <f>IF(ISNUMBER($A25),DATE(YEAR($A25),MONTH($A25),1),"")</f>
        <v/>
      </c>
      <c r="O25" s="34">
        <f>IF($C25="","",IFERROR(MATCH($C25,'案件'!$A$5:$A$84,0),"なし"))</f>
        <v/>
      </c>
      <c r="P25" s="34">
        <f>IF($B25="","",IFERROR(MATCH($B25,'メンバー'!$B$5:$B$24,0),"なし"))</f>
        <v/>
      </c>
    </row>
    <row r="26" ht="17" customHeight="1">
      <c r="A26" s="23" t="n"/>
      <c r="B26" s="21" t="n"/>
      <c r="C26" s="21" t="n"/>
      <c r="D26" s="29">
        <f>IF(OR($O26="",$O26="なし"),"",INDEX('案件'!$B$5:$B$84,$O26)&amp;"")</f>
        <v/>
      </c>
      <c r="E26" s="19" t="n"/>
      <c r="F26" s="22" t="n"/>
      <c r="G26" s="22" t="n"/>
      <c r="H26" s="19" t="n"/>
      <c r="I26" s="30">
        <f>IF(AND($F26="",$G26=""),"",IF(N('設定'!$B$11)&gt;0,ROUND((N($F26)*60+N($G26))/N('設定'!$B$11),0)*N('設定'!$B$11),(N($F26)*60+N($G26)))/60)</f>
        <v/>
      </c>
      <c r="J26" s="31">
        <f>IF(OR($I26="",$P26="",$P26="なし"),"",$I26*N(INDEX('メンバー'!$D$5:$D$24,$P26)))</f>
        <v/>
      </c>
      <c r="K26" s="32">
        <f>IF(OR($O26="",$O26="なし"),"",INDEX('案件'!$D$5:$D$84,$O26)&amp;"")</f>
        <v/>
      </c>
      <c r="L26" s="32">
        <f>IF(AND($A26="",$B26="",$C26="",$F26="",$G26=""),"",IF(NOT(ISNUMBER($A26)),"日付がない",IF($P26="","氏名がない",IF($P26="なし","氏名がメンバーにない",IF($O26="","案件コードがない",IF($O26="なし","案件コードが案件にない",IF($I26="","時間がない",IF((N($F26)*60+N($G26))=0,"時間が0",IF($I26=0,"丸めると0分","")))))))))</f>
        <v/>
      </c>
      <c r="M26" s="58" t="n"/>
      <c r="N26" s="33">
        <f>IF(ISNUMBER($A26),DATE(YEAR($A26),MONTH($A26),1),"")</f>
        <v/>
      </c>
      <c r="O26" s="34">
        <f>IF($C26="","",IFERROR(MATCH($C26,'案件'!$A$5:$A$84,0),"なし"))</f>
        <v/>
      </c>
      <c r="P26" s="34">
        <f>IF($B26="","",IFERROR(MATCH($B26,'メンバー'!$B$5:$B$24,0),"なし"))</f>
        <v/>
      </c>
    </row>
    <row r="27" ht="17" customHeight="1">
      <c r="A27" s="23" t="n"/>
      <c r="B27" s="21" t="n"/>
      <c r="C27" s="21" t="n"/>
      <c r="D27" s="29">
        <f>IF(OR($O27="",$O27="なし"),"",INDEX('案件'!$B$5:$B$84,$O27)&amp;"")</f>
        <v/>
      </c>
      <c r="E27" s="19" t="n"/>
      <c r="F27" s="22" t="n"/>
      <c r="G27" s="22" t="n"/>
      <c r="H27" s="19" t="n"/>
      <c r="I27" s="30">
        <f>IF(AND($F27="",$G27=""),"",IF(N('設定'!$B$11)&gt;0,ROUND((N($F27)*60+N($G27))/N('設定'!$B$11),0)*N('設定'!$B$11),(N($F27)*60+N($G27)))/60)</f>
        <v/>
      </c>
      <c r="J27" s="31">
        <f>IF(OR($I27="",$P27="",$P27="なし"),"",$I27*N(INDEX('メンバー'!$D$5:$D$24,$P27)))</f>
        <v/>
      </c>
      <c r="K27" s="32">
        <f>IF(OR($O27="",$O27="なし"),"",INDEX('案件'!$D$5:$D$84,$O27)&amp;"")</f>
        <v/>
      </c>
      <c r="L27" s="32">
        <f>IF(AND($A27="",$B27="",$C27="",$F27="",$G27=""),"",IF(NOT(ISNUMBER($A27)),"日付がない",IF($P27="","氏名がない",IF($P27="なし","氏名がメンバーにない",IF($O27="","案件コードがない",IF($O27="なし","案件コードが案件にない",IF($I27="","時間がない",IF((N($F27)*60+N($G27))=0,"時間が0",IF($I27=0,"丸めると0分","")))))))))</f>
        <v/>
      </c>
      <c r="M27" s="58" t="n"/>
      <c r="N27" s="33">
        <f>IF(ISNUMBER($A27),DATE(YEAR($A27),MONTH($A27),1),"")</f>
        <v/>
      </c>
      <c r="O27" s="34">
        <f>IF($C27="","",IFERROR(MATCH($C27,'案件'!$A$5:$A$84,0),"なし"))</f>
        <v/>
      </c>
      <c r="P27" s="34">
        <f>IF($B27="","",IFERROR(MATCH($B27,'メンバー'!$B$5:$B$24,0),"なし"))</f>
        <v/>
      </c>
    </row>
    <row r="28" ht="17" customHeight="1">
      <c r="A28" s="23" t="n"/>
      <c r="B28" s="21" t="n"/>
      <c r="C28" s="21" t="n"/>
      <c r="D28" s="29">
        <f>IF(OR($O28="",$O28="なし"),"",INDEX('案件'!$B$5:$B$84,$O28)&amp;"")</f>
        <v/>
      </c>
      <c r="E28" s="19" t="n"/>
      <c r="F28" s="22" t="n"/>
      <c r="G28" s="22" t="n"/>
      <c r="H28" s="19" t="n"/>
      <c r="I28" s="30">
        <f>IF(AND($F28="",$G28=""),"",IF(N('設定'!$B$11)&gt;0,ROUND((N($F28)*60+N($G28))/N('設定'!$B$11),0)*N('設定'!$B$11),(N($F28)*60+N($G28)))/60)</f>
        <v/>
      </c>
      <c r="J28" s="31">
        <f>IF(OR($I28="",$P28="",$P28="なし"),"",$I28*N(INDEX('メンバー'!$D$5:$D$24,$P28)))</f>
        <v/>
      </c>
      <c r="K28" s="32">
        <f>IF(OR($O28="",$O28="なし"),"",INDEX('案件'!$D$5:$D$84,$O28)&amp;"")</f>
        <v/>
      </c>
      <c r="L28" s="32">
        <f>IF(AND($A28="",$B28="",$C28="",$F28="",$G28=""),"",IF(NOT(ISNUMBER($A28)),"日付がない",IF($P28="","氏名がない",IF($P28="なし","氏名がメンバーにない",IF($O28="","案件コードがない",IF($O28="なし","案件コードが案件にない",IF($I28="","時間がない",IF((N($F28)*60+N($G28))=0,"時間が0",IF($I28=0,"丸めると0分","")))))))))</f>
        <v/>
      </c>
      <c r="M28" s="58" t="n"/>
      <c r="N28" s="33">
        <f>IF(ISNUMBER($A28),DATE(YEAR($A28),MONTH($A28),1),"")</f>
        <v/>
      </c>
      <c r="O28" s="34">
        <f>IF($C28="","",IFERROR(MATCH($C28,'案件'!$A$5:$A$84,0),"なし"))</f>
        <v/>
      </c>
      <c r="P28" s="34">
        <f>IF($B28="","",IFERROR(MATCH($B28,'メンバー'!$B$5:$B$24,0),"なし"))</f>
        <v/>
      </c>
    </row>
    <row r="29" ht="17" customHeight="1">
      <c r="A29" s="23" t="n"/>
      <c r="B29" s="21" t="n"/>
      <c r="C29" s="21" t="n"/>
      <c r="D29" s="29">
        <f>IF(OR($O29="",$O29="なし"),"",INDEX('案件'!$B$5:$B$84,$O29)&amp;"")</f>
        <v/>
      </c>
      <c r="E29" s="19" t="n"/>
      <c r="F29" s="22" t="n"/>
      <c r="G29" s="22" t="n"/>
      <c r="H29" s="19" t="n"/>
      <c r="I29" s="30">
        <f>IF(AND($F29="",$G29=""),"",IF(N('設定'!$B$11)&gt;0,ROUND((N($F29)*60+N($G29))/N('設定'!$B$11),0)*N('設定'!$B$11),(N($F29)*60+N($G29)))/60)</f>
        <v/>
      </c>
      <c r="J29" s="31">
        <f>IF(OR($I29="",$P29="",$P29="なし"),"",$I29*N(INDEX('メンバー'!$D$5:$D$24,$P29)))</f>
        <v/>
      </c>
      <c r="K29" s="32">
        <f>IF(OR($O29="",$O29="なし"),"",INDEX('案件'!$D$5:$D$84,$O29)&amp;"")</f>
        <v/>
      </c>
      <c r="L29" s="32">
        <f>IF(AND($A29="",$B29="",$C29="",$F29="",$G29=""),"",IF(NOT(ISNUMBER($A29)),"日付がない",IF($P29="","氏名がない",IF($P29="なし","氏名がメンバーにない",IF($O29="","案件コードがない",IF($O29="なし","案件コードが案件にない",IF($I29="","時間がない",IF((N($F29)*60+N($G29))=0,"時間が0",IF($I29=0,"丸めると0分","")))))))))</f>
        <v/>
      </c>
      <c r="M29" s="58" t="n"/>
      <c r="N29" s="33">
        <f>IF(ISNUMBER($A29),DATE(YEAR($A29),MONTH($A29),1),"")</f>
        <v/>
      </c>
      <c r="O29" s="34">
        <f>IF($C29="","",IFERROR(MATCH($C29,'案件'!$A$5:$A$84,0),"なし"))</f>
        <v/>
      </c>
      <c r="P29" s="34">
        <f>IF($B29="","",IFERROR(MATCH($B29,'メンバー'!$B$5:$B$24,0),"なし"))</f>
        <v/>
      </c>
    </row>
    <row r="30" ht="17" customHeight="1">
      <c r="A30" s="23" t="n"/>
      <c r="B30" s="21" t="n"/>
      <c r="C30" s="21" t="n"/>
      <c r="D30" s="29">
        <f>IF(OR($O30="",$O30="なし"),"",INDEX('案件'!$B$5:$B$84,$O30)&amp;"")</f>
        <v/>
      </c>
      <c r="E30" s="19" t="n"/>
      <c r="F30" s="22" t="n"/>
      <c r="G30" s="22" t="n"/>
      <c r="H30" s="19" t="n"/>
      <c r="I30" s="30">
        <f>IF(AND($F30="",$G30=""),"",IF(N('設定'!$B$11)&gt;0,ROUND((N($F30)*60+N($G30))/N('設定'!$B$11),0)*N('設定'!$B$11),(N($F30)*60+N($G30)))/60)</f>
        <v/>
      </c>
      <c r="J30" s="31">
        <f>IF(OR($I30="",$P30="",$P30="なし"),"",$I30*N(INDEX('メンバー'!$D$5:$D$24,$P30)))</f>
        <v/>
      </c>
      <c r="K30" s="32">
        <f>IF(OR($O30="",$O30="なし"),"",INDEX('案件'!$D$5:$D$84,$O30)&amp;"")</f>
        <v/>
      </c>
      <c r="L30" s="32">
        <f>IF(AND($A30="",$B30="",$C30="",$F30="",$G30=""),"",IF(NOT(ISNUMBER($A30)),"日付がない",IF($P30="","氏名がない",IF($P30="なし","氏名がメンバーにない",IF($O30="","案件コードがない",IF($O30="なし","案件コードが案件にない",IF($I30="","時間がない",IF((N($F30)*60+N($G30))=0,"時間が0",IF($I30=0,"丸めると0分","")))))))))</f>
        <v/>
      </c>
      <c r="M30" s="58" t="n"/>
      <c r="N30" s="33">
        <f>IF(ISNUMBER($A30),DATE(YEAR($A30),MONTH($A30),1),"")</f>
        <v/>
      </c>
      <c r="O30" s="34">
        <f>IF($C30="","",IFERROR(MATCH($C30,'案件'!$A$5:$A$84,0),"なし"))</f>
        <v/>
      </c>
      <c r="P30" s="34">
        <f>IF($B30="","",IFERROR(MATCH($B30,'メンバー'!$B$5:$B$24,0),"なし"))</f>
        <v/>
      </c>
    </row>
    <row r="31" ht="17" customHeight="1">
      <c r="A31" s="23" t="n"/>
      <c r="B31" s="21" t="n"/>
      <c r="C31" s="21" t="n"/>
      <c r="D31" s="29">
        <f>IF(OR($O31="",$O31="なし"),"",INDEX('案件'!$B$5:$B$84,$O31)&amp;"")</f>
        <v/>
      </c>
      <c r="E31" s="19" t="n"/>
      <c r="F31" s="22" t="n"/>
      <c r="G31" s="22" t="n"/>
      <c r="H31" s="19" t="n"/>
      <c r="I31" s="30">
        <f>IF(AND($F31="",$G31=""),"",IF(N('設定'!$B$11)&gt;0,ROUND((N($F31)*60+N($G31))/N('設定'!$B$11),0)*N('設定'!$B$11),(N($F31)*60+N($G31)))/60)</f>
        <v/>
      </c>
      <c r="J31" s="31">
        <f>IF(OR($I31="",$P31="",$P31="なし"),"",$I31*N(INDEX('メンバー'!$D$5:$D$24,$P31)))</f>
        <v/>
      </c>
      <c r="K31" s="32">
        <f>IF(OR($O31="",$O31="なし"),"",INDEX('案件'!$D$5:$D$84,$O31)&amp;"")</f>
        <v/>
      </c>
      <c r="L31" s="32">
        <f>IF(AND($A31="",$B31="",$C31="",$F31="",$G31=""),"",IF(NOT(ISNUMBER($A31)),"日付がない",IF($P31="","氏名がない",IF($P31="なし","氏名がメンバーにない",IF($O31="","案件コードがない",IF($O31="なし","案件コードが案件にない",IF($I31="","時間がない",IF((N($F31)*60+N($G31))=0,"時間が0",IF($I31=0,"丸めると0分","")))))))))</f>
        <v/>
      </c>
      <c r="M31" s="58" t="n"/>
      <c r="N31" s="33">
        <f>IF(ISNUMBER($A31),DATE(YEAR($A31),MONTH($A31),1),"")</f>
        <v/>
      </c>
      <c r="O31" s="34">
        <f>IF($C31="","",IFERROR(MATCH($C31,'案件'!$A$5:$A$84,0),"なし"))</f>
        <v/>
      </c>
      <c r="P31" s="34">
        <f>IF($B31="","",IFERROR(MATCH($B31,'メンバー'!$B$5:$B$24,0),"なし"))</f>
        <v/>
      </c>
    </row>
    <row r="32" ht="17" customHeight="1">
      <c r="A32" s="23" t="n"/>
      <c r="B32" s="21" t="n"/>
      <c r="C32" s="21" t="n"/>
      <c r="D32" s="29">
        <f>IF(OR($O32="",$O32="なし"),"",INDEX('案件'!$B$5:$B$84,$O32)&amp;"")</f>
        <v/>
      </c>
      <c r="E32" s="19" t="n"/>
      <c r="F32" s="22" t="n"/>
      <c r="G32" s="22" t="n"/>
      <c r="H32" s="19" t="n"/>
      <c r="I32" s="30">
        <f>IF(AND($F32="",$G32=""),"",IF(N('設定'!$B$11)&gt;0,ROUND((N($F32)*60+N($G32))/N('設定'!$B$11),0)*N('設定'!$B$11),(N($F32)*60+N($G32)))/60)</f>
        <v/>
      </c>
      <c r="J32" s="31">
        <f>IF(OR($I32="",$P32="",$P32="なし"),"",$I32*N(INDEX('メンバー'!$D$5:$D$24,$P32)))</f>
        <v/>
      </c>
      <c r="K32" s="32">
        <f>IF(OR($O32="",$O32="なし"),"",INDEX('案件'!$D$5:$D$84,$O32)&amp;"")</f>
        <v/>
      </c>
      <c r="L32" s="32">
        <f>IF(AND($A32="",$B32="",$C32="",$F32="",$G32=""),"",IF(NOT(ISNUMBER($A32)),"日付がない",IF($P32="","氏名がない",IF($P32="なし","氏名がメンバーにない",IF($O32="","案件コードがない",IF($O32="なし","案件コードが案件にない",IF($I32="","時間がない",IF((N($F32)*60+N($G32))=0,"時間が0",IF($I32=0,"丸めると0分","")))))))))</f>
        <v/>
      </c>
      <c r="M32" s="58" t="n"/>
      <c r="N32" s="33">
        <f>IF(ISNUMBER($A32),DATE(YEAR($A32),MONTH($A32),1),"")</f>
        <v/>
      </c>
      <c r="O32" s="34">
        <f>IF($C32="","",IFERROR(MATCH($C32,'案件'!$A$5:$A$84,0),"なし"))</f>
        <v/>
      </c>
      <c r="P32" s="34">
        <f>IF($B32="","",IFERROR(MATCH($B32,'メンバー'!$B$5:$B$24,0),"なし"))</f>
        <v/>
      </c>
    </row>
    <row r="33" ht="17" customHeight="1">
      <c r="A33" s="23" t="n"/>
      <c r="B33" s="21" t="n"/>
      <c r="C33" s="21" t="n"/>
      <c r="D33" s="29">
        <f>IF(OR($O33="",$O33="なし"),"",INDEX('案件'!$B$5:$B$84,$O33)&amp;"")</f>
        <v/>
      </c>
      <c r="E33" s="19" t="n"/>
      <c r="F33" s="22" t="n"/>
      <c r="G33" s="22" t="n"/>
      <c r="H33" s="19" t="n"/>
      <c r="I33" s="30">
        <f>IF(AND($F33="",$G33=""),"",IF(N('設定'!$B$11)&gt;0,ROUND((N($F33)*60+N($G33))/N('設定'!$B$11),0)*N('設定'!$B$11),(N($F33)*60+N($G33)))/60)</f>
        <v/>
      </c>
      <c r="J33" s="31">
        <f>IF(OR($I33="",$P33="",$P33="なし"),"",$I33*N(INDEX('メンバー'!$D$5:$D$24,$P33)))</f>
        <v/>
      </c>
      <c r="K33" s="32">
        <f>IF(OR($O33="",$O33="なし"),"",INDEX('案件'!$D$5:$D$84,$O33)&amp;"")</f>
        <v/>
      </c>
      <c r="L33" s="32">
        <f>IF(AND($A33="",$B33="",$C33="",$F33="",$G33=""),"",IF(NOT(ISNUMBER($A33)),"日付がない",IF($P33="","氏名がない",IF($P33="なし","氏名がメンバーにない",IF($O33="","案件コードがない",IF($O33="なし","案件コードが案件にない",IF($I33="","時間がない",IF((N($F33)*60+N($G33))=0,"時間が0",IF($I33=0,"丸めると0分","")))))))))</f>
        <v/>
      </c>
      <c r="M33" s="58" t="n"/>
      <c r="N33" s="33">
        <f>IF(ISNUMBER($A33),DATE(YEAR($A33),MONTH($A33),1),"")</f>
        <v/>
      </c>
      <c r="O33" s="34">
        <f>IF($C33="","",IFERROR(MATCH($C33,'案件'!$A$5:$A$84,0),"なし"))</f>
        <v/>
      </c>
      <c r="P33" s="34">
        <f>IF($B33="","",IFERROR(MATCH($B33,'メンバー'!$B$5:$B$24,0),"なし"))</f>
        <v/>
      </c>
    </row>
    <row r="34" ht="17" customHeight="1">
      <c r="A34" s="23" t="n"/>
      <c r="B34" s="21" t="n"/>
      <c r="C34" s="21" t="n"/>
      <c r="D34" s="29">
        <f>IF(OR($O34="",$O34="なし"),"",INDEX('案件'!$B$5:$B$84,$O34)&amp;"")</f>
        <v/>
      </c>
      <c r="E34" s="19" t="n"/>
      <c r="F34" s="22" t="n"/>
      <c r="G34" s="22" t="n"/>
      <c r="H34" s="19" t="n"/>
      <c r="I34" s="30">
        <f>IF(AND($F34="",$G34=""),"",IF(N('設定'!$B$11)&gt;0,ROUND((N($F34)*60+N($G34))/N('設定'!$B$11),0)*N('設定'!$B$11),(N($F34)*60+N($G34)))/60)</f>
        <v/>
      </c>
      <c r="J34" s="31">
        <f>IF(OR($I34="",$P34="",$P34="なし"),"",$I34*N(INDEX('メンバー'!$D$5:$D$24,$P34)))</f>
        <v/>
      </c>
      <c r="K34" s="32">
        <f>IF(OR($O34="",$O34="なし"),"",INDEX('案件'!$D$5:$D$84,$O34)&amp;"")</f>
        <v/>
      </c>
      <c r="L34" s="32">
        <f>IF(AND($A34="",$B34="",$C34="",$F34="",$G34=""),"",IF(NOT(ISNUMBER($A34)),"日付がない",IF($P34="","氏名がない",IF($P34="なし","氏名がメンバーにない",IF($O34="","案件コードがない",IF($O34="なし","案件コードが案件にない",IF($I34="","時間がない",IF((N($F34)*60+N($G34))=0,"時間が0",IF($I34=0,"丸めると0分","")))))))))</f>
        <v/>
      </c>
      <c r="M34" s="58" t="n"/>
      <c r="N34" s="33">
        <f>IF(ISNUMBER($A34),DATE(YEAR($A34),MONTH($A34),1),"")</f>
        <v/>
      </c>
      <c r="O34" s="34">
        <f>IF($C34="","",IFERROR(MATCH($C34,'案件'!$A$5:$A$84,0),"なし"))</f>
        <v/>
      </c>
      <c r="P34" s="34">
        <f>IF($B34="","",IFERROR(MATCH($B34,'メンバー'!$B$5:$B$24,0),"なし"))</f>
        <v/>
      </c>
    </row>
    <row r="35" ht="17" customHeight="1">
      <c r="A35" s="23" t="n"/>
      <c r="B35" s="21" t="n"/>
      <c r="C35" s="21" t="n"/>
      <c r="D35" s="29">
        <f>IF(OR($O35="",$O35="なし"),"",INDEX('案件'!$B$5:$B$84,$O35)&amp;"")</f>
        <v/>
      </c>
      <c r="E35" s="19" t="n"/>
      <c r="F35" s="22" t="n"/>
      <c r="G35" s="22" t="n"/>
      <c r="H35" s="19" t="n"/>
      <c r="I35" s="30">
        <f>IF(AND($F35="",$G35=""),"",IF(N('設定'!$B$11)&gt;0,ROUND((N($F35)*60+N($G35))/N('設定'!$B$11),0)*N('設定'!$B$11),(N($F35)*60+N($G35)))/60)</f>
        <v/>
      </c>
      <c r="J35" s="31">
        <f>IF(OR($I35="",$P35="",$P35="なし"),"",$I35*N(INDEX('メンバー'!$D$5:$D$24,$P35)))</f>
        <v/>
      </c>
      <c r="K35" s="32">
        <f>IF(OR($O35="",$O35="なし"),"",INDEX('案件'!$D$5:$D$84,$O35)&amp;"")</f>
        <v/>
      </c>
      <c r="L35" s="32">
        <f>IF(AND($A35="",$B35="",$C35="",$F35="",$G35=""),"",IF(NOT(ISNUMBER($A35)),"日付がない",IF($P35="","氏名がない",IF($P35="なし","氏名がメンバーにない",IF($O35="","案件コードがない",IF($O35="なし","案件コードが案件にない",IF($I35="","時間がない",IF((N($F35)*60+N($G35))=0,"時間が0",IF($I35=0,"丸めると0分","")))))))))</f>
        <v/>
      </c>
      <c r="M35" s="58" t="n"/>
      <c r="N35" s="33">
        <f>IF(ISNUMBER($A35),DATE(YEAR($A35),MONTH($A35),1),"")</f>
        <v/>
      </c>
      <c r="O35" s="34">
        <f>IF($C35="","",IFERROR(MATCH($C35,'案件'!$A$5:$A$84,0),"なし"))</f>
        <v/>
      </c>
      <c r="P35" s="34">
        <f>IF($B35="","",IFERROR(MATCH($B35,'メンバー'!$B$5:$B$24,0),"なし"))</f>
        <v/>
      </c>
    </row>
    <row r="36" ht="17" customHeight="1">
      <c r="A36" s="23" t="n"/>
      <c r="B36" s="21" t="n"/>
      <c r="C36" s="21" t="n"/>
      <c r="D36" s="29">
        <f>IF(OR($O36="",$O36="なし"),"",INDEX('案件'!$B$5:$B$84,$O36)&amp;"")</f>
        <v/>
      </c>
      <c r="E36" s="19" t="n"/>
      <c r="F36" s="22" t="n"/>
      <c r="G36" s="22" t="n"/>
      <c r="H36" s="19" t="n"/>
      <c r="I36" s="30">
        <f>IF(AND($F36="",$G36=""),"",IF(N('設定'!$B$11)&gt;0,ROUND((N($F36)*60+N($G36))/N('設定'!$B$11),0)*N('設定'!$B$11),(N($F36)*60+N($G36)))/60)</f>
        <v/>
      </c>
      <c r="J36" s="31">
        <f>IF(OR($I36="",$P36="",$P36="なし"),"",$I36*N(INDEX('メンバー'!$D$5:$D$24,$P36)))</f>
        <v/>
      </c>
      <c r="K36" s="32">
        <f>IF(OR($O36="",$O36="なし"),"",INDEX('案件'!$D$5:$D$84,$O36)&amp;"")</f>
        <v/>
      </c>
      <c r="L36" s="32">
        <f>IF(AND($A36="",$B36="",$C36="",$F36="",$G36=""),"",IF(NOT(ISNUMBER($A36)),"日付がない",IF($P36="","氏名がない",IF($P36="なし","氏名がメンバーにない",IF($O36="","案件コードがない",IF($O36="なし","案件コードが案件にない",IF($I36="","時間がない",IF((N($F36)*60+N($G36))=0,"時間が0",IF($I36=0,"丸めると0分","")))))))))</f>
        <v/>
      </c>
      <c r="M36" s="58" t="n"/>
      <c r="N36" s="33">
        <f>IF(ISNUMBER($A36),DATE(YEAR($A36),MONTH($A36),1),"")</f>
        <v/>
      </c>
      <c r="O36" s="34">
        <f>IF($C36="","",IFERROR(MATCH($C36,'案件'!$A$5:$A$84,0),"なし"))</f>
        <v/>
      </c>
      <c r="P36" s="34">
        <f>IF($B36="","",IFERROR(MATCH($B36,'メンバー'!$B$5:$B$24,0),"なし"))</f>
        <v/>
      </c>
    </row>
    <row r="37" ht="17" customHeight="1">
      <c r="A37" s="23" t="n"/>
      <c r="B37" s="21" t="n"/>
      <c r="C37" s="21" t="n"/>
      <c r="D37" s="29">
        <f>IF(OR($O37="",$O37="なし"),"",INDEX('案件'!$B$5:$B$84,$O37)&amp;"")</f>
        <v/>
      </c>
      <c r="E37" s="19" t="n"/>
      <c r="F37" s="22" t="n"/>
      <c r="G37" s="22" t="n"/>
      <c r="H37" s="19" t="n"/>
      <c r="I37" s="30">
        <f>IF(AND($F37="",$G37=""),"",IF(N('設定'!$B$11)&gt;0,ROUND((N($F37)*60+N($G37))/N('設定'!$B$11),0)*N('設定'!$B$11),(N($F37)*60+N($G37)))/60)</f>
        <v/>
      </c>
      <c r="J37" s="31">
        <f>IF(OR($I37="",$P37="",$P37="なし"),"",$I37*N(INDEX('メンバー'!$D$5:$D$24,$P37)))</f>
        <v/>
      </c>
      <c r="K37" s="32">
        <f>IF(OR($O37="",$O37="なし"),"",INDEX('案件'!$D$5:$D$84,$O37)&amp;"")</f>
        <v/>
      </c>
      <c r="L37" s="32">
        <f>IF(AND($A37="",$B37="",$C37="",$F37="",$G37=""),"",IF(NOT(ISNUMBER($A37)),"日付がない",IF($P37="","氏名がない",IF($P37="なし","氏名がメンバーにない",IF($O37="","案件コードがない",IF($O37="なし","案件コードが案件にない",IF($I37="","時間がない",IF((N($F37)*60+N($G37))=0,"時間が0",IF($I37=0,"丸めると0分","")))))))))</f>
        <v/>
      </c>
      <c r="M37" s="58" t="n"/>
      <c r="N37" s="33">
        <f>IF(ISNUMBER($A37),DATE(YEAR($A37),MONTH($A37),1),"")</f>
        <v/>
      </c>
      <c r="O37" s="34">
        <f>IF($C37="","",IFERROR(MATCH($C37,'案件'!$A$5:$A$84,0),"なし"))</f>
        <v/>
      </c>
      <c r="P37" s="34">
        <f>IF($B37="","",IFERROR(MATCH($B37,'メンバー'!$B$5:$B$24,0),"なし"))</f>
        <v/>
      </c>
    </row>
    <row r="38" ht="17" customHeight="1">
      <c r="A38" s="23" t="n"/>
      <c r="B38" s="21" t="n"/>
      <c r="C38" s="21" t="n"/>
      <c r="D38" s="29">
        <f>IF(OR($O38="",$O38="なし"),"",INDEX('案件'!$B$5:$B$84,$O38)&amp;"")</f>
        <v/>
      </c>
      <c r="E38" s="19" t="n"/>
      <c r="F38" s="22" t="n"/>
      <c r="G38" s="22" t="n"/>
      <c r="H38" s="19" t="n"/>
      <c r="I38" s="30">
        <f>IF(AND($F38="",$G38=""),"",IF(N('設定'!$B$11)&gt;0,ROUND((N($F38)*60+N($G38))/N('設定'!$B$11),0)*N('設定'!$B$11),(N($F38)*60+N($G38)))/60)</f>
        <v/>
      </c>
      <c r="J38" s="31">
        <f>IF(OR($I38="",$P38="",$P38="なし"),"",$I38*N(INDEX('メンバー'!$D$5:$D$24,$P38)))</f>
        <v/>
      </c>
      <c r="K38" s="32">
        <f>IF(OR($O38="",$O38="なし"),"",INDEX('案件'!$D$5:$D$84,$O38)&amp;"")</f>
        <v/>
      </c>
      <c r="L38" s="32">
        <f>IF(AND($A38="",$B38="",$C38="",$F38="",$G38=""),"",IF(NOT(ISNUMBER($A38)),"日付がない",IF($P38="","氏名がない",IF($P38="なし","氏名がメンバーにない",IF($O38="","案件コードがない",IF($O38="なし","案件コードが案件にない",IF($I38="","時間がない",IF((N($F38)*60+N($G38))=0,"時間が0",IF($I38=0,"丸めると0分","")))))))))</f>
        <v/>
      </c>
      <c r="M38" s="58" t="n"/>
      <c r="N38" s="33">
        <f>IF(ISNUMBER($A38),DATE(YEAR($A38),MONTH($A38),1),"")</f>
        <v/>
      </c>
      <c r="O38" s="34">
        <f>IF($C38="","",IFERROR(MATCH($C38,'案件'!$A$5:$A$84,0),"なし"))</f>
        <v/>
      </c>
      <c r="P38" s="34">
        <f>IF($B38="","",IFERROR(MATCH($B38,'メンバー'!$B$5:$B$24,0),"なし"))</f>
        <v/>
      </c>
    </row>
    <row r="39" ht="17" customHeight="1">
      <c r="A39" s="23" t="n"/>
      <c r="B39" s="21" t="n"/>
      <c r="C39" s="21" t="n"/>
      <c r="D39" s="29">
        <f>IF(OR($O39="",$O39="なし"),"",INDEX('案件'!$B$5:$B$84,$O39)&amp;"")</f>
        <v/>
      </c>
      <c r="E39" s="19" t="n"/>
      <c r="F39" s="22" t="n"/>
      <c r="G39" s="22" t="n"/>
      <c r="H39" s="19" t="n"/>
      <c r="I39" s="30">
        <f>IF(AND($F39="",$G39=""),"",IF(N('設定'!$B$11)&gt;0,ROUND((N($F39)*60+N($G39))/N('設定'!$B$11),0)*N('設定'!$B$11),(N($F39)*60+N($G39)))/60)</f>
        <v/>
      </c>
      <c r="J39" s="31">
        <f>IF(OR($I39="",$P39="",$P39="なし"),"",$I39*N(INDEX('メンバー'!$D$5:$D$24,$P39)))</f>
        <v/>
      </c>
      <c r="K39" s="32">
        <f>IF(OR($O39="",$O39="なし"),"",INDEX('案件'!$D$5:$D$84,$O39)&amp;"")</f>
        <v/>
      </c>
      <c r="L39" s="32">
        <f>IF(AND($A39="",$B39="",$C39="",$F39="",$G39=""),"",IF(NOT(ISNUMBER($A39)),"日付がない",IF($P39="","氏名がない",IF($P39="なし","氏名がメンバーにない",IF($O39="","案件コードがない",IF($O39="なし","案件コードが案件にない",IF($I39="","時間がない",IF((N($F39)*60+N($G39))=0,"時間が0",IF($I39=0,"丸めると0分","")))))))))</f>
        <v/>
      </c>
      <c r="M39" s="58" t="n"/>
      <c r="N39" s="33">
        <f>IF(ISNUMBER($A39),DATE(YEAR($A39),MONTH($A39),1),"")</f>
        <v/>
      </c>
      <c r="O39" s="34">
        <f>IF($C39="","",IFERROR(MATCH($C39,'案件'!$A$5:$A$84,0),"なし"))</f>
        <v/>
      </c>
      <c r="P39" s="34">
        <f>IF($B39="","",IFERROR(MATCH($B39,'メンバー'!$B$5:$B$24,0),"なし"))</f>
        <v/>
      </c>
    </row>
    <row r="40" ht="17" customHeight="1">
      <c r="A40" s="23" t="n"/>
      <c r="B40" s="21" t="n"/>
      <c r="C40" s="21" t="n"/>
      <c r="D40" s="29">
        <f>IF(OR($O40="",$O40="なし"),"",INDEX('案件'!$B$5:$B$84,$O40)&amp;"")</f>
        <v/>
      </c>
      <c r="E40" s="19" t="n"/>
      <c r="F40" s="22" t="n"/>
      <c r="G40" s="22" t="n"/>
      <c r="H40" s="19" t="n"/>
      <c r="I40" s="30">
        <f>IF(AND($F40="",$G40=""),"",IF(N('設定'!$B$11)&gt;0,ROUND((N($F40)*60+N($G40))/N('設定'!$B$11),0)*N('設定'!$B$11),(N($F40)*60+N($G40)))/60)</f>
        <v/>
      </c>
      <c r="J40" s="31">
        <f>IF(OR($I40="",$P40="",$P40="なし"),"",$I40*N(INDEX('メンバー'!$D$5:$D$24,$P40)))</f>
        <v/>
      </c>
      <c r="K40" s="32">
        <f>IF(OR($O40="",$O40="なし"),"",INDEX('案件'!$D$5:$D$84,$O40)&amp;"")</f>
        <v/>
      </c>
      <c r="L40" s="32">
        <f>IF(AND($A40="",$B40="",$C40="",$F40="",$G40=""),"",IF(NOT(ISNUMBER($A40)),"日付がない",IF($P40="","氏名がない",IF($P40="なし","氏名がメンバーにない",IF($O40="","案件コードがない",IF($O40="なし","案件コードが案件にない",IF($I40="","時間がない",IF((N($F40)*60+N($G40))=0,"時間が0",IF($I40=0,"丸めると0分","")))))))))</f>
        <v/>
      </c>
      <c r="M40" s="58" t="n"/>
      <c r="N40" s="33">
        <f>IF(ISNUMBER($A40),DATE(YEAR($A40),MONTH($A40),1),"")</f>
        <v/>
      </c>
      <c r="O40" s="34">
        <f>IF($C40="","",IFERROR(MATCH($C40,'案件'!$A$5:$A$84,0),"なし"))</f>
        <v/>
      </c>
      <c r="P40" s="34">
        <f>IF($B40="","",IFERROR(MATCH($B40,'メンバー'!$B$5:$B$24,0),"なし"))</f>
        <v/>
      </c>
    </row>
    <row r="41" ht="17" customHeight="1">
      <c r="A41" s="23" t="n"/>
      <c r="B41" s="21" t="n"/>
      <c r="C41" s="21" t="n"/>
      <c r="D41" s="29">
        <f>IF(OR($O41="",$O41="なし"),"",INDEX('案件'!$B$5:$B$84,$O41)&amp;"")</f>
        <v/>
      </c>
      <c r="E41" s="19" t="n"/>
      <c r="F41" s="22" t="n"/>
      <c r="G41" s="22" t="n"/>
      <c r="H41" s="19" t="n"/>
      <c r="I41" s="30">
        <f>IF(AND($F41="",$G41=""),"",IF(N('設定'!$B$11)&gt;0,ROUND((N($F41)*60+N($G41))/N('設定'!$B$11),0)*N('設定'!$B$11),(N($F41)*60+N($G41)))/60)</f>
        <v/>
      </c>
      <c r="J41" s="31">
        <f>IF(OR($I41="",$P41="",$P41="なし"),"",$I41*N(INDEX('メンバー'!$D$5:$D$24,$P41)))</f>
        <v/>
      </c>
      <c r="K41" s="32">
        <f>IF(OR($O41="",$O41="なし"),"",INDEX('案件'!$D$5:$D$84,$O41)&amp;"")</f>
        <v/>
      </c>
      <c r="L41" s="32">
        <f>IF(AND($A41="",$B41="",$C41="",$F41="",$G41=""),"",IF(NOT(ISNUMBER($A41)),"日付がない",IF($P41="","氏名がない",IF($P41="なし","氏名がメンバーにない",IF($O41="","案件コードがない",IF($O41="なし","案件コードが案件にない",IF($I41="","時間がない",IF((N($F41)*60+N($G41))=0,"時間が0",IF($I41=0,"丸めると0分","")))))))))</f>
        <v/>
      </c>
      <c r="M41" s="58" t="n"/>
      <c r="N41" s="33">
        <f>IF(ISNUMBER($A41),DATE(YEAR($A41),MONTH($A41),1),"")</f>
        <v/>
      </c>
      <c r="O41" s="34">
        <f>IF($C41="","",IFERROR(MATCH($C41,'案件'!$A$5:$A$84,0),"なし"))</f>
        <v/>
      </c>
      <c r="P41" s="34">
        <f>IF($B41="","",IFERROR(MATCH($B41,'メンバー'!$B$5:$B$24,0),"なし"))</f>
        <v/>
      </c>
    </row>
    <row r="42" ht="17" customHeight="1">
      <c r="A42" s="23" t="n"/>
      <c r="B42" s="21" t="n"/>
      <c r="C42" s="21" t="n"/>
      <c r="D42" s="29">
        <f>IF(OR($O42="",$O42="なし"),"",INDEX('案件'!$B$5:$B$84,$O42)&amp;"")</f>
        <v/>
      </c>
      <c r="E42" s="19" t="n"/>
      <c r="F42" s="22" t="n"/>
      <c r="G42" s="22" t="n"/>
      <c r="H42" s="19" t="n"/>
      <c r="I42" s="30">
        <f>IF(AND($F42="",$G42=""),"",IF(N('設定'!$B$11)&gt;0,ROUND((N($F42)*60+N($G42))/N('設定'!$B$11),0)*N('設定'!$B$11),(N($F42)*60+N($G42)))/60)</f>
        <v/>
      </c>
      <c r="J42" s="31">
        <f>IF(OR($I42="",$P42="",$P42="なし"),"",$I42*N(INDEX('メンバー'!$D$5:$D$24,$P42)))</f>
        <v/>
      </c>
      <c r="K42" s="32">
        <f>IF(OR($O42="",$O42="なし"),"",INDEX('案件'!$D$5:$D$84,$O42)&amp;"")</f>
        <v/>
      </c>
      <c r="L42" s="32">
        <f>IF(AND($A42="",$B42="",$C42="",$F42="",$G42=""),"",IF(NOT(ISNUMBER($A42)),"日付がない",IF($P42="","氏名がない",IF($P42="なし","氏名がメンバーにない",IF($O42="","案件コードがない",IF($O42="なし","案件コードが案件にない",IF($I42="","時間がない",IF((N($F42)*60+N($G42))=0,"時間が0",IF($I42=0,"丸めると0分","")))))))))</f>
        <v/>
      </c>
      <c r="M42" s="58" t="n"/>
      <c r="N42" s="33">
        <f>IF(ISNUMBER($A42),DATE(YEAR($A42),MONTH($A42),1),"")</f>
        <v/>
      </c>
      <c r="O42" s="34">
        <f>IF($C42="","",IFERROR(MATCH($C42,'案件'!$A$5:$A$84,0),"なし"))</f>
        <v/>
      </c>
      <c r="P42" s="34">
        <f>IF($B42="","",IFERROR(MATCH($B42,'メンバー'!$B$5:$B$24,0),"なし"))</f>
        <v/>
      </c>
    </row>
    <row r="43" ht="17" customHeight="1">
      <c r="A43" s="23" t="n"/>
      <c r="B43" s="21" t="n"/>
      <c r="C43" s="21" t="n"/>
      <c r="D43" s="29">
        <f>IF(OR($O43="",$O43="なし"),"",INDEX('案件'!$B$5:$B$84,$O43)&amp;"")</f>
        <v/>
      </c>
      <c r="E43" s="19" t="n"/>
      <c r="F43" s="22" t="n"/>
      <c r="G43" s="22" t="n"/>
      <c r="H43" s="19" t="n"/>
      <c r="I43" s="30">
        <f>IF(AND($F43="",$G43=""),"",IF(N('設定'!$B$11)&gt;0,ROUND((N($F43)*60+N($G43))/N('設定'!$B$11),0)*N('設定'!$B$11),(N($F43)*60+N($G43)))/60)</f>
        <v/>
      </c>
      <c r="J43" s="31">
        <f>IF(OR($I43="",$P43="",$P43="なし"),"",$I43*N(INDEX('メンバー'!$D$5:$D$24,$P43)))</f>
        <v/>
      </c>
      <c r="K43" s="32">
        <f>IF(OR($O43="",$O43="なし"),"",INDEX('案件'!$D$5:$D$84,$O43)&amp;"")</f>
        <v/>
      </c>
      <c r="L43" s="32">
        <f>IF(AND($A43="",$B43="",$C43="",$F43="",$G43=""),"",IF(NOT(ISNUMBER($A43)),"日付がない",IF($P43="","氏名がない",IF($P43="なし","氏名がメンバーにない",IF($O43="","案件コードがない",IF($O43="なし","案件コードが案件にない",IF($I43="","時間がない",IF((N($F43)*60+N($G43))=0,"時間が0",IF($I43=0,"丸めると0分","")))))))))</f>
        <v/>
      </c>
      <c r="M43" s="58" t="n"/>
      <c r="N43" s="33">
        <f>IF(ISNUMBER($A43),DATE(YEAR($A43),MONTH($A43),1),"")</f>
        <v/>
      </c>
      <c r="O43" s="34">
        <f>IF($C43="","",IFERROR(MATCH($C43,'案件'!$A$5:$A$84,0),"なし"))</f>
        <v/>
      </c>
      <c r="P43" s="34">
        <f>IF($B43="","",IFERROR(MATCH($B43,'メンバー'!$B$5:$B$24,0),"なし"))</f>
        <v/>
      </c>
    </row>
    <row r="44" ht="17" customHeight="1">
      <c r="A44" s="23" t="n"/>
      <c r="B44" s="21" t="n"/>
      <c r="C44" s="21" t="n"/>
      <c r="D44" s="29">
        <f>IF(OR($O44="",$O44="なし"),"",INDEX('案件'!$B$5:$B$84,$O44)&amp;"")</f>
        <v/>
      </c>
      <c r="E44" s="19" t="n"/>
      <c r="F44" s="22" t="n"/>
      <c r="G44" s="22" t="n"/>
      <c r="H44" s="19" t="n"/>
      <c r="I44" s="30">
        <f>IF(AND($F44="",$G44=""),"",IF(N('設定'!$B$11)&gt;0,ROUND((N($F44)*60+N($G44))/N('設定'!$B$11),0)*N('設定'!$B$11),(N($F44)*60+N($G44)))/60)</f>
        <v/>
      </c>
      <c r="J44" s="31">
        <f>IF(OR($I44="",$P44="",$P44="なし"),"",$I44*N(INDEX('メンバー'!$D$5:$D$24,$P44)))</f>
        <v/>
      </c>
      <c r="K44" s="32">
        <f>IF(OR($O44="",$O44="なし"),"",INDEX('案件'!$D$5:$D$84,$O44)&amp;"")</f>
        <v/>
      </c>
      <c r="L44" s="32">
        <f>IF(AND($A44="",$B44="",$C44="",$F44="",$G44=""),"",IF(NOT(ISNUMBER($A44)),"日付がない",IF($P44="","氏名がない",IF($P44="なし","氏名がメンバーにない",IF($O44="","案件コードがない",IF($O44="なし","案件コードが案件にない",IF($I44="","時間がない",IF((N($F44)*60+N($G44))=0,"時間が0",IF($I44=0,"丸めると0分","")))))))))</f>
        <v/>
      </c>
      <c r="M44" s="58" t="n"/>
      <c r="N44" s="33">
        <f>IF(ISNUMBER($A44),DATE(YEAR($A44),MONTH($A44),1),"")</f>
        <v/>
      </c>
      <c r="O44" s="34">
        <f>IF($C44="","",IFERROR(MATCH($C44,'案件'!$A$5:$A$84,0),"なし"))</f>
        <v/>
      </c>
      <c r="P44" s="34">
        <f>IF($B44="","",IFERROR(MATCH($B44,'メンバー'!$B$5:$B$24,0),"なし"))</f>
        <v/>
      </c>
    </row>
    <row r="45" ht="17" customHeight="1">
      <c r="A45" s="23" t="n"/>
      <c r="B45" s="21" t="n"/>
      <c r="C45" s="21" t="n"/>
      <c r="D45" s="29">
        <f>IF(OR($O45="",$O45="なし"),"",INDEX('案件'!$B$5:$B$84,$O45)&amp;"")</f>
        <v/>
      </c>
      <c r="E45" s="19" t="n"/>
      <c r="F45" s="22" t="n"/>
      <c r="G45" s="22" t="n"/>
      <c r="H45" s="19" t="n"/>
      <c r="I45" s="30">
        <f>IF(AND($F45="",$G45=""),"",IF(N('設定'!$B$11)&gt;0,ROUND((N($F45)*60+N($G45))/N('設定'!$B$11),0)*N('設定'!$B$11),(N($F45)*60+N($G45)))/60)</f>
        <v/>
      </c>
      <c r="J45" s="31">
        <f>IF(OR($I45="",$P45="",$P45="なし"),"",$I45*N(INDEX('メンバー'!$D$5:$D$24,$P45)))</f>
        <v/>
      </c>
      <c r="K45" s="32">
        <f>IF(OR($O45="",$O45="なし"),"",INDEX('案件'!$D$5:$D$84,$O45)&amp;"")</f>
        <v/>
      </c>
      <c r="L45" s="32">
        <f>IF(AND($A45="",$B45="",$C45="",$F45="",$G45=""),"",IF(NOT(ISNUMBER($A45)),"日付がない",IF($P45="","氏名がない",IF($P45="なし","氏名がメンバーにない",IF($O45="","案件コードがない",IF($O45="なし","案件コードが案件にない",IF($I45="","時間がない",IF((N($F45)*60+N($G45))=0,"時間が0",IF($I45=0,"丸めると0分","")))))))))</f>
        <v/>
      </c>
      <c r="M45" s="58" t="n"/>
      <c r="N45" s="33">
        <f>IF(ISNUMBER($A45),DATE(YEAR($A45),MONTH($A45),1),"")</f>
        <v/>
      </c>
      <c r="O45" s="34">
        <f>IF($C45="","",IFERROR(MATCH($C45,'案件'!$A$5:$A$84,0),"なし"))</f>
        <v/>
      </c>
      <c r="P45" s="34">
        <f>IF($B45="","",IFERROR(MATCH($B45,'メンバー'!$B$5:$B$24,0),"なし"))</f>
        <v/>
      </c>
    </row>
    <row r="46" ht="17" customHeight="1">
      <c r="A46" s="23" t="n"/>
      <c r="B46" s="21" t="n"/>
      <c r="C46" s="21" t="n"/>
      <c r="D46" s="29">
        <f>IF(OR($O46="",$O46="なし"),"",INDEX('案件'!$B$5:$B$84,$O46)&amp;"")</f>
        <v/>
      </c>
      <c r="E46" s="19" t="n"/>
      <c r="F46" s="22" t="n"/>
      <c r="G46" s="22" t="n"/>
      <c r="H46" s="19" t="n"/>
      <c r="I46" s="30">
        <f>IF(AND($F46="",$G46=""),"",IF(N('設定'!$B$11)&gt;0,ROUND((N($F46)*60+N($G46))/N('設定'!$B$11),0)*N('設定'!$B$11),(N($F46)*60+N($G46)))/60)</f>
        <v/>
      </c>
      <c r="J46" s="31">
        <f>IF(OR($I46="",$P46="",$P46="なし"),"",$I46*N(INDEX('メンバー'!$D$5:$D$24,$P46)))</f>
        <v/>
      </c>
      <c r="K46" s="32">
        <f>IF(OR($O46="",$O46="なし"),"",INDEX('案件'!$D$5:$D$84,$O46)&amp;"")</f>
        <v/>
      </c>
      <c r="L46" s="32">
        <f>IF(AND($A46="",$B46="",$C46="",$F46="",$G46=""),"",IF(NOT(ISNUMBER($A46)),"日付がない",IF($P46="","氏名がない",IF($P46="なし","氏名がメンバーにない",IF($O46="","案件コードがない",IF($O46="なし","案件コードが案件にない",IF($I46="","時間がない",IF((N($F46)*60+N($G46))=0,"時間が0",IF($I46=0,"丸めると0分","")))))))))</f>
        <v/>
      </c>
      <c r="M46" s="58" t="n"/>
      <c r="N46" s="33">
        <f>IF(ISNUMBER($A46),DATE(YEAR($A46),MONTH($A46),1),"")</f>
        <v/>
      </c>
      <c r="O46" s="34">
        <f>IF($C46="","",IFERROR(MATCH($C46,'案件'!$A$5:$A$84,0),"なし"))</f>
        <v/>
      </c>
      <c r="P46" s="34">
        <f>IF($B46="","",IFERROR(MATCH($B46,'メンバー'!$B$5:$B$24,0),"なし"))</f>
        <v/>
      </c>
    </row>
    <row r="47" ht="17" customHeight="1">
      <c r="A47" s="23" t="n"/>
      <c r="B47" s="21" t="n"/>
      <c r="C47" s="21" t="n"/>
      <c r="D47" s="29">
        <f>IF(OR($O47="",$O47="なし"),"",INDEX('案件'!$B$5:$B$84,$O47)&amp;"")</f>
        <v/>
      </c>
      <c r="E47" s="19" t="n"/>
      <c r="F47" s="22" t="n"/>
      <c r="G47" s="22" t="n"/>
      <c r="H47" s="19" t="n"/>
      <c r="I47" s="30">
        <f>IF(AND($F47="",$G47=""),"",IF(N('設定'!$B$11)&gt;0,ROUND((N($F47)*60+N($G47))/N('設定'!$B$11),0)*N('設定'!$B$11),(N($F47)*60+N($G47)))/60)</f>
        <v/>
      </c>
      <c r="J47" s="31">
        <f>IF(OR($I47="",$P47="",$P47="なし"),"",$I47*N(INDEX('メンバー'!$D$5:$D$24,$P47)))</f>
        <v/>
      </c>
      <c r="K47" s="32">
        <f>IF(OR($O47="",$O47="なし"),"",INDEX('案件'!$D$5:$D$84,$O47)&amp;"")</f>
        <v/>
      </c>
      <c r="L47" s="32">
        <f>IF(AND($A47="",$B47="",$C47="",$F47="",$G47=""),"",IF(NOT(ISNUMBER($A47)),"日付がない",IF($P47="","氏名がない",IF($P47="なし","氏名がメンバーにない",IF($O47="","案件コードがない",IF($O47="なし","案件コードが案件にない",IF($I47="","時間がない",IF((N($F47)*60+N($G47))=0,"時間が0",IF($I47=0,"丸めると0分","")))))))))</f>
        <v/>
      </c>
      <c r="M47" s="58" t="n"/>
      <c r="N47" s="33">
        <f>IF(ISNUMBER($A47),DATE(YEAR($A47),MONTH($A47),1),"")</f>
        <v/>
      </c>
      <c r="O47" s="34">
        <f>IF($C47="","",IFERROR(MATCH($C47,'案件'!$A$5:$A$84,0),"なし"))</f>
        <v/>
      </c>
      <c r="P47" s="34">
        <f>IF($B47="","",IFERROR(MATCH($B47,'メンバー'!$B$5:$B$24,0),"なし"))</f>
        <v/>
      </c>
    </row>
    <row r="48" ht="17" customHeight="1">
      <c r="A48" s="23" t="n"/>
      <c r="B48" s="21" t="n"/>
      <c r="C48" s="21" t="n"/>
      <c r="D48" s="29">
        <f>IF(OR($O48="",$O48="なし"),"",INDEX('案件'!$B$5:$B$84,$O48)&amp;"")</f>
        <v/>
      </c>
      <c r="E48" s="19" t="n"/>
      <c r="F48" s="22" t="n"/>
      <c r="G48" s="22" t="n"/>
      <c r="H48" s="19" t="n"/>
      <c r="I48" s="30">
        <f>IF(AND($F48="",$G48=""),"",IF(N('設定'!$B$11)&gt;0,ROUND((N($F48)*60+N($G48))/N('設定'!$B$11),0)*N('設定'!$B$11),(N($F48)*60+N($G48)))/60)</f>
        <v/>
      </c>
      <c r="J48" s="31">
        <f>IF(OR($I48="",$P48="",$P48="なし"),"",$I48*N(INDEX('メンバー'!$D$5:$D$24,$P48)))</f>
        <v/>
      </c>
      <c r="K48" s="32">
        <f>IF(OR($O48="",$O48="なし"),"",INDEX('案件'!$D$5:$D$84,$O48)&amp;"")</f>
        <v/>
      </c>
      <c r="L48" s="32">
        <f>IF(AND($A48="",$B48="",$C48="",$F48="",$G48=""),"",IF(NOT(ISNUMBER($A48)),"日付がない",IF($P48="","氏名がない",IF($P48="なし","氏名がメンバーにない",IF($O48="","案件コードがない",IF($O48="なし","案件コードが案件にない",IF($I48="","時間がない",IF((N($F48)*60+N($G48))=0,"時間が0",IF($I48=0,"丸めると0分","")))))))))</f>
        <v/>
      </c>
      <c r="M48" s="58" t="n"/>
      <c r="N48" s="33">
        <f>IF(ISNUMBER($A48),DATE(YEAR($A48),MONTH($A48),1),"")</f>
        <v/>
      </c>
      <c r="O48" s="34">
        <f>IF($C48="","",IFERROR(MATCH($C48,'案件'!$A$5:$A$84,0),"なし"))</f>
        <v/>
      </c>
      <c r="P48" s="34">
        <f>IF($B48="","",IFERROR(MATCH($B48,'メンバー'!$B$5:$B$24,0),"なし"))</f>
        <v/>
      </c>
    </row>
    <row r="49" ht="17" customHeight="1">
      <c r="A49" s="23" t="n"/>
      <c r="B49" s="21" t="n"/>
      <c r="C49" s="21" t="n"/>
      <c r="D49" s="29">
        <f>IF(OR($O49="",$O49="なし"),"",INDEX('案件'!$B$5:$B$84,$O49)&amp;"")</f>
        <v/>
      </c>
      <c r="E49" s="19" t="n"/>
      <c r="F49" s="22" t="n"/>
      <c r="G49" s="22" t="n"/>
      <c r="H49" s="19" t="n"/>
      <c r="I49" s="30">
        <f>IF(AND($F49="",$G49=""),"",IF(N('設定'!$B$11)&gt;0,ROUND((N($F49)*60+N($G49))/N('設定'!$B$11),0)*N('設定'!$B$11),(N($F49)*60+N($G49)))/60)</f>
        <v/>
      </c>
      <c r="J49" s="31">
        <f>IF(OR($I49="",$P49="",$P49="なし"),"",$I49*N(INDEX('メンバー'!$D$5:$D$24,$P49)))</f>
        <v/>
      </c>
      <c r="K49" s="32">
        <f>IF(OR($O49="",$O49="なし"),"",INDEX('案件'!$D$5:$D$84,$O49)&amp;"")</f>
        <v/>
      </c>
      <c r="L49" s="32">
        <f>IF(AND($A49="",$B49="",$C49="",$F49="",$G49=""),"",IF(NOT(ISNUMBER($A49)),"日付がない",IF($P49="","氏名がない",IF($P49="なし","氏名がメンバーにない",IF($O49="","案件コードがない",IF($O49="なし","案件コードが案件にない",IF($I49="","時間がない",IF((N($F49)*60+N($G49))=0,"時間が0",IF($I49=0,"丸めると0分","")))))))))</f>
        <v/>
      </c>
      <c r="M49" s="58" t="n"/>
      <c r="N49" s="33">
        <f>IF(ISNUMBER($A49),DATE(YEAR($A49),MONTH($A49),1),"")</f>
        <v/>
      </c>
      <c r="O49" s="34">
        <f>IF($C49="","",IFERROR(MATCH($C49,'案件'!$A$5:$A$84,0),"なし"))</f>
        <v/>
      </c>
      <c r="P49" s="34">
        <f>IF($B49="","",IFERROR(MATCH($B49,'メンバー'!$B$5:$B$24,0),"なし"))</f>
        <v/>
      </c>
    </row>
    <row r="50" ht="17" customHeight="1">
      <c r="A50" s="23" t="n"/>
      <c r="B50" s="21" t="n"/>
      <c r="C50" s="21" t="n"/>
      <c r="D50" s="29">
        <f>IF(OR($O50="",$O50="なし"),"",INDEX('案件'!$B$5:$B$84,$O50)&amp;"")</f>
        <v/>
      </c>
      <c r="E50" s="19" t="n"/>
      <c r="F50" s="22" t="n"/>
      <c r="G50" s="22" t="n"/>
      <c r="H50" s="19" t="n"/>
      <c r="I50" s="30">
        <f>IF(AND($F50="",$G50=""),"",IF(N('設定'!$B$11)&gt;0,ROUND((N($F50)*60+N($G50))/N('設定'!$B$11),0)*N('設定'!$B$11),(N($F50)*60+N($G50)))/60)</f>
        <v/>
      </c>
      <c r="J50" s="31">
        <f>IF(OR($I50="",$P50="",$P50="なし"),"",$I50*N(INDEX('メンバー'!$D$5:$D$24,$P50)))</f>
        <v/>
      </c>
      <c r="K50" s="32">
        <f>IF(OR($O50="",$O50="なし"),"",INDEX('案件'!$D$5:$D$84,$O50)&amp;"")</f>
        <v/>
      </c>
      <c r="L50" s="32">
        <f>IF(AND($A50="",$B50="",$C50="",$F50="",$G50=""),"",IF(NOT(ISNUMBER($A50)),"日付がない",IF($P50="","氏名がない",IF($P50="なし","氏名がメンバーにない",IF($O50="","案件コードがない",IF($O50="なし","案件コードが案件にない",IF($I50="","時間がない",IF((N($F50)*60+N($G50))=0,"時間が0",IF($I50=0,"丸めると0分","")))))))))</f>
        <v/>
      </c>
      <c r="M50" s="58" t="n"/>
      <c r="N50" s="33">
        <f>IF(ISNUMBER($A50),DATE(YEAR($A50),MONTH($A50),1),"")</f>
        <v/>
      </c>
      <c r="O50" s="34">
        <f>IF($C50="","",IFERROR(MATCH($C50,'案件'!$A$5:$A$84,0),"なし"))</f>
        <v/>
      </c>
      <c r="P50" s="34">
        <f>IF($B50="","",IFERROR(MATCH($B50,'メンバー'!$B$5:$B$24,0),"なし"))</f>
        <v/>
      </c>
    </row>
    <row r="51" ht="17" customHeight="1">
      <c r="A51" s="23" t="n"/>
      <c r="B51" s="21" t="n"/>
      <c r="C51" s="21" t="n"/>
      <c r="D51" s="29">
        <f>IF(OR($O51="",$O51="なし"),"",INDEX('案件'!$B$5:$B$84,$O51)&amp;"")</f>
        <v/>
      </c>
      <c r="E51" s="19" t="n"/>
      <c r="F51" s="22" t="n"/>
      <c r="G51" s="22" t="n"/>
      <c r="H51" s="19" t="n"/>
      <c r="I51" s="30">
        <f>IF(AND($F51="",$G51=""),"",IF(N('設定'!$B$11)&gt;0,ROUND((N($F51)*60+N($G51))/N('設定'!$B$11),0)*N('設定'!$B$11),(N($F51)*60+N($G51)))/60)</f>
        <v/>
      </c>
      <c r="J51" s="31">
        <f>IF(OR($I51="",$P51="",$P51="なし"),"",$I51*N(INDEX('メンバー'!$D$5:$D$24,$P51)))</f>
        <v/>
      </c>
      <c r="K51" s="32">
        <f>IF(OR($O51="",$O51="なし"),"",INDEX('案件'!$D$5:$D$84,$O51)&amp;"")</f>
        <v/>
      </c>
      <c r="L51" s="32">
        <f>IF(AND($A51="",$B51="",$C51="",$F51="",$G51=""),"",IF(NOT(ISNUMBER($A51)),"日付がない",IF($P51="","氏名がない",IF($P51="なし","氏名がメンバーにない",IF($O51="","案件コードがない",IF($O51="なし","案件コードが案件にない",IF($I51="","時間がない",IF((N($F51)*60+N($G51))=0,"時間が0",IF($I51=0,"丸めると0分","")))))))))</f>
        <v/>
      </c>
      <c r="M51" s="58" t="n"/>
      <c r="N51" s="33">
        <f>IF(ISNUMBER($A51),DATE(YEAR($A51),MONTH($A51),1),"")</f>
        <v/>
      </c>
      <c r="O51" s="34">
        <f>IF($C51="","",IFERROR(MATCH($C51,'案件'!$A$5:$A$84,0),"なし"))</f>
        <v/>
      </c>
      <c r="P51" s="34">
        <f>IF($B51="","",IFERROR(MATCH($B51,'メンバー'!$B$5:$B$24,0),"なし"))</f>
        <v/>
      </c>
    </row>
    <row r="52" ht="17" customHeight="1">
      <c r="A52" s="23" t="n"/>
      <c r="B52" s="21" t="n"/>
      <c r="C52" s="21" t="n"/>
      <c r="D52" s="29">
        <f>IF(OR($O52="",$O52="なし"),"",INDEX('案件'!$B$5:$B$84,$O52)&amp;"")</f>
        <v/>
      </c>
      <c r="E52" s="19" t="n"/>
      <c r="F52" s="22" t="n"/>
      <c r="G52" s="22" t="n"/>
      <c r="H52" s="19" t="n"/>
      <c r="I52" s="30">
        <f>IF(AND($F52="",$G52=""),"",IF(N('設定'!$B$11)&gt;0,ROUND((N($F52)*60+N($G52))/N('設定'!$B$11),0)*N('設定'!$B$11),(N($F52)*60+N($G52)))/60)</f>
        <v/>
      </c>
      <c r="J52" s="31">
        <f>IF(OR($I52="",$P52="",$P52="なし"),"",$I52*N(INDEX('メンバー'!$D$5:$D$24,$P52)))</f>
        <v/>
      </c>
      <c r="K52" s="32">
        <f>IF(OR($O52="",$O52="なし"),"",INDEX('案件'!$D$5:$D$84,$O52)&amp;"")</f>
        <v/>
      </c>
      <c r="L52" s="32">
        <f>IF(AND($A52="",$B52="",$C52="",$F52="",$G52=""),"",IF(NOT(ISNUMBER($A52)),"日付がない",IF($P52="","氏名がない",IF($P52="なし","氏名がメンバーにない",IF($O52="","案件コードがない",IF($O52="なし","案件コードが案件にない",IF($I52="","時間がない",IF((N($F52)*60+N($G52))=0,"時間が0",IF($I52=0,"丸めると0分","")))))))))</f>
        <v/>
      </c>
      <c r="M52" s="58" t="n"/>
      <c r="N52" s="33">
        <f>IF(ISNUMBER($A52),DATE(YEAR($A52),MONTH($A52),1),"")</f>
        <v/>
      </c>
      <c r="O52" s="34">
        <f>IF($C52="","",IFERROR(MATCH($C52,'案件'!$A$5:$A$84,0),"なし"))</f>
        <v/>
      </c>
      <c r="P52" s="34">
        <f>IF($B52="","",IFERROR(MATCH($B52,'メンバー'!$B$5:$B$24,0),"なし"))</f>
        <v/>
      </c>
    </row>
    <row r="53" ht="17" customHeight="1">
      <c r="A53" s="23" t="n"/>
      <c r="B53" s="21" t="n"/>
      <c r="C53" s="21" t="n"/>
      <c r="D53" s="29">
        <f>IF(OR($O53="",$O53="なし"),"",INDEX('案件'!$B$5:$B$84,$O53)&amp;"")</f>
        <v/>
      </c>
      <c r="E53" s="19" t="n"/>
      <c r="F53" s="22" t="n"/>
      <c r="G53" s="22" t="n"/>
      <c r="H53" s="19" t="n"/>
      <c r="I53" s="30">
        <f>IF(AND($F53="",$G53=""),"",IF(N('設定'!$B$11)&gt;0,ROUND((N($F53)*60+N($G53))/N('設定'!$B$11),0)*N('設定'!$B$11),(N($F53)*60+N($G53)))/60)</f>
        <v/>
      </c>
      <c r="J53" s="31">
        <f>IF(OR($I53="",$P53="",$P53="なし"),"",$I53*N(INDEX('メンバー'!$D$5:$D$24,$P53)))</f>
        <v/>
      </c>
      <c r="K53" s="32">
        <f>IF(OR($O53="",$O53="なし"),"",INDEX('案件'!$D$5:$D$84,$O53)&amp;"")</f>
        <v/>
      </c>
      <c r="L53" s="32">
        <f>IF(AND($A53="",$B53="",$C53="",$F53="",$G53=""),"",IF(NOT(ISNUMBER($A53)),"日付がない",IF($P53="","氏名がない",IF($P53="なし","氏名がメンバーにない",IF($O53="","案件コードがない",IF($O53="なし","案件コードが案件にない",IF($I53="","時間がない",IF((N($F53)*60+N($G53))=0,"時間が0",IF($I53=0,"丸めると0分","")))))))))</f>
        <v/>
      </c>
      <c r="M53" s="58" t="n"/>
      <c r="N53" s="33">
        <f>IF(ISNUMBER($A53),DATE(YEAR($A53),MONTH($A53),1),"")</f>
        <v/>
      </c>
      <c r="O53" s="34">
        <f>IF($C53="","",IFERROR(MATCH($C53,'案件'!$A$5:$A$84,0),"なし"))</f>
        <v/>
      </c>
      <c r="P53" s="34">
        <f>IF($B53="","",IFERROR(MATCH($B53,'メンバー'!$B$5:$B$24,0),"なし"))</f>
        <v/>
      </c>
    </row>
    <row r="54" ht="17" customHeight="1">
      <c r="A54" s="23" t="n"/>
      <c r="B54" s="21" t="n"/>
      <c r="C54" s="21" t="n"/>
      <c r="D54" s="29">
        <f>IF(OR($O54="",$O54="なし"),"",INDEX('案件'!$B$5:$B$84,$O54)&amp;"")</f>
        <v/>
      </c>
      <c r="E54" s="19" t="n"/>
      <c r="F54" s="22" t="n"/>
      <c r="G54" s="22" t="n"/>
      <c r="H54" s="19" t="n"/>
      <c r="I54" s="30">
        <f>IF(AND($F54="",$G54=""),"",IF(N('設定'!$B$11)&gt;0,ROUND((N($F54)*60+N($G54))/N('設定'!$B$11),0)*N('設定'!$B$11),(N($F54)*60+N($G54)))/60)</f>
        <v/>
      </c>
      <c r="J54" s="31">
        <f>IF(OR($I54="",$P54="",$P54="なし"),"",$I54*N(INDEX('メンバー'!$D$5:$D$24,$P54)))</f>
        <v/>
      </c>
      <c r="K54" s="32">
        <f>IF(OR($O54="",$O54="なし"),"",INDEX('案件'!$D$5:$D$84,$O54)&amp;"")</f>
        <v/>
      </c>
      <c r="L54" s="32">
        <f>IF(AND($A54="",$B54="",$C54="",$F54="",$G54=""),"",IF(NOT(ISNUMBER($A54)),"日付がない",IF($P54="","氏名がない",IF($P54="なし","氏名がメンバーにない",IF($O54="","案件コードがない",IF($O54="なし","案件コードが案件にない",IF($I54="","時間がない",IF((N($F54)*60+N($G54))=0,"時間が0",IF($I54=0,"丸めると0分","")))))))))</f>
        <v/>
      </c>
      <c r="M54" s="58" t="n"/>
      <c r="N54" s="33">
        <f>IF(ISNUMBER($A54),DATE(YEAR($A54),MONTH($A54),1),"")</f>
        <v/>
      </c>
      <c r="O54" s="34">
        <f>IF($C54="","",IFERROR(MATCH($C54,'案件'!$A$5:$A$84,0),"なし"))</f>
        <v/>
      </c>
      <c r="P54" s="34">
        <f>IF($B54="","",IFERROR(MATCH($B54,'メンバー'!$B$5:$B$24,0),"なし"))</f>
        <v/>
      </c>
    </row>
    <row r="55" ht="17" customHeight="1">
      <c r="A55" s="23" t="n"/>
      <c r="B55" s="21" t="n"/>
      <c r="C55" s="21" t="n"/>
      <c r="D55" s="29">
        <f>IF(OR($O55="",$O55="なし"),"",INDEX('案件'!$B$5:$B$84,$O55)&amp;"")</f>
        <v/>
      </c>
      <c r="E55" s="19" t="n"/>
      <c r="F55" s="22" t="n"/>
      <c r="G55" s="22" t="n"/>
      <c r="H55" s="19" t="n"/>
      <c r="I55" s="30">
        <f>IF(AND($F55="",$G55=""),"",IF(N('設定'!$B$11)&gt;0,ROUND((N($F55)*60+N($G55))/N('設定'!$B$11),0)*N('設定'!$B$11),(N($F55)*60+N($G55)))/60)</f>
        <v/>
      </c>
      <c r="J55" s="31">
        <f>IF(OR($I55="",$P55="",$P55="なし"),"",$I55*N(INDEX('メンバー'!$D$5:$D$24,$P55)))</f>
        <v/>
      </c>
      <c r="K55" s="32">
        <f>IF(OR($O55="",$O55="なし"),"",INDEX('案件'!$D$5:$D$84,$O55)&amp;"")</f>
        <v/>
      </c>
      <c r="L55" s="32">
        <f>IF(AND($A55="",$B55="",$C55="",$F55="",$G55=""),"",IF(NOT(ISNUMBER($A55)),"日付がない",IF($P55="","氏名がない",IF($P55="なし","氏名がメンバーにない",IF($O55="","案件コードがない",IF($O55="なし","案件コードが案件にない",IF($I55="","時間がない",IF((N($F55)*60+N($G55))=0,"時間が0",IF($I55=0,"丸めると0分","")))))))))</f>
        <v/>
      </c>
      <c r="M55" s="58" t="n"/>
      <c r="N55" s="33">
        <f>IF(ISNUMBER($A55),DATE(YEAR($A55),MONTH($A55),1),"")</f>
        <v/>
      </c>
      <c r="O55" s="34">
        <f>IF($C55="","",IFERROR(MATCH($C55,'案件'!$A$5:$A$84,0),"なし"))</f>
        <v/>
      </c>
      <c r="P55" s="34">
        <f>IF($B55="","",IFERROR(MATCH($B55,'メンバー'!$B$5:$B$24,0),"なし"))</f>
        <v/>
      </c>
    </row>
    <row r="56" ht="17" customHeight="1">
      <c r="A56" s="23" t="n"/>
      <c r="B56" s="21" t="n"/>
      <c r="C56" s="21" t="n"/>
      <c r="D56" s="29">
        <f>IF(OR($O56="",$O56="なし"),"",INDEX('案件'!$B$5:$B$84,$O56)&amp;"")</f>
        <v/>
      </c>
      <c r="E56" s="19" t="n"/>
      <c r="F56" s="22" t="n"/>
      <c r="G56" s="22" t="n"/>
      <c r="H56" s="19" t="n"/>
      <c r="I56" s="30">
        <f>IF(AND($F56="",$G56=""),"",IF(N('設定'!$B$11)&gt;0,ROUND((N($F56)*60+N($G56))/N('設定'!$B$11),0)*N('設定'!$B$11),(N($F56)*60+N($G56)))/60)</f>
        <v/>
      </c>
      <c r="J56" s="31">
        <f>IF(OR($I56="",$P56="",$P56="なし"),"",$I56*N(INDEX('メンバー'!$D$5:$D$24,$P56)))</f>
        <v/>
      </c>
      <c r="K56" s="32">
        <f>IF(OR($O56="",$O56="なし"),"",INDEX('案件'!$D$5:$D$84,$O56)&amp;"")</f>
        <v/>
      </c>
      <c r="L56" s="32">
        <f>IF(AND($A56="",$B56="",$C56="",$F56="",$G56=""),"",IF(NOT(ISNUMBER($A56)),"日付がない",IF($P56="","氏名がない",IF($P56="なし","氏名がメンバーにない",IF($O56="","案件コードがない",IF($O56="なし","案件コードが案件にない",IF($I56="","時間がない",IF((N($F56)*60+N($G56))=0,"時間が0",IF($I56=0,"丸めると0分","")))))))))</f>
        <v/>
      </c>
      <c r="M56" s="58" t="n"/>
      <c r="N56" s="33">
        <f>IF(ISNUMBER($A56),DATE(YEAR($A56),MONTH($A56),1),"")</f>
        <v/>
      </c>
      <c r="O56" s="34">
        <f>IF($C56="","",IFERROR(MATCH($C56,'案件'!$A$5:$A$84,0),"なし"))</f>
        <v/>
      </c>
      <c r="P56" s="34">
        <f>IF($B56="","",IFERROR(MATCH($B56,'メンバー'!$B$5:$B$24,0),"なし"))</f>
        <v/>
      </c>
    </row>
    <row r="57" ht="17" customHeight="1">
      <c r="A57" s="23" t="n"/>
      <c r="B57" s="21" t="n"/>
      <c r="C57" s="21" t="n"/>
      <c r="D57" s="29">
        <f>IF(OR($O57="",$O57="なし"),"",INDEX('案件'!$B$5:$B$84,$O57)&amp;"")</f>
        <v/>
      </c>
      <c r="E57" s="19" t="n"/>
      <c r="F57" s="22" t="n"/>
      <c r="G57" s="22" t="n"/>
      <c r="H57" s="19" t="n"/>
      <c r="I57" s="30">
        <f>IF(AND($F57="",$G57=""),"",IF(N('設定'!$B$11)&gt;0,ROUND((N($F57)*60+N($G57))/N('設定'!$B$11),0)*N('設定'!$B$11),(N($F57)*60+N($G57)))/60)</f>
        <v/>
      </c>
      <c r="J57" s="31">
        <f>IF(OR($I57="",$P57="",$P57="なし"),"",$I57*N(INDEX('メンバー'!$D$5:$D$24,$P57)))</f>
        <v/>
      </c>
      <c r="K57" s="32">
        <f>IF(OR($O57="",$O57="なし"),"",INDEX('案件'!$D$5:$D$84,$O57)&amp;"")</f>
        <v/>
      </c>
      <c r="L57" s="32">
        <f>IF(AND($A57="",$B57="",$C57="",$F57="",$G57=""),"",IF(NOT(ISNUMBER($A57)),"日付がない",IF($P57="","氏名がない",IF($P57="なし","氏名がメンバーにない",IF($O57="","案件コードがない",IF($O57="なし","案件コードが案件にない",IF($I57="","時間がない",IF((N($F57)*60+N($G57))=0,"時間が0",IF($I57=0,"丸めると0分","")))))))))</f>
        <v/>
      </c>
      <c r="M57" s="58" t="n"/>
      <c r="N57" s="33">
        <f>IF(ISNUMBER($A57),DATE(YEAR($A57),MONTH($A57),1),"")</f>
        <v/>
      </c>
      <c r="O57" s="34">
        <f>IF($C57="","",IFERROR(MATCH($C57,'案件'!$A$5:$A$84,0),"なし"))</f>
        <v/>
      </c>
      <c r="P57" s="34">
        <f>IF($B57="","",IFERROR(MATCH($B57,'メンバー'!$B$5:$B$24,0),"なし"))</f>
        <v/>
      </c>
    </row>
    <row r="58" ht="17" customHeight="1">
      <c r="A58" s="23" t="n"/>
      <c r="B58" s="21" t="n"/>
      <c r="C58" s="21" t="n"/>
      <c r="D58" s="29">
        <f>IF(OR($O58="",$O58="なし"),"",INDEX('案件'!$B$5:$B$84,$O58)&amp;"")</f>
        <v/>
      </c>
      <c r="E58" s="19" t="n"/>
      <c r="F58" s="22" t="n"/>
      <c r="G58" s="22" t="n"/>
      <c r="H58" s="19" t="n"/>
      <c r="I58" s="30">
        <f>IF(AND($F58="",$G58=""),"",IF(N('設定'!$B$11)&gt;0,ROUND((N($F58)*60+N($G58))/N('設定'!$B$11),0)*N('設定'!$B$11),(N($F58)*60+N($G58)))/60)</f>
        <v/>
      </c>
      <c r="J58" s="31">
        <f>IF(OR($I58="",$P58="",$P58="なし"),"",$I58*N(INDEX('メンバー'!$D$5:$D$24,$P58)))</f>
        <v/>
      </c>
      <c r="K58" s="32">
        <f>IF(OR($O58="",$O58="なし"),"",INDEX('案件'!$D$5:$D$84,$O58)&amp;"")</f>
        <v/>
      </c>
      <c r="L58" s="32">
        <f>IF(AND($A58="",$B58="",$C58="",$F58="",$G58=""),"",IF(NOT(ISNUMBER($A58)),"日付がない",IF($P58="","氏名がない",IF($P58="なし","氏名がメンバーにない",IF($O58="","案件コードがない",IF($O58="なし","案件コードが案件にない",IF($I58="","時間がない",IF((N($F58)*60+N($G58))=0,"時間が0",IF($I58=0,"丸めると0分","")))))))))</f>
        <v/>
      </c>
      <c r="M58" s="58" t="n"/>
      <c r="N58" s="33">
        <f>IF(ISNUMBER($A58),DATE(YEAR($A58),MONTH($A58),1),"")</f>
        <v/>
      </c>
      <c r="O58" s="34">
        <f>IF($C58="","",IFERROR(MATCH($C58,'案件'!$A$5:$A$84,0),"なし"))</f>
        <v/>
      </c>
      <c r="P58" s="34">
        <f>IF($B58="","",IFERROR(MATCH($B58,'メンバー'!$B$5:$B$24,0),"なし"))</f>
        <v/>
      </c>
    </row>
    <row r="59" ht="17" customHeight="1">
      <c r="A59" s="23" t="n"/>
      <c r="B59" s="21" t="n"/>
      <c r="C59" s="21" t="n"/>
      <c r="D59" s="29">
        <f>IF(OR($O59="",$O59="なし"),"",INDEX('案件'!$B$5:$B$84,$O59)&amp;"")</f>
        <v/>
      </c>
      <c r="E59" s="19" t="n"/>
      <c r="F59" s="22" t="n"/>
      <c r="G59" s="22" t="n"/>
      <c r="H59" s="19" t="n"/>
      <c r="I59" s="30">
        <f>IF(AND($F59="",$G59=""),"",IF(N('設定'!$B$11)&gt;0,ROUND((N($F59)*60+N($G59))/N('設定'!$B$11),0)*N('設定'!$B$11),(N($F59)*60+N($G59)))/60)</f>
        <v/>
      </c>
      <c r="J59" s="31">
        <f>IF(OR($I59="",$P59="",$P59="なし"),"",$I59*N(INDEX('メンバー'!$D$5:$D$24,$P59)))</f>
        <v/>
      </c>
      <c r="K59" s="32">
        <f>IF(OR($O59="",$O59="なし"),"",INDEX('案件'!$D$5:$D$84,$O59)&amp;"")</f>
        <v/>
      </c>
      <c r="L59" s="32">
        <f>IF(AND($A59="",$B59="",$C59="",$F59="",$G59=""),"",IF(NOT(ISNUMBER($A59)),"日付がない",IF($P59="","氏名がない",IF($P59="なし","氏名がメンバーにない",IF($O59="","案件コードがない",IF($O59="なし","案件コードが案件にない",IF($I59="","時間がない",IF((N($F59)*60+N($G59))=0,"時間が0",IF($I59=0,"丸めると0分","")))))))))</f>
        <v/>
      </c>
      <c r="M59" s="58" t="n"/>
      <c r="N59" s="33">
        <f>IF(ISNUMBER($A59),DATE(YEAR($A59),MONTH($A59),1),"")</f>
        <v/>
      </c>
      <c r="O59" s="34">
        <f>IF($C59="","",IFERROR(MATCH($C59,'案件'!$A$5:$A$84,0),"なし"))</f>
        <v/>
      </c>
      <c r="P59" s="34">
        <f>IF($B59="","",IFERROR(MATCH($B59,'メンバー'!$B$5:$B$24,0),"なし"))</f>
        <v/>
      </c>
    </row>
    <row r="60" ht="17" customHeight="1">
      <c r="A60" s="23" t="n"/>
      <c r="B60" s="21" t="n"/>
      <c r="C60" s="21" t="n"/>
      <c r="D60" s="29">
        <f>IF(OR($O60="",$O60="なし"),"",INDEX('案件'!$B$5:$B$84,$O60)&amp;"")</f>
        <v/>
      </c>
      <c r="E60" s="19" t="n"/>
      <c r="F60" s="22" t="n"/>
      <c r="G60" s="22" t="n"/>
      <c r="H60" s="19" t="n"/>
      <c r="I60" s="30">
        <f>IF(AND($F60="",$G60=""),"",IF(N('設定'!$B$11)&gt;0,ROUND((N($F60)*60+N($G60))/N('設定'!$B$11),0)*N('設定'!$B$11),(N($F60)*60+N($G60)))/60)</f>
        <v/>
      </c>
      <c r="J60" s="31">
        <f>IF(OR($I60="",$P60="",$P60="なし"),"",$I60*N(INDEX('メンバー'!$D$5:$D$24,$P60)))</f>
        <v/>
      </c>
      <c r="K60" s="32">
        <f>IF(OR($O60="",$O60="なし"),"",INDEX('案件'!$D$5:$D$84,$O60)&amp;"")</f>
        <v/>
      </c>
      <c r="L60" s="32">
        <f>IF(AND($A60="",$B60="",$C60="",$F60="",$G60=""),"",IF(NOT(ISNUMBER($A60)),"日付がない",IF($P60="","氏名がない",IF($P60="なし","氏名がメンバーにない",IF($O60="","案件コードがない",IF($O60="なし","案件コードが案件にない",IF($I60="","時間がない",IF((N($F60)*60+N($G60))=0,"時間が0",IF($I60=0,"丸めると0分","")))))))))</f>
        <v/>
      </c>
      <c r="M60" s="58" t="n"/>
      <c r="N60" s="33">
        <f>IF(ISNUMBER($A60),DATE(YEAR($A60),MONTH($A60),1),"")</f>
        <v/>
      </c>
      <c r="O60" s="34">
        <f>IF($C60="","",IFERROR(MATCH($C60,'案件'!$A$5:$A$84,0),"なし"))</f>
        <v/>
      </c>
      <c r="P60" s="34">
        <f>IF($B60="","",IFERROR(MATCH($B60,'メンバー'!$B$5:$B$24,0),"なし"))</f>
        <v/>
      </c>
    </row>
    <row r="61" ht="17" customHeight="1">
      <c r="A61" s="23" t="n"/>
      <c r="B61" s="21" t="n"/>
      <c r="C61" s="21" t="n"/>
      <c r="D61" s="29">
        <f>IF(OR($O61="",$O61="なし"),"",INDEX('案件'!$B$5:$B$84,$O61)&amp;"")</f>
        <v/>
      </c>
      <c r="E61" s="19" t="n"/>
      <c r="F61" s="22" t="n"/>
      <c r="G61" s="22" t="n"/>
      <c r="H61" s="19" t="n"/>
      <c r="I61" s="30">
        <f>IF(AND($F61="",$G61=""),"",IF(N('設定'!$B$11)&gt;0,ROUND((N($F61)*60+N($G61))/N('設定'!$B$11),0)*N('設定'!$B$11),(N($F61)*60+N($G61)))/60)</f>
        <v/>
      </c>
      <c r="J61" s="31">
        <f>IF(OR($I61="",$P61="",$P61="なし"),"",$I61*N(INDEX('メンバー'!$D$5:$D$24,$P61)))</f>
        <v/>
      </c>
      <c r="K61" s="32">
        <f>IF(OR($O61="",$O61="なし"),"",INDEX('案件'!$D$5:$D$84,$O61)&amp;"")</f>
        <v/>
      </c>
      <c r="L61" s="32">
        <f>IF(AND($A61="",$B61="",$C61="",$F61="",$G61=""),"",IF(NOT(ISNUMBER($A61)),"日付がない",IF($P61="","氏名がない",IF($P61="なし","氏名がメンバーにない",IF($O61="","案件コードがない",IF($O61="なし","案件コードが案件にない",IF($I61="","時間がない",IF((N($F61)*60+N($G61))=0,"時間が0",IF($I61=0,"丸めると0分","")))))))))</f>
        <v/>
      </c>
      <c r="M61" s="58" t="n"/>
      <c r="N61" s="33">
        <f>IF(ISNUMBER($A61),DATE(YEAR($A61),MONTH($A61),1),"")</f>
        <v/>
      </c>
      <c r="O61" s="34">
        <f>IF($C61="","",IFERROR(MATCH($C61,'案件'!$A$5:$A$84,0),"なし"))</f>
        <v/>
      </c>
      <c r="P61" s="34">
        <f>IF($B61="","",IFERROR(MATCH($B61,'メンバー'!$B$5:$B$24,0),"なし"))</f>
        <v/>
      </c>
    </row>
    <row r="62" ht="17" customHeight="1">
      <c r="A62" s="23" t="n"/>
      <c r="B62" s="21" t="n"/>
      <c r="C62" s="21" t="n"/>
      <c r="D62" s="29">
        <f>IF(OR($O62="",$O62="なし"),"",INDEX('案件'!$B$5:$B$84,$O62)&amp;"")</f>
        <v/>
      </c>
      <c r="E62" s="19" t="n"/>
      <c r="F62" s="22" t="n"/>
      <c r="G62" s="22" t="n"/>
      <c r="H62" s="19" t="n"/>
      <c r="I62" s="30">
        <f>IF(AND($F62="",$G62=""),"",IF(N('設定'!$B$11)&gt;0,ROUND((N($F62)*60+N($G62))/N('設定'!$B$11),0)*N('設定'!$B$11),(N($F62)*60+N($G62)))/60)</f>
        <v/>
      </c>
      <c r="J62" s="31">
        <f>IF(OR($I62="",$P62="",$P62="なし"),"",$I62*N(INDEX('メンバー'!$D$5:$D$24,$P62)))</f>
        <v/>
      </c>
      <c r="K62" s="32">
        <f>IF(OR($O62="",$O62="なし"),"",INDEX('案件'!$D$5:$D$84,$O62)&amp;"")</f>
        <v/>
      </c>
      <c r="L62" s="32">
        <f>IF(AND($A62="",$B62="",$C62="",$F62="",$G62=""),"",IF(NOT(ISNUMBER($A62)),"日付がない",IF($P62="","氏名がない",IF($P62="なし","氏名がメンバーにない",IF($O62="","案件コードがない",IF($O62="なし","案件コードが案件にない",IF($I62="","時間がない",IF((N($F62)*60+N($G62))=0,"時間が0",IF($I62=0,"丸めると0分","")))))))))</f>
        <v/>
      </c>
      <c r="M62" s="58" t="n"/>
      <c r="N62" s="33">
        <f>IF(ISNUMBER($A62),DATE(YEAR($A62),MONTH($A62),1),"")</f>
        <v/>
      </c>
      <c r="O62" s="34">
        <f>IF($C62="","",IFERROR(MATCH($C62,'案件'!$A$5:$A$84,0),"なし"))</f>
        <v/>
      </c>
      <c r="P62" s="34">
        <f>IF($B62="","",IFERROR(MATCH($B62,'メンバー'!$B$5:$B$24,0),"なし"))</f>
        <v/>
      </c>
    </row>
    <row r="63" ht="17" customHeight="1">
      <c r="A63" s="23" t="n"/>
      <c r="B63" s="21" t="n"/>
      <c r="C63" s="21" t="n"/>
      <c r="D63" s="29">
        <f>IF(OR($O63="",$O63="なし"),"",INDEX('案件'!$B$5:$B$84,$O63)&amp;"")</f>
        <v/>
      </c>
      <c r="E63" s="19" t="n"/>
      <c r="F63" s="22" t="n"/>
      <c r="G63" s="22" t="n"/>
      <c r="H63" s="19" t="n"/>
      <c r="I63" s="30">
        <f>IF(AND($F63="",$G63=""),"",IF(N('設定'!$B$11)&gt;0,ROUND((N($F63)*60+N($G63))/N('設定'!$B$11),0)*N('設定'!$B$11),(N($F63)*60+N($G63)))/60)</f>
        <v/>
      </c>
      <c r="J63" s="31">
        <f>IF(OR($I63="",$P63="",$P63="なし"),"",$I63*N(INDEX('メンバー'!$D$5:$D$24,$P63)))</f>
        <v/>
      </c>
      <c r="K63" s="32">
        <f>IF(OR($O63="",$O63="なし"),"",INDEX('案件'!$D$5:$D$84,$O63)&amp;"")</f>
        <v/>
      </c>
      <c r="L63" s="32">
        <f>IF(AND($A63="",$B63="",$C63="",$F63="",$G63=""),"",IF(NOT(ISNUMBER($A63)),"日付がない",IF($P63="","氏名がない",IF($P63="なし","氏名がメンバーにない",IF($O63="","案件コードがない",IF($O63="なし","案件コードが案件にない",IF($I63="","時間がない",IF((N($F63)*60+N($G63))=0,"時間が0",IF($I63=0,"丸めると0分","")))))))))</f>
        <v/>
      </c>
      <c r="M63" s="58" t="n"/>
      <c r="N63" s="33">
        <f>IF(ISNUMBER($A63),DATE(YEAR($A63),MONTH($A63),1),"")</f>
        <v/>
      </c>
      <c r="O63" s="34">
        <f>IF($C63="","",IFERROR(MATCH($C63,'案件'!$A$5:$A$84,0),"なし"))</f>
        <v/>
      </c>
      <c r="P63" s="34">
        <f>IF($B63="","",IFERROR(MATCH($B63,'メンバー'!$B$5:$B$24,0),"なし"))</f>
        <v/>
      </c>
    </row>
    <row r="64" ht="17" customHeight="1">
      <c r="A64" s="23" t="n"/>
      <c r="B64" s="21" t="n"/>
      <c r="C64" s="21" t="n"/>
      <c r="D64" s="29">
        <f>IF(OR($O64="",$O64="なし"),"",INDEX('案件'!$B$5:$B$84,$O64)&amp;"")</f>
        <v/>
      </c>
      <c r="E64" s="19" t="n"/>
      <c r="F64" s="22" t="n"/>
      <c r="G64" s="22" t="n"/>
      <c r="H64" s="19" t="n"/>
      <c r="I64" s="30">
        <f>IF(AND($F64="",$G64=""),"",IF(N('設定'!$B$11)&gt;0,ROUND((N($F64)*60+N($G64))/N('設定'!$B$11),0)*N('設定'!$B$11),(N($F64)*60+N($G64)))/60)</f>
        <v/>
      </c>
      <c r="J64" s="31">
        <f>IF(OR($I64="",$P64="",$P64="なし"),"",$I64*N(INDEX('メンバー'!$D$5:$D$24,$P64)))</f>
        <v/>
      </c>
      <c r="K64" s="32">
        <f>IF(OR($O64="",$O64="なし"),"",INDEX('案件'!$D$5:$D$84,$O64)&amp;"")</f>
        <v/>
      </c>
      <c r="L64" s="32">
        <f>IF(AND($A64="",$B64="",$C64="",$F64="",$G64=""),"",IF(NOT(ISNUMBER($A64)),"日付がない",IF($P64="","氏名がない",IF($P64="なし","氏名がメンバーにない",IF($O64="","案件コードがない",IF($O64="なし","案件コードが案件にない",IF($I64="","時間がない",IF((N($F64)*60+N($G64))=0,"時間が0",IF($I64=0,"丸めると0分","")))))))))</f>
        <v/>
      </c>
      <c r="M64" s="58" t="n"/>
      <c r="N64" s="33">
        <f>IF(ISNUMBER($A64),DATE(YEAR($A64),MONTH($A64),1),"")</f>
        <v/>
      </c>
      <c r="O64" s="34">
        <f>IF($C64="","",IFERROR(MATCH($C64,'案件'!$A$5:$A$84,0),"なし"))</f>
        <v/>
      </c>
      <c r="P64" s="34">
        <f>IF($B64="","",IFERROR(MATCH($B64,'メンバー'!$B$5:$B$24,0),"なし"))</f>
        <v/>
      </c>
    </row>
    <row r="65" ht="17" customHeight="1">
      <c r="A65" s="23" t="n"/>
      <c r="B65" s="21" t="n"/>
      <c r="C65" s="21" t="n"/>
      <c r="D65" s="29">
        <f>IF(OR($O65="",$O65="なし"),"",INDEX('案件'!$B$5:$B$84,$O65)&amp;"")</f>
        <v/>
      </c>
      <c r="E65" s="19" t="n"/>
      <c r="F65" s="22" t="n"/>
      <c r="G65" s="22" t="n"/>
      <c r="H65" s="19" t="n"/>
      <c r="I65" s="30">
        <f>IF(AND($F65="",$G65=""),"",IF(N('設定'!$B$11)&gt;0,ROUND((N($F65)*60+N($G65))/N('設定'!$B$11),0)*N('設定'!$B$11),(N($F65)*60+N($G65)))/60)</f>
        <v/>
      </c>
      <c r="J65" s="31">
        <f>IF(OR($I65="",$P65="",$P65="なし"),"",$I65*N(INDEX('メンバー'!$D$5:$D$24,$P65)))</f>
        <v/>
      </c>
      <c r="K65" s="32">
        <f>IF(OR($O65="",$O65="なし"),"",INDEX('案件'!$D$5:$D$84,$O65)&amp;"")</f>
        <v/>
      </c>
      <c r="L65" s="32">
        <f>IF(AND($A65="",$B65="",$C65="",$F65="",$G65=""),"",IF(NOT(ISNUMBER($A65)),"日付がない",IF($P65="","氏名がない",IF($P65="なし","氏名がメンバーにない",IF($O65="","案件コードがない",IF($O65="なし","案件コードが案件にない",IF($I65="","時間がない",IF((N($F65)*60+N($G65))=0,"時間が0",IF($I65=0,"丸めると0分","")))))))))</f>
        <v/>
      </c>
      <c r="M65" s="58" t="n"/>
      <c r="N65" s="33">
        <f>IF(ISNUMBER($A65),DATE(YEAR($A65),MONTH($A65),1),"")</f>
        <v/>
      </c>
      <c r="O65" s="34">
        <f>IF($C65="","",IFERROR(MATCH($C65,'案件'!$A$5:$A$84,0),"なし"))</f>
        <v/>
      </c>
      <c r="P65" s="34">
        <f>IF($B65="","",IFERROR(MATCH($B65,'メンバー'!$B$5:$B$24,0),"なし"))</f>
        <v/>
      </c>
    </row>
    <row r="66" ht="17" customHeight="1">
      <c r="A66" s="23" t="n"/>
      <c r="B66" s="21" t="n"/>
      <c r="C66" s="21" t="n"/>
      <c r="D66" s="29">
        <f>IF(OR($O66="",$O66="なし"),"",INDEX('案件'!$B$5:$B$84,$O66)&amp;"")</f>
        <v/>
      </c>
      <c r="E66" s="19" t="n"/>
      <c r="F66" s="22" t="n"/>
      <c r="G66" s="22" t="n"/>
      <c r="H66" s="19" t="n"/>
      <c r="I66" s="30">
        <f>IF(AND($F66="",$G66=""),"",IF(N('設定'!$B$11)&gt;0,ROUND((N($F66)*60+N($G66))/N('設定'!$B$11),0)*N('設定'!$B$11),(N($F66)*60+N($G66)))/60)</f>
        <v/>
      </c>
      <c r="J66" s="31">
        <f>IF(OR($I66="",$P66="",$P66="なし"),"",$I66*N(INDEX('メンバー'!$D$5:$D$24,$P66)))</f>
        <v/>
      </c>
      <c r="K66" s="32">
        <f>IF(OR($O66="",$O66="なし"),"",INDEX('案件'!$D$5:$D$84,$O66)&amp;"")</f>
        <v/>
      </c>
      <c r="L66" s="32">
        <f>IF(AND($A66="",$B66="",$C66="",$F66="",$G66=""),"",IF(NOT(ISNUMBER($A66)),"日付がない",IF($P66="","氏名がない",IF($P66="なし","氏名がメンバーにない",IF($O66="","案件コードがない",IF($O66="なし","案件コードが案件にない",IF($I66="","時間がない",IF((N($F66)*60+N($G66))=0,"時間が0",IF($I66=0,"丸めると0分","")))))))))</f>
        <v/>
      </c>
      <c r="M66" s="58" t="n"/>
      <c r="N66" s="33">
        <f>IF(ISNUMBER($A66),DATE(YEAR($A66),MONTH($A66),1),"")</f>
        <v/>
      </c>
      <c r="O66" s="34">
        <f>IF($C66="","",IFERROR(MATCH($C66,'案件'!$A$5:$A$84,0),"なし"))</f>
        <v/>
      </c>
      <c r="P66" s="34">
        <f>IF($B66="","",IFERROR(MATCH($B66,'メンバー'!$B$5:$B$24,0),"なし"))</f>
        <v/>
      </c>
    </row>
    <row r="67" ht="17" customHeight="1">
      <c r="A67" s="23" t="n"/>
      <c r="B67" s="21" t="n"/>
      <c r="C67" s="21" t="n"/>
      <c r="D67" s="29">
        <f>IF(OR($O67="",$O67="なし"),"",INDEX('案件'!$B$5:$B$84,$O67)&amp;"")</f>
        <v/>
      </c>
      <c r="E67" s="19" t="n"/>
      <c r="F67" s="22" t="n"/>
      <c r="G67" s="22" t="n"/>
      <c r="H67" s="19" t="n"/>
      <c r="I67" s="30">
        <f>IF(AND($F67="",$G67=""),"",IF(N('設定'!$B$11)&gt;0,ROUND((N($F67)*60+N($G67))/N('設定'!$B$11),0)*N('設定'!$B$11),(N($F67)*60+N($G67)))/60)</f>
        <v/>
      </c>
      <c r="J67" s="31">
        <f>IF(OR($I67="",$P67="",$P67="なし"),"",$I67*N(INDEX('メンバー'!$D$5:$D$24,$P67)))</f>
        <v/>
      </c>
      <c r="K67" s="32">
        <f>IF(OR($O67="",$O67="なし"),"",INDEX('案件'!$D$5:$D$84,$O67)&amp;"")</f>
        <v/>
      </c>
      <c r="L67" s="32">
        <f>IF(AND($A67="",$B67="",$C67="",$F67="",$G67=""),"",IF(NOT(ISNUMBER($A67)),"日付がない",IF($P67="","氏名がない",IF($P67="なし","氏名がメンバーにない",IF($O67="","案件コードがない",IF($O67="なし","案件コードが案件にない",IF($I67="","時間がない",IF((N($F67)*60+N($G67))=0,"時間が0",IF($I67=0,"丸めると0分","")))))))))</f>
        <v/>
      </c>
      <c r="M67" s="58" t="n"/>
      <c r="N67" s="33">
        <f>IF(ISNUMBER($A67),DATE(YEAR($A67),MONTH($A67),1),"")</f>
        <v/>
      </c>
      <c r="O67" s="34">
        <f>IF($C67="","",IFERROR(MATCH($C67,'案件'!$A$5:$A$84,0),"なし"))</f>
        <v/>
      </c>
      <c r="P67" s="34">
        <f>IF($B67="","",IFERROR(MATCH($B67,'メンバー'!$B$5:$B$24,0),"なし"))</f>
        <v/>
      </c>
    </row>
    <row r="68" ht="17" customHeight="1">
      <c r="A68" s="23" t="n"/>
      <c r="B68" s="21" t="n"/>
      <c r="C68" s="21" t="n"/>
      <c r="D68" s="29">
        <f>IF(OR($O68="",$O68="なし"),"",INDEX('案件'!$B$5:$B$84,$O68)&amp;"")</f>
        <v/>
      </c>
      <c r="E68" s="19" t="n"/>
      <c r="F68" s="22" t="n"/>
      <c r="G68" s="22" t="n"/>
      <c r="H68" s="19" t="n"/>
      <c r="I68" s="30">
        <f>IF(AND($F68="",$G68=""),"",IF(N('設定'!$B$11)&gt;0,ROUND((N($F68)*60+N($G68))/N('設定'!$B$11),0)*N('設定'!$B$11),(N($F68)*60+N($G68)))/60)</f>
        <v/>
      </c>
      <c r="J68" s="31">
        <f>IF(OR($I68="",$P68="",$P68="なし"),"",$I68*N(INDEX('メンバー'!$D$5:$D$24,$P68)))</f>
        <v/>
      </c>
      <c r="K68" s="32">
        <f>IF(OR($O68="",$O68="なし"),"",INDEX('案件'!$D$5:$D$84,$O68)&amp;"")</f>
        <v/>
      </c>
      <c r="L68" s="32">
        <f>IF(AND($A68="",$B68="",$C68="",$F68="",$G68=""),"",IF(NOT(ISNUMBER($A68)),"日付がない",IF($P68="","氏名がない",IF($P68="なし","氏名がメンバーにない",IF($O68="","案件コードがない",IF($O68="なし","案件コードが案件にない",IF($I68="","時間がない",IF((N($F68)*60+N($G68))=0,"時間が0",IF($I68=0,"丸めると0分","")))))))))</f>
        <v/>
      </c>
      <c r="M68" s="58" t="n"/>
      <c r="N68" s="33">
        <f>IF(ISNUMBER($A68),DATE(YEAR($A68),MONTH($A68),1),"")</f>
        <v/>
      </c>
      <c r="O68" s="34">
        <f>IF($C68="","",IFERROR(MATCH($C68,'案件'!$A$5:$A$84,0),"なし"))</f>
        <v/>
      </c>
      <c r="P68" s="34">
        <f>IF($B68="","",IFERROR(MATCH($B68,'メンバー'!$B$5:$B$24,0),"なし"))</f>
        <v/>
      </c>
    </row>
    <row r="69" ht="17" customHeight="1">
      <c r="A69" s="23" t="n"/>
      <c r="B69" s="21" t="n"/>
      <c r="C69" s="21" t="n"/>
      <c r="D69" s="29">
        <f>IF(OR($O69="",$O69="なし"),"",INDEX('案件'!$B$5:$B$84,$O69)&amp;"")</f>
        <v/>
      </c>
      <c r="E69" s="19" t="n"/>
      <c r="F69" s="22" t="n"/>
      <c r="G69" s="22" t="n"/>
      <c r="H69" s="19" t="n"/>
      <c r="I69" s="30">
        <f>IF(AND($F69="",$G69=""),"",IF(N('設定'!$B$11)&gt;0,ROUND((N($F69)*60+N($G69))/N('設定'!$B$11),0)*N('設定'!$B$11),(N($F69)*60+N($G69)))/60)</f>
        <v/>
      </c>
      <c r="J69" s="31">
        <f>IF(OR($I69="",$P69="",$P69="なし"),"",$I69*N(INDEX('メンバー'!$D$5:$D$24,$P69)))</f>
        <v/>
      </c>
      <c r="K69" s="32">
        <f>IF(OR($O69="",$O69="なし"),"",INDEX('案件'!$D$5:$D$84,$O69)&amp;"")</f>
        <v/>
      </c>
      <c r="L69" s="32">
        <f>IF(AND($A69="",$B69="",$C69="",$F69="",$G69=""),"",IF(NOT(ISNUMBER($A69)),"日付がない",IF($P69="","氏名がない",IF($P69="なし","氏名がメンバーにない",IF($O69="","案件コードがない",IF($O69="なし","案件コードが案件にない",IF($I69="","時間がない",IF((N($F69)*60+N($G69))=0,"時間が0",IF($I69=0,"丸めると0分","")))))))))</f>
        <v/>
      </c>
      <c r="M69" s="58" t="n"/>
      <c r="N69" s="33">
        <f>IF(ISNUMBER($A69),DATE(YEAR($A69),MONTH($A69),1),"")</f>
        <v/>
      </c>
      <c r="O69" s="34">
        <f>IF($C69="","",IFERROR(MATCH($C69,'案件'!$A$5:$A$84,0),"なし"))</f>
        <v/>
      </c>
      <c r="P69" s="34">
        <f>IF($B69="","",IFERROR(MATCH($B69,'メンバー'!$B$5:$B$24,0),"なし"))</f>
        <v/>
      </c>
    </row>
    <row r="70" ht="17" customHeight="1">
      <c r="A70" s="23" t="n"/>
      <c r="B70" s="21" t="n"/>
      <c r="C70" s="21" t="n"/>
      <c r="D70" s="29">
        <f>IF(OR($O70="",$O70="なし"),"",INDEX('案件'!$B$5:$B$84,$O70)&amp;"")</f>
        <v/>
      </c>
      <c r="E70" s="19" t="n"/>
      <c r="F70" s="22" t="n"/>
      <c r="G70" s="22" t="n"/>
      <c r="H70" s="19" t="n"/>
      <c r="I70" s="30">
        <f>IF(AND($F70="",$G70=""),"",IF(N('設定'!$B$11)&gt;0,ROUND((N($F70)*60+N($G70))/N('設定'!$B$11),0)*N('設定'!$B$11),(N($F70)*60+N($G70)))/60)</f>
        <v/>
      </c>
      <c r="J70" s="31">
        <f>IF(OR($I70="",$P70="",$P70="なし"),"",$I70*N(INDEX('メンバー'!$D$5:$D$24,$P70)))</f>
        <v/>
      </c>
      <c r="K70" s="32">
        <f>IF(OR($O70="",$O70="なし"),"",INDEX('案件'!$D$5:$D$84,$O70)&amp;"")</f>
        <v/>
      </c>
      <c r="L70" s="32">
        <f>IF(AND($A70="",$B70="",$C70="",$F70="",$G70=""),"",IF(NOT(ISNUMBER($A70)),"日付がない",IF($P70="","氏名がない",IF($P70="なし","氏名がメンバーにない",IF($O70="","案件コードがない",IF($O70="なし","案件コードが案件にない",IF($I70="","時間がない",IF((N($F70)*60+N($G70))=0,"時間が0",IF($I70=0,"丸めると0分","")))))))))</f>
        <v/>
      </c>
      <c r="M70" s="58" t="n"/>
      <c r="N70" s="33">
        <f>IF(ISNUMBER($A70),DATE(YEAR($A70),MONTH($A70),1),"")</f>
        <v/>
      </c>
      <c r="O70" s="34">
        <f>IF($C70="","",IFERROR(MATCH($C70,'案件'!$A$5:$A$84,0),"なし"))</f>
        <v/>
      </c>
      <c r="P70" s="34">
        <f>IF($B70="","",IFERROR(MATCH($B70,'メンバー'!$B$5:$B$24,0),"なし"))</f>
        <v/>
      </c>
    </row>
    <row r="71" ht="17" customHeight="1">
      <c r="A71" s="23" t="n"/>
      <c r="B71" s="21" t="n"/>
      <c r="C71" s="21" t="n"/>
      <c r="D71" s="29">
        <f>IF(OR($O71="",$O71="なし"),"",INDEX('案件'!$B$5:$B$84,$O71)&amp;"")</f>
        <v/>
      </c>
      <c r="E71" s="19" t="n"/>
      <c r="F71" s="22" t="n"/>
      <c r="G71" s="22" t="n"/>
      <c r="H71" s="19" t="n"/>
      <c r="I71" s="30">
        <f>IF(AND($F71="",$G71=""),"",IF(N('設定'!$B$11)&gt;0,ROUND((N($F71)*60+N($G71))/N('設定'!$B$11),0)*N('設定'!$B$11),(N($F71)*60+N($G71)))/60)</f>
        <v/>
      </c>
      <c r="J71" s="31">
        <f>IF(OR($I71="",$P71="",$P71="なし"),"",$I71*N(INDEX('メンバー'!$D$5:$D$24,$P71)))</f>
        <v/>
      </c>
      <c r="K71" s="32">
        <f>IF(OR($O71="",$O71="なし"),"",INDEX('案件'!$D$5:$D$84,$O71)&amp;"")</f>
        <v/>
      </c>
      <c r="L71" s="32">
        <f>IF(AND($A71="",$B71="",$C71="",$F71="",$G71=""),"",IF(NOT(ISNUMBER($A71)),"日付がない",IF($P71="","氏名がない",IF($P71="なし","氏名がメンバーにない",IF($O71="","案件コードがない",IF($O71="なし","案件コードが案件にない",IF($I71="","時間がない",IF((N($F71)*60+N($G71))=0,"時間が0",IF($I71=0,"丸めると0分","")))))))))</f>
        <v/>
      </c>
      <c r="M71" s="58" t="n"/>
      <c r="N71" s="33">
        <f>IF(ISNUMBER($A71),DATE(YEAR($A71),MONTH($A71),1),"")</f>
        <v/>
      </c>
      <c r="O71" s="34">
        <f>IF($C71="","",IFERROR(MATCH($C71,'案件'!$A$5:$A$84,0),"なし"))</f>
        <v/>
      </c>
      <c r="P71" s="34">
        <f>IF($B71="","",IFERROR(MATCH($B71,'メンバー'!$B$5:$B$24,0),"なし"))</f>
        <v/>
      </c>
    </row>
    <row r="72" ht="17" customHeight="1">
      <c r="A72" s="23" t="n"/>
      <c r="B72" s="21" t="n"/>
      <c r="C72" s="21" t="n"/>
      <c r="D72" s="29">
        <f>IF(OR($O72="",$O72="なし"),"",INDEX('案件'!$B$5:$B$84,$O72)&amp;"")</f>
        <v/>
      </c>
      <c r="E72" s="19" t="n"/>
      <c r="F72" s="22" t="n"/>
      <c r="G72" s="22" t="n"/>
      <c r="H72" s="19" t="n"/>
      <c r="I72" s="30">
        <f>IF(AND($F72="",$G72=""),"",IF(N('設定'!$B$11)&gt;0,ROUND((N($F72)*60+N($G72))/N('設定'!$B$11),0)*N('設定'!$B$11),(N($F72)*60+N($G72)))/60)</f>
        <v/>
      </c>
      <c r="J72" s="31">
        <f>IF(OR($I72="",$P72="",$P72="なし"),"",$I72*N(INDEX('メンバー'!$D$5:$D$24,$P72)))</f>
        <v/>
      </c>
      <c r="K72" s="32">
        <f>IF(OR($O72="",$O72="なし"),"",INDEX('案件'!$D$5:$D$84,$O72)&amp;"")</f>
        <v/>
      </c>
      <c r="L72" s="32">
        <f>IF(AND($A72="",$B72="",$C72="",$F72="",$G72=""),"",IF(NOT(ISNUMBER($A72)),"日付がない",IF($P72="","氏名がない",IF($P72="なし","氏名がメンバーにない",IF($O72="","案件コードがない",IF($O72="なし","案件コードが案件にない",IF($I72="","時間がない",IF((N($F72)*60+N($G72))=0,"時間が0",IF($I72=0,"丸めると0分","")))))))))</f>
        <v/>
      </c>
      <c r="M72" s="58" t="n"/>
      <c r="N72" s="33">
        <f>IF(ISNUMBER($A72),DATE(YEAR($A72),MONTH($A72),1),"")</f>
        <v/>
      </c>
      <c r="O72" s="34">
        <f>IF($C72="","",IFERROR(MATCH($C72,'案件'!$A$5:$A$84,0),"なし"))</f>
        <v/>
      </c>
      <c r="P72" s="34">
        <f>IF($B72="","",IFERROR(MATCH($B72,'メンバー'!$B$5:$B$24,0),"なし"))</f>
        <v/>
      </c>
    </row>
    <row r="73" ht="17" customHeight="1">
      <c r="A73" s="23" t="n"/>
      <c r="B73" s="21" t="n"/>
      <c r="C73" s="21" t="n"/>
      <c r="D73" s="29">
        <f>IF(OR($O73="",$O73="なし"),"",INDEX('案件'!$B$5:$B$84,$O73)&amp;"")</f>
        <v/>
      </c>
      <c r="E73" s="19" t="n"/>
      <c r="F73" s="22" t="n"/>
      <c r="G73" s="22" t="n"/>
      <c r="H73" s="19" t="n"/>
      <c r="I73" s="30">
        <f>IF(AND($F73="",$G73=""),"",IF(N('設定'!$B$11)&gt;0,ROUND((N($F73)*60+N($G73))/N('設定'!$B$11),0)*N('設定'!$B$11),(N($F73)*60+N($G73)))/60)</f>
        <v/>
      </c>
      <c r="J73" s="31">
        <f>IF(OR($I73="",$P73="",$P73="なし"),"",$I73*N(INDEX('メンバー'!$D$5:$D$24,$P73)))</f>
        <v/>
      </c>
      <c r="K73" s="32">
        <f>IF(OR($O73="",$O73="なし"),"",INDEX('案件'!$D$5:$D$84,$O73)&amp;"")</f>
        <v/>
      </c>
      <c r="L73" s="32">
        <f>IF(AND($A73="",$B73="",$C73="",$F73="",$G73=""),"",IF(NOT(ISNUMBER($A73)),"日付がない",IF($P73="","氏名がない",IF($P73="なし","氏名がメンバーにない",IF($O73="","案件コードがない",IF($O73="なし","案件コードが案件にない",IF($I73="","時間がない",IF((N($F73)*60+N($G73))=0,"時間が0",IF($I73=0,"丸めると0分","")))))))))</f>
        <v/>
      </c>
      <c r="M73" s="58" t="n"/>
      <c r="N73" s="33">
        <f>IF(ISNUMBER($A73),DATE(YEAR($A73),MONTH($A73),1),"")</f>
        <v/>
      </c>
      <c r="O73" s="34">
        <f>IF($C73="","",IFERROR(MATCH($C73,'案件'!$A$5:$A$84,0),"なし"))</f>
        <v/>
      </c>
      <c r="P73" s="34">
        <f>IF($B73="","",IFERROR(MATCH($B73,'メンバー'!$B$5:$B$24,0),"なし"))</f>
        <v/>
      </c>
    </row>
    <row r="74" ht="17" customHeight="1">
      <c r="A74" s="23" t="n"/>
      <c r="B74" s="21" t="n"/>
      <c r="C74" s="21" t="n"/>
      <c r="D74" s="29">
        <f>IF(OR($O74="",$O74="なし"),"",INDEX('案件'!$B$5:$B$84,$O74)&amp;"")</f>
        <v/>
      </c>
      <c r="E74" s="19" t="n"/>
      <c r="F74" s="22" t="n"/>
      <c r="G74" s="22" t="n"/>
      <c r="H74" s="19" t="n"/>
      <c r="I74" s="30">
        <f>IF(AND($F74="",$G74=""),"",IF(N('設定'!$B$11)&gt;0,ROUND((N($F74)*60+N($G74))/N('設定'!$B$11),0)*N('設定'!$B$11),(N($F74)*60+N($G74)))/60)</f>
        <v/>
      </c>
      <c r="J74" s="31">
        <f>IF(OR($I74="",$P74="",$P74="なし"),"",$I74*N(INDEX('メンバー'!$D$5:$D$24,$P74)))</f>
        <v/>
      </c>
      <c r="K74" s="32">
        <f>IF(OR($O74="",$O74="なし"),"",INDEX('案件'!$D$5:$D$84,$O74)&amp;"")</f>
        <v/>
      </c>
      <c r="L74" s="32">
        <f>IF(AND($A74="",$B74="",$C74="",$F74="",$G74=""),"",IF(NOT(ISNUMBER($A74)),"日付がない",IF($P74="","氏名がない",IF($P74="なし","氏名がメンバーにない",IF($O74="","案件コードがない",IF($O74="なし","案件コードが案件にない",IF($I74="","時間がない",IF((N($F74)*60+N($G74))=0,"時間が0",IF($I74=0,"丸めると0分","")))))))))</f>
        <v/>
      </c>
      <c r="M74" s="58" t="n"/>
      <c r="N74" s="33">
        <f>IF(ISNUMBER($A74),DATE(YEAR($A74),MONTH($A74),1),"")</f>
        <v/>
      </c>
      <c r="O74" s="34">
        <f>IF($C74="","",IFERROR(MATCH($C74,'案件'!$A$5:$A$84,0),"なし"))</f>
        <v/>
      </c>
      <c r="P74" s="34">
        <f>IF($B74="","",IFERROR(MATCH($B74,'メンバー'!$B$5:$B$24,0),"なし"))</f>
        <v/>
      </c>
    </row>
    <row r="75" ht="17" customHeight="1">
      <c r="A75" s="23" t="n"/>
      <c r="B75" s="21" t="n"/>
      <c r="C75" s="21" t="n"/>
      <c r="D75" s="29">
        <f>IF(OR($O75="",$O75="なし"),"",INDEX('案件'!$B$5:$B$84,$O75)&amp;"")</f>
        <v/>
      </c>
      <c r="E75" s="19" t="n"/>
      <c r="F75" s="22" t="n"/>
      <c r="G75" s="22" t="n"/>
      <c r="H75" s="19" t="n"/>
      <c r="I75" s="30">
        <f>IF(AND($F75="",$G75=""),"",IF(N('設定'!$B$11)&gt;0,ROUND((N($F75)*60+N($G75))/N('設定'!$B$11),0)*N('設定'!$B$11),(N($F75)*60+N($G75)))/60)</f>
        <v/>
      </c>
      <c r="J75" s="31">
        <f>IF(OR($I75="",$P75="",$P75="なし"),"",$I75*N(INDEX('メンバー'!$D$5:$D$24,$P75)))</f>
        <v/>
      </c>
      <c r="K75" s="32">
        <f>IF(OR($O75="",$O75="なし"),"",INDEX('案件'!$D$5:$D$84,$O75)&amp;"")</f>
        <v/>
      </c>
      <c r="L75" s="32">
        <f>IF(AND($A75="",$B75="",$C75="",$F75="",$G75=""),"",IF(NOT(ISNUMBER($A75)),"日付がない",IF($P75="","氏名がない",IF($P75="なし","氏名がメンバーにない",IF($O75="","案件コードがない",IF($O75="なし","案件コードが案件にない",IF($I75="","時間がない",IF((N($F75)*60+N($G75))=0,"時間が0",IF($I75=0,"丸めると0分","")))))))))</f>
        <v/>
      </c>
      <c r="M75" s="58" t="n"/>
      <c r="N75" s="33">
        <f>IF(ISNUMBER($A75),DATE(YEAR($A75),MONTH($A75),1),"")</f>
        <v/>
      </c>
      <c r="O75" s="34">
        <f>IF($C75="","",IFERROR(MATCH($C75,'案件'!$A$5:$A$84,0),"なし"))</f>
        <v/>
      </c>
      <c r="P75" s="34">
        <f>IF($B75="","",IFERROR(MATCH($B75,'メンバー'!$B$5:$B$24,0),"なし"))</f>
        <v/>
      </c>
    </row>
    <row r="76" ht="17" customHeight="1">
      <c r="A76" s="23" t="n"/>
      <c r="B76" s="21" t="n"/>
      <c r="C76" s="21" t="n"/>
      <c r="D76" s="29">
        <f>IF(OR($O76="",$O76="なし"),"",INDEX('案件'!$B$5:$B$84,$O76)&amp;"")</f>
        <v/>
      </c>
      <c r="E76" s="19" t="n"/>
      <c r="F76" s="22" t="n"/>
      <c r="G76" s="22" t="n"/>
      <c r="H76" s="19" t="n"/>
      <c r="I76" s="30">
        <f>IF(AND($F76="",$G76=""),"",IF(N('設定'!$B$11)&gt;0,ROUND((N($F76)*60+N($G76))/N('設定'!$B$11),0)*N('設定'!$B$11),(N($F76)*60+N($G76)))/60)</f>
        <v/>
      </c>
      <c r="J76" s="31">
        <f>IF(OR($I76="",$P76="",$P76="なし"),"",$I76*N(INDEX('メンバー'!$D$5:$D$24,$P76)))</f>
        <v/>
      </c>
      <c r="K76" s="32">
        <f>IF(OR($O76="",$O76="なし"),"",INDEX('案件'!$D$5:$D$84,$O76)&amp;"")</f>
        <v/>
      </c>
      <c r="L76" s="32">
        <f>IF(AND($A76="",$B76="",$C76="",$F76="",$G76=""),"",IF(NOT(ISNUMBER($A76)),"日付がない",IF($P76="","氏名がない",IF($P76="なし","氏名がメンバーにない",IF($O76="","案件コードがない",IF($O76="なし","案件コードが案件にない",IF($I76="","時間がない",IF((N($F76)*60+N($G76))=0,"時間が0",IF($I76=0,"丸めると0分","")))))))))</f>
        <v/>
      </c>
      <c r="M76" s="58" t="n"/>
      <c r="N76" s="33">
        <f>IF(ISNUMBER($A76),DATE(YEAR($A76),MONTH($A76),1),"")</f>
        <v/>
      </c>
      <c r="O76" s="34">
        <f>IF($C76="","",IFERROR(MATCH($C76,'案件'!$A$5:$A$84,0),"なし"))</f>
        <v/>
      </c>
      <c r="P76" s="34">
        <f>IF($B76="","",IFERROR(MATCH($B76,'メンバー'!$B$5:$B$24,0),"なし"))</f>
        <v/>
      </c>
    </row>
    <row r="77" ht="17" customHeight="1">
      <c r="A77" s="23" t="n"/>
      <c r="B77" s="21" t="n"/>
      <c r="C77" s="21" t="n"/>
      <c r="D77" s="29">
        <f>IF(OR($O77="",$O77="なし"),"",INDEX('案件'!$B$5:$B$84,$O77)&amp;"")</f>
        <v/>
      </c>
      <c r="E77" s="19" t="n"/>
      <c r="F77" s="22" t="n"/>
      <c r="G77" s="22" t="n"/>
      <c r="H77" s="19" t="n"/>
      <c r="I77" s="30">
        <f>IF(AND($F77="",$G77=""),"",IF(N('設定'!$B$11)&gt;0,ROUND((N($F77)*60+N($G77))/N('設定'!$B$11),0)*N('設定'!$B$11),(N($F77)*60+N($G77)))/60)</f>
        <v/>
      </c>
      <c r="J77" s="31">
        <f>IF(OR($I77="",$P77="",$P77="なし"),"",$I77*N(INDEX('メンバー'!$D$5:$D$24,$P77)))</f>
        <v/>
      </c>
      <c r="K77" s="32">
        <f>IF(OR($O77="",$O77="なし"),"",INDEX('案件'!$D$5:$D$84,$O77)&amp;"")</f>
        <v/>
      </c>
      <c r="L77" s="32">
        <f>IF(AND($A77="",$B77="",$C77="",$F77="",$G77=""),"",IF(NOT(ISNUMBER($A77)),"日付がない",IF($P77="","氏名がない",IF($P77="なし","氏名がメンバーにない",IF($O77="","案件コードがない",IF($O77="なし","案件コードが案件にない",IF($I77="","時間がない",IF((N($F77)*60+N($G77))=0,"時間が0",IF($I77=0,"丸めると0分","")))))))))</f>
        <v/>
      </c>
      <c r="M77" s="58" t="n"/>
      <c r="N77" s="33">
        <f>IF(ISNUMBER($A77),DATE(YEAR($A77),MONTH($A77),1),"")</f>
        <v/>
      </c>
      <c r="O77" s="34">
        <f>IF($C77="","",IFERROR(MATCH($C77,'案件'!$A$5:$A$84,0),"なし"))</f>
        <v/>
      </c>
      <c r="P77" s="34">
        <f>IF($B77="","",IFERROR(MATCH($B77,'メンバー'!$B$5:$B$24,0),"なし"))</f>
        <v/>
      </c>
    </row>
    <row r="78" ht="17" customHeight="1">
      <c r="A78" s="23" t="n"/>
      <c r="B78" s="21" t="n"/>
      <c r="C78" s="21" t="n"/>
      <c r="D78" s="29">
        <f>IF(OR($O78="",$O78="なし"),"",INDEX('案件'!$B$5:$B$84,$O78)&amp;"")</f>
        <v/>
      </c>
      <c r="E78" s="19" t="n"/>
      <c r="F78" s="22" t="n"/>
      <c r="G78" s="22" t="n"/>
      <c r="H78" s="19" t="n"/>
      <c r="I78" s="30">
        <f>IF(AND($F78="",$G78=""),"",IF(N('設定'!$B$11)&gt;0,ROUND((N($F78)*60+N($G78))/N('設定'!$B$11),0)*N('設定'!$B$11),(N($F78)*60+N($G78)))/60)</f>
        <v/>
      </c>
      <c r="J78" s="31">
        <f>IF(OR($I78="",$P78="",$P78="なし"),"",$I78*N(INDEX('メンバー'!$D$5:$D$24,$P78)))</f>
        <v/>
      </c>
      <c r="K78" s="32">
        <f>IF(OR($O78="",$O78="なし"),"",INDEX('案件'!$D$5:$D$84,$O78)&amp;"")</f>
        <v/>
      </c>
      <c r="L78" s="32">
        <f>IF(AND($A78="",$B78="",$C78="",$F78="",$G78=""),"",IF(NOT(ISNUMBER($A78)),"日付がない",IF($P78="","氏名がない",IF($P78="なし","氏名がメンバーにない",IF($O78="","案件コードがない",IF($O78="なし","案件コードが案件にない",IF($I78="","時間がない",IF((N($F78)*60+N($G78))=0,"時間が0",IF($I78=0,"丸めると0分","")))))))))</f>
        <v/>
      </c>
      <c r="M78" s="58" t="n"/>
      <c r="N78" s="33">
        <f>IF(ISNUMBER($A78),DATE(YEAR($A78),MONTH($A78),1),"")</f>
        <v/>
      </c>
      <c r="O78" s="34">
        <f>IF($C78="","",IFERROR(MATCH($C78,'案件'!$A$5:$A$84,0),"なし"))</f>
        <v/>
      </c>
      <c r="P78" s="34">
        <f>IF($B78="","",IFERROR(MATCH($B78,'メンバー'!$B$5:$B$24,0),"なし"))</f>
        <v/>
      </c>
    </row>
    <row r="79" ht="17" customHeight="1">
      <c r="A79" s="23" t="n"/>
      <c r="B79" s="21" t="n"/>
      <c r="C79" s="21" t="n"/>
      <c r="D79" s="29">
        <f>IF(OR($O79="",$O79="なし"),"",INDEX('案件'!$B$5:$B$84,$O79)&amp;"")</f>
        <v/>
      </c>
      <c r="E79" s="19" t="n"/>
      <c r="F79" s="22" t="n"/>
      <c r="G79" s="22" t="n"/>
      <c r="H79" s="19" t="n"/>
      <c r="I79" s="30">
        <f>IF(AND($F79="",$G79=""),"",IF(N('設定'!$B$11)&gt;0,ROUND((N($F79)*60+N($G79))/N('設定'!$B$11),0)*N('設定'!$B$11),(N($F79)*60+N($G79)))/60)</f>
        <v/>
      </c>
      <c r="J79" s="31">
        <f>IF(OR($I79="",$P79="",$P79="なし"),"",$I79*N(INDEX('メンバー'!$D$5:$D$24,$P79)))</f>
        <v/>
      </c>
      <c r="K79" s="32">
        <f>IF(OR($O79="",$O79="なし"),"",INDEX('案件'!$D$5:$D$84,$O79)&amp;"")</f>
        <v/>
      </c>
      <c r="L79" s="32">
        <f>IF(AND($A79="",$B79="",$C79="",$F79="",$G79=""),"",IF(NOT(ISNUMBER($A79)),"日付がない",IF($P79="","氏名がない",IF($P79="なし","氏名がメンバーにない",IF($O79="","案件コードがない",IF($O79="なし","案件コードが案件にない",IF($I79="","時間がない",IF((N($F79)*60+N($G79))=0,"時間が0",IF($I79=0,"丸めると0分","")))))))))</f>
        <v/>
      </c>
      <c r="M79" s="58" t="n"/>
      <c r="N79" s="33">
        <f>IF(ISNUMBER($A79),DATE(YEAR($A79),MONTH($A79),1),"")</f>
        <v/>
      </c>
      <c r="O79" s="34">
        <f>IF($C79="","",IFERROR(MATCH($C79,'案件'!$A$5:$A$84,0),"なし"))</f>
        <v/>
      </c>
      <c r="P79" s="34">
        <f>IF($B79="","",IFERROR(MATCH($B79,'メンバー'!$B$5:$B$24,0),"なし"))</f>
        <v/>
      </c>
    </row>
    <row r="80" ht="17" customHeight="1">
      <c r="A80" s="23" t="n"/>
      <c r="B80" s="21" t="n"/>
      <c r="C80" s="21" t="n"/>
      <c r="D80" s="29">
        <f>IF(OR($O80="",$O80="なし"),"",INDEX('案件'!$B$5:$B$84,$O80)&amp;"")</f>
        <v/>
      </c>
      <c r="E80" s="19" t="n"/>
      <c r="F80" s="22" t="n"/>
      <c r="G80" s="22" t="n"/>
      <c r="H80" s="19" t="n"/>
      <c r="I80" s="30">
        <f>IF(AND($F80="",$G80=""),"",IF(N('設定'!$B$11)&gt;0,ROUND((N($F80)*60+N($G80))/N('設定'!$B$11),0)*N('設定'!$B$11),(N($F80)*60+N($G80)))/60)</f>
        <v/>
      </c>
      <c r="J80" s="31">
        <f>IF(OR($I80="",$P80="",$P80="なし"),"",$I80*N(INDEX('メンバー'!$D$5:$D$24,$P80)))</f>
        <v/>
      </c>
      <c r="K80" s="32">
        <f>IF(OR($O80="",$O80="なし"),"",INDEX('案件'!$D$5:$D$84,$O80)&amp;"")</f>
        <v/>
      </c>
      <c r="L80" s="32">
        <f>IF(AND($A80="",$B80="",$C80="",$F80="",$G80=""),"",IF(NOT(ISNUMBER($A80)),"日付がない",IF($P80="","氏名がない",IF($P80="なし","氏名がメンバーにない",IF($O80="","案件コードがない",IF($O80="なし","案件コードが案件にない",IF($I80="","時間がない",IF((N($F80)*60+N($G80))=0,"時間が0",IF($I80=0,"丸めると0分","")))))))))</f>
        <v/>
      </c>
      <c r="M80" s="58" t="n"/>
      <c r="N80" s="33">
        <f>IF(ISNUMBER($A80),DATE(YEAR($A80),MONTH($A80),1),"")</f>
        <v/>
      </c>
      <c r="O80" s="34">
        <f>IF($C80="","",IFERROR(MATCH($C80,'案件'!$A$5:$A$84,0),"なし"))</f>
        <v/>
      </c>
      <c r="P80" s="34">
        <f>IF($B80="","",IFERROR(MATCH($B80,'メンバー'!$B$5:$B$24,0),"なし"))</f>
        <v/>
      </c>
    </row>
    <row r="81" ht="17" customHeight="1">
      <c r="A81" s="23" t="n"/>
      <c r="B81" s="21" t="n"/>
      <c r="C81" s="21" t="n"/>
      <c r="D81" s="29">
        <f>IF(OR($O81="",$O81="なし"),"",INDEX('案件'!$B$5:$B$84,$O81)&amp;"")</f>
        <v/>
      </c>
      <c r="E81" s="19" t="n"/>
      <c r="F81" s="22" t="n"/>
      <c r="G81" s="22" t="n"/>
      <c r="H81" s="19" t="n"/>
      <c r="I81" s="30">
        <f>IF(AND($F81="",$G81=""),"",IF(N('設定'!$B$11)&gt;0,ROUND((N($F81)*60+N($G81))/N('設定'!$B$11),0)*N('設定'!$B$11),(N($F81)*60+N($G81)))/60)</f>
        <v/>
      </c>
      <c r="J81" s="31">
        <f>IF(OR($I81="",$P81="",$P81="なし"),"",$I81*N(INDEX('メンバー'!$D$5:$D$24,$P81)))</f>
        <v/>
      </c>
      <c r="K81" s="32">
        <f>IF(OR($O81="",$O81="なし"),"",INDEX('案件'!$D$5:$D$84,$O81)&amp;"")</f>
        <v/>
      </c>
      <c r="L81" s="32">
        <f>IF(AND($A81="",$B81="",$C81="",$F81="",$G81=""),"",IF(NOT(ISNUMBER($A81)),"日付がない",IF($P81="","氏名がない",IF($P81="なし","氏名がメンバーにない",IF($O81="","案件コードがない",IF($O81="なし","案件コードが案件にない",IF($I81="","時間がない",IF((N($F81)*60+N($G81))=0,"時間が0",IF($I81=0,"丸めると0分","")))))))))</f>
        <v/>
      </c>
      <c r="M81" s="58" t="n"/>
      <c r="N81" s="33">
        <f>IF(ISNUMBER($A81),DATE(YEAR($A81),MONTH($A81),1),"")</f>
        <v/>
      </c>
      <c r="O81" s="34">
        <f>IF($C81="","",IFERROR(MATCH($C81,'案件'!$A$5:$A$84,0),"なし"))</f>
        <v/>
      </c>
      <c r="P81" s="34">
        <f>IF($B81="","",IFERROR(MATCH($B81,'メンバー'!$B$5:$B$24,0),"なし"))</f>
        <v/>
      </c>
    </row>
    <row r="82" ht="17" customHeight="1">
      <c r="A82" s="23" t="n"/>
      <c r="B82" s="21" t="n"/>
      <c r="C82" s="21" t="n"/>
      <c r="D82" s="29">
        <f>IF(OR($O82="",$O82="なし"),"",INDEX('案件'!$B$5:$B$84,$O82)&amp;"")</f>
        <v/>
      </c>
      <c r="E82" s="19" t="n"/>
      <c r="F82" s="22" t="n"/>
      <c r="G82" s="22" t="n"/>
      <c r="H82" s="19" t="n"/>
      <c r="I82" s="30">
        <f>IF(AND($F82="",$G82=""),"",IF(N('設定'!$B$11)&gt;0,ROUND((N($F82)*60+N($G82))/N('設定'!$B$11),0)*N('設定'!$B$11),(N($F82)*60+N($G82)))/60)</f>
        <v/>
      </c>
      <c r="J82" s="31">
        <f>IF(OR($I82="",$P82="",$P82="なし"),"",$I82*N(INDEX('メンバー'!$D$5:$D$24,$P82)))</f>
        <v/>
      </c>
      <c r="K82" s="32">
        <f>IF(OR($O82="",$O82="なし"),"",INDEX('案件'!$D$5:$D$84,$O82)&amp;"")</f>
        <v/>
      </c>
      <c r="L82" s="32">
        <f>IF(AND($A82="",$B82="",$C82="",$F82="",$G82=""),"",IF(NOT(ISNUMBER($A82)),"日付がない",IF($P82="","氏名がない",IF($P82="なし","氏名がメンバーにない",IF($O82="","案件コードがない",IF($O82="なし","案件コードが案件にない",IF($I82="","時間がない",IF((N($F82)*60+N($G82))=0,"時間が0",IF($I82=0,"丸めると0分","")))))))))</f>
        <v/>
      </c>
      <c r="M82" s="58" t="n"/>
      <c r="N82" s="33">
        <f>IF(ISNUMBER($A82),DATE(YEAR($A82),MONTH($A82),1),"")</f>
        <v/>
      </c>
      <c r="O82" s="34">
        <f>IF($C82="","",IFERROR(MATCH($C82,'案件'!$A$5:$A$84,0),"なし"))</f>
        <v/>
      </c>
      <c r="P82" s="34">
        <f>IF($B82="","",IFERROR(MATCH($B82,'メンバー'!$B$5:$B$24,0),"なし"))</f>
        <v/>
      </c>
    </row>
    <row r="83" ht="17" customHeight="1">
      <c r="A83" s="23" t="n"/>
      <c r="B83" s="21" t="n"/>
      <c r="C83" s="21" t="n"/>
      <c r="D83" s="29">
        <f>IF(OR($O83="",$O83="なし"),"",INDEX('案件'!$B$5:$B$84,$O83)&amp;"")</f>
        <v/>
      </c>
      <c r="E83" s="19" t="n"/>
      <c r="F83" s="22" t="n"/>
      <c r="G83" s="22" t="n"/>
      <c r="H83" s="19" t="n"/>
      <c r="I83" s="30">
        <f>IF(AND($F83="",$G83=""),"",IF(N('設定'!$B$11)&gt;0,ROUND((N($F83)*60+N($G83))/N('設定'!$B$11),0)*N('設定'!$B$11),(N($F83)*60+N($G83)))/60)</f>
        <v/>
      </c>
      <c r="J83" s="31">
        <f>IF(OR($I83="",$P83="",$P83="なし"),"",$I83*N(INDEX('メンバー'!$D$5:$D$24,$P83)))</f>
        <v/>
      </c>
      <c r="K83" s="32">
        <f>IF(OR($O83="",$O83="なし"),"",INDEX('案件'!$D$5:$D$84,$O83)&amp;"")</f>
        <v/>
      </c>
      <c r="L83" s="32">
        <f>IF(AND($A83="",$B83="",$C83="",$F83="",$G83=""),"",IF(NOT(ISNUMBER($A83)),"日付がない",IF($P83="","氏名がない",IF($P83="なし","氏名がメンバーにない",IF($O83="","案件コードがない",IF($O83="なし","案件コードが案件にない",IF($I83="","時間がない",IF((N($F83)*60+N($G83))=0,"時間が0",IF($I83=0,"丸めると0分","")))))))))</f>
        <v/>
      </c>
      <c r="M83" s="58" t="n"/>
      <c r="N83" s="33">
        <f>IF(ISNUMBER($A83),DATE(YEAR($A83),MONTH($A83),1),"")</f>
        <v/>
      </c>
      <c r="O83" s="34">
        <f>IF($C83="","",IFERROR(MATCH($C83,'案件'!$A$5:$A$84,0),"なし"))</f>
        <v/>
      </c>
      <c r="P83" s="34">
        <f>IF($B83="","",IFERROR(MATCH($B83,'メンバー'!$B$5:$B$24,0),"なし"))</f>
        <v/>
      </c>
    </row>
    <row r="84" ht="17" customHeight="1">
      <c r="A84" s="23" t="n"/>
      <c r="B84" s="21" t="n"/>
      <c r="C84" s="21" t="n"/>
      <c r="D84" s="29">
        <f>IF(OR($O84="",$O84="なし"),"",INDEX('案件'!$B$5:$B$84,$O84)&amp;"")</f>
        <v/>
      </c>
      <c r="E84" s="19" t="n"/>
      <c r="F84" s="22" t="n"/>
      <c r="G84" s="22" t="n"/>
      <c r="H84" s="19" t="n"/>
      <c r="I84" s="30">
        <f>IF(AND($F84="",$G84=""),"",IF(N('設定'!$B$11)&gt;0,ROUND((N($F84)*60+N($G84))/N('設定'!$B$11),0)*N('設定'!$B$11),(N($F84)*60+N($G84)))/60)</f>
        <v/>
      </c>
      <c r="J84" s="31">
        <f>IF(OR($I84="",$P84="",$P84="なし"),"",$I84*N(INDEX('メンバー'!$D$5:$D$24,$P84)))</f>
        <v/>
      </c>
      <c r="K84" s="32">
        <f>IF(OR($O84="",$O84="なし"),"",INDEX('案件'!$D$5:$D$84,$O84)&amp;"")</f>
        <v/>
      </c>
      <c r="L84" s="32">
        <f>IF(AND($A84="",$B84="",$C84="",$F84="",$G84=""),"",IF(NOT(ISNUMBER($A84)),"日付がない",IF($P84="","氏名がない",IF($P84="なし","氏名がメンバーにない",IF($O84="","案件コードがない",IF($O84="なし","案件コードが案件にない",IF($I84="","時間がない",IF((N($F84)*60+N($G84))=0,"時間が0",IF($I84=0,"丸めると0分","")))))))))</f>
        <v/>
      </c>
      <c r="M84" s="58" t="n"/>
      <c r="N84" s="33">
        <f>IF(ISNUMBER($A84),DATE(YEAR($A84),MONTH($A84),1),"")</f>
        <v/>
      </c>
      <c r="O84" s="34">
        <f>IF($C84="","",IFERROR(MATCH($C84,'案件'!$A$5:$A$84,0),"なし"))</f>
        <v/>
      </c>
      <c r="P84" s="34">
        <f>IF($B84="","",IFERROR(MATCH($B84,'メンバー'!$B$5:$B$24,0),"なし"))</f>
        <v/>
      </c>
    </row>
    <row r="85" ht="17" customHeight="1">
      <c r="A85" s="23" t="n"/>
      <c r="B85" s="21" t="n"/>
      <c r="C85" s="21" t="n"/>
      <c r="D85" s="29">
        <f>IF(OR($O85="",$O85="なし"),"",INDEX('案件'!$B$5:$B$84,$O85)&amp;"")</f>
        <v/>
      </c>
      <c r="E85" s="19" t="n"/>
      <c r="F85" s="22" t="n"/>
      <c r="G85" s="22" t="n"/>
      <c r="H85" s="19" t="n"/>
      <c r="I85" s="30">
        <f>IF(AND($F85="",$G85=""),"",IF(N('設定'!$B$11)&gt;0,ROUND((N($F85)*60+N($G85))/N('設定'!$B$11),0)*N('設定'!$B$11),(N($F85)*60+N($G85)))/60)</f>
        <v/>
      </c>
      <c r="J85" s="31">
        <f>IF(OR($I85="",$P85="",$P85="なし"),"",$I85*N(INDEX('メンバー'!$D$5:$D$24,$P85)))</f>
        <v/>
      </c>
      <c r="K85" s="32">
        <f>IF(OR($O85="",$O85="なし"),"",INDEX('案件'!$D$5:$D$84,$O85)&amp;"")</f>
        <v/>
      </c>
      <c r="L85" s="32">
        <f>IF(AND($A85="",$B85="",$C85="",$F85="",$G85=""),"",IF(NOT(ISNUMBER($A85)),"日付がない",IF($P85="","氏名がない",IF($P85="なし","氏名がメンバーにない",IF($O85="","案件コードがない",IF($O85="なし","案件コードが案件にない",IF($I85="","時間がない",IF((N($F85)*60+N($G85))=0,"時間が0",IF($I85=0,"丸めると0分","")))))))))</f>
        <v/>
      </c>
      <c r="M85" s="58" t="n"/>
      <c r="N85" s="33">
        <f>IF(ISNUMBER($A85),DATE(YEAR($A85),MONTH($A85),1),"")</f>
        <v/>
      </c>
      <c r="O85" s="34">
        <f>IF($C85="","",IFERROR(MATCH($C85,'案件'!$A$5:$A$84,0),"なし"))</f>
        <v/>
      </c>
      <c r="P85" s="34">
        <f>IF($B85="","",IFERROR(MATCH($B85,'メンバー'!$B$5:$B$24,0),"なし"))</f>
        <v/>
      </c>
    </row>
    <row r="86" ht="17" customHeight="1">
      <c r="A86" s="23" t="n"/>
      <c r="B86" s="21" t="n"/>
      <c r="C86" s="21" t="n"/>
      <c r="D86" s="29">
        <f>IF(OR($O86="",$O86="なし"),"",INDEX('案件'!$B$5:$B$84,$O86)&amp;"")</f>
        <v/>
      </c>
      <c r="E86" s="19" t="n"/>
      <c r="F86" s="22" t="n"/>
      <c r="G86" s="22" t="n"/>
      <c r="H86" s="19" t="n"/>
      <c r="I86" s="30">
        <f>IF(AND($F86="",$G86=""),"",IF(N('設定'!$B$11)&gt;0,ROUND((N($F86)*60+N($G86))/N('設定'!$B$11),0)*N('設定'!$B$11),(N($F86)*60+N($G86)))/60)</f>
        <v/>
      </c>
      <c r="J86" s="31">
        <f>IF(OR($I86="",$P86="",$P86="なし"),"",$I86*N(INDEX('メンバー'!$D$5:$D$24,$P86)))</f>
        <v/>
      </c>
      <c r="K86" s="32">
        <f>IF(OR($O86="",$O86="なし"),"",INDEX('案件'!$D$5:$D$84,$O86)&amp;"")</f>
        <v/>
      </c>
      <c r="L86" s="32">
        <f>IF(AND($A86="",$B86="",$C86="",$F86="",$G86=""),"",IF(NOT(ISNUMBER($A86)),"日付がない",IF($P86="","氏名がない",IF($P86="なし","氏名がメンバーにない",IF($O86="","案件コードがない",IF($O86="なし","案件コードが案件にない",IF($I86="","時間がない",IF((N($F86)*60+N($G86))=0,"時間が0",IF($I86=0,"丸めると0分","")))))))))</f>
        <v/>
      </c>
      <c r="M86" s="58" t="n"/>
      <c r="N86" s="33">
        <f>IF(ISNUMBER($A86),DATE(YEAR($A86),MONTH($A86),1),"")</f>
        <v/>
      </c>
      <c r="O86" s="34">
        <f>IF($C86="","",IFERROR(MATCH($C86,'案件'!$A$5:$A$84,0),"なし"))</f>
        <v/>
      </c>
      <c r="P86" s="34">
        <f>IF($B86="","",IFERROR(MATCH($B86,'メンバー'!$B$5:$B$24,0),"なし"))</f>
        <v/>
      </c>
    </row>
    <row r="87" ht="17" customHeight="1">
      <c r="A87" s="23" t="n"/>
      <c r="B87" s="21" t="n"/>
      <c r="C87" s="21" t="n"/>
      <c r="D87" s="29">
        <f>IF(OR($O87="",$O87="なし"),"",INDEX('案件'!$B$5:$B$84,$O87)&amp;"")</f>
        <v/>
      </c>
      <c r="E87" s="19" t="n"/>
      <c r="F87" s="22" t="n"/>
      <c r="G87" s="22" t="n"/>
      <c r="H87" s="19" t="n"/>
      <c r="I87" s="30">
        <f>IF(AND($F87="",$G87=""),"",IF(N('設定'!$B$11)&gt;0,ROUND((N($F87)*60+N($G87))/N('設定'!$B$11),0)*N('設定'!$B$11),(N($F87)*60+N($G87)))/60)</f>
        <v/>
      </c>
      <c r="J87" s="31">
        <f>IF(OR($I87="",$P87="",$P87="なし"),"",$I87*N(INDEX('メンバー'!$D$5:$D$24,$P87)))</f>
        <v/>
      </c>
      <c r="K87" s="32">
        <f>IF(OR($O87="",$O87="なし"),"",INDEX('案件'!$D$5:$D$84,$O87)&amp;"")</f>
        <v/>
      </c>
      <c r="L87" s="32">
        <f>IF(AND($A87="",$B87="",$C87="",$F87="",$G87=""),"",IF(NOT(ISNUMBER($A87)),"日付がない",IF($P87="","氏名がない",IF($P87="なし","氏名がメンバーにない",IF($O87="","案件コードがない",IF($O87="なし","案件コードが案件にない",IF($I87="","時間がない",IF((N($F87)*60+N($G87))=0,"時間が0",IF($I87=0,"丸めると0分","")))))))))</f>
        <v/>
      </c>
      <c r="M87" s="58" t="n"/>
      <c r="N87" s="33">
        <f>IF(ISNUMBER($A87),DATE(YEAR($A87),MONTH($A87),1),"")</f>
        <v/>
      </c>
      <c r="O87" s="34">
        <f>IF($C87="","",IFERROR(MATCH($C87,'案件'!$A$5:$A$84,0),"なし"))</f>
        <v/>
      </c>
      <c r="P87" s="34">
        <f>IF($B87="","",IFERROR(MATCH($B87,'メンバー'!$B$5:$B$24,0),"なし"))</f>
        <v/>
      </c>
    </row>
    <row r="88" ht="17" customHeight="1">
      <c r="A88" s="23" t="n"/>
      <c r="B88" s="21" t="n"/>
      <c r="C88" s="21" t="n"/>
      <c r="D88" s="29">
        <f>IF(OR($O88="",$O88="なし"),"",INDEX('案件'!$B$5:$B$84,$O88)&amp;"")</f>
        <v/>
      </c>
      <c r="E88" s="19" t="n"/>
      <c r="F88" s="22" t="n"/>
      <c r="G88" s="22" t="n"/>
      <c r="H88" s="19" t="n"/>
      <c r="I88" s="30">
        <f>IF(AND($F88="",$G88=""),"",IF(N('設定'!$B$11)&gt;0,ROUND((N($F88)*60+N($G88))/N('設定'!$B$11),0)*N('設定'!$B$11),(N($F88)*60+N($G88)))/60)</f>
        <v/>
      </c>
      <c r="J88" s="31">
        <f>IF(OR($I88="",$P88="",$P88="なし"),"",$I88*N(INDEX('メンバー'!$D$5:$D$24,$P88)))</f>
        <v/>
      </c>
      <c r="K88" s="32">
        <f>IF(OR($O88="",$O88="なし"),"",INDEX('案件'!$D$5:$D$84,$O88)&amp;"")</f>
        <v/>
      </c>
      <c r="L88" s="32">
        <f>IF(AND($A88="",$B88="",$C88="",$F88="",$G88=""),"",IF(NOT(ISNUMBER($A88)),"日付がない",IF($P88="","氏名がない",IF($P88="なし","氏名がメンバーにない",IF($O88="","案件コードがない",IF($O88="なし","案件コードが案件にない",IF($I88="","時間がない",IF((N($F88)*60+N($G88))=0,"時間が0",IF($I88=0,"丸めると0分","")))))))))</f>
        <v/>
      </c>
      <c r="M88" s="58" t="n"/>
      <c r="N88" s="33">
        <f>IF(ISNUMBER($A88),DATE(YEAR($A88),MONTH($A88),1),"")</f>
        <v/>
      </c>
      <c r="O88" s="34">
        <f>IF($C88="","",IFERROR(MATCH($C88,'案件'!$A$5:$A$84,0),"なし"))</f>
        <v/>
      </c>
      <c r="P88" s="34">
        <f>IF($B88="","",IFERROR(MATCH($B88,'メンバー'!$B$5:$B$24,0),"なし"))</f>
        <v/>
      </c>
    </row>
    <row r="89" ht="17" customHeight="1">
      <c r="A89" s="23" t="n"/>
      <c r="B89" s="21" t="n"/>
      <c r="C89" s="21" t="n"/>
      <c r="D89" s="29">
        <f>IF(OR($O89="",$O89="なし"),"",INDEX('案件'!$B$5:$B$84,$O89)&amp;"")</f>
        <v/>
      </c>
      <c r="E89" s="19" t="n"/>
      <c r="F89" s="22" t="n"/>
      <c r="G89" s="22" t="n"/>
      <c r="H89" s="19" t="n"/>
      <c r="I89" s="30">
        <f>IF(AND($F89="",$G89=""),"",IF(N('設定'!$B$11)&gt;0,ROUND((N($F89)*60+N($G89))/N('設定'!$B$11),0)*N('設定'!$B$11),(N($F89)*60+N($G89)))/60)</f>
        <v/>
      </c>
      <c r="J89" s="31">
        <f>IF(OR($I89="",$P89="",$P89="なし"),"",$I89*N(INDEX('メンバー'!$D$5:$D$24,$P89)))</f>
        <v/>
      </c>
      <c r="K89" s="32">
        <f>IF(OR($O89="",$O89="なし"),"",INDEX('案件'!$D$5:$D$84,$O89)&amp;"")</f>
        <v/>
      </c>
      <c r="L89" s="32">
        <f>IF(AND($A89="",$B89="",$C89="",$F89="",$G89=""),"",IF(NOT(ISNUMBER($A89)),"日付がない",IF($P89="","氏名がない",IF($P89="なし","氏名がメンバーにない",IF($O89="","案件コードがない",IF($O89="なし","案件コードが案件にない",IF($I89="","時間がない",IF((N($F89)*60+N($G89))=0,"時間が0",IF($I89=0,"丸めると0分","")))))))))</f>
        <v/>
      </c>
      <c r="M89" s="58" t="n"/>
      <c r="N89" s="33">
        <f>IF(ISNUMBER($A89),DATE(YEAR($A89),MONTH($A89),1),"")</f>
        <v/>
      </c>
      <c r="O89" s="34">
        <f>IF($C89="","",IFERROR(MATCH($C89,'案件'!$A$5:$A$84,0),"なし"))</f>
        <v/>
      </c>
      <c r="P89" s="34">
        <f>IF($B89="","",IFERROR(MATCH($B89,'メンバー'!$B$5:$B$24,0),"なし"))</f>
        <v/>
      </c>
    </row>
    <row r="90" ht="17" customHeight="1">
      <c r="A90" s="23" t="n"/>
      <c r="B90" s="21" t="n"/>
      <c r="C90" s="21" t="n"/>
      <c r="D90" s="29">
        <f>IF(OR($O90="",$O90="なし"),"",INDEX('案件'!$B$5:$B$84,$O90)&amp;"")</f>
        <v/>
      </c>
      <c r="E90" s="19" t="n"/>
      <c r="F90" s="22" t="n"/>
      <c r="G90" s="22" t="n"/>
      <c r="H90" s="19" t="n"/>
      <c r="I90" s="30">
        <f>IF(AND($F90="",$G90=""),"",IF(N('設定'!$B$11)&gt;0,ROUND((N($F90)*60+N($G90))/N('設定'!$B$11),0)*N('設定'!$B$11),(N($F90)*60+N($G90)))/60)</f>
        <v/>
      </c>
      <c r="J90" s="31">
        <f>IF(OR($I90="",$P90="",$P90="なし"),"",$I90*N(INDEX('メンバー'!$D$5:$D$24,$P90)))</f>
        <v/>
      </c>
      <c r="K90" s="32">
        <f>IF(OR($O90="",$O90="なし"),"",INDEX('案件'!$D$5:$D$84,$O90)&amp;"")</f>
        <v/>
      </c>
      <c r="L90" s="32">
        <f>IF(AND($A90="",$B90="",$C90="",$F90="",$G90=""),"",IF(NOT(ISNUMBER($A90)),"日付がない",IF($P90="","氏名がない",IF($P90="なし","氏名がメンバーにない",IF($O90="","案件コードがない",IF($O90="なし","案件コードが案件にない",IF($I90="","時間がない",IF((N($F90)*60+N($G90))=0,"時間が0",IF($I90=0,"丸めると0分","")))))))))</f>
        <v/>
      </c>
      <c r="M90" s="58" t="n"/>
      <c r="N90" s="33">
        <f>IF(ISNUMBER($A90),DATE(YEAR($A90),MONTH($A90),1),"")</f>
        <v/>
      </c>
      <c r="O90" s="34">
        <f>IF($C90="","",IFERROR(MATCH($C90,'案件'!$A$5:$A$84,0),"なし"))</f>
        <v/>
      </c>
      <c r="P90" s="34">
        <f>IF($B90="","",IFERROR(MATCH($B90,'メンバー'!$B$5:$B$24,0),"なし"))</f>
        <v/>
      </c>
    </row>
    <row r="91" ht="17" customHeight="1">
      <c r="A91" s="23" t="n"/>
      <c r="B91" s="21" t="n"/>
      <c r="C91" s="21" t="n"/>
      <c r="D91" s="29">
        <f>IF(OR($O91="",$O91="なし"),"",INDEX('案件'!$B$5:$B$84,$O91)&amp;"")</f>
        <v/>
      </c>
      <c r="E91" s="19" t="n"/>
      <c r="F91" s="22" t="n"/>
      <c r="G91" s="22" t="n"/>
      <c r="H91" s="19" t="n"/>
      <c r="I91" s="30">
        <f>IF(AND($F91="",$G91=""),"",IF(N('設定'!$B$11)&gt;0,ROUND((N($F91)*60+N($G91))/N('設定'!$B$11),0)*N('設定'!$B$11),(N($F91)*60+N($G91)))/60)</f>
        <v/>
      </c>
      <c r="J91" s="31">
        <f>IF(OR($I91="",$P91="",$P91="なし"),"",$I91*N(INDEX('メンバー'!$D$5:$D$24,$P91)))</f>
        <v/>
      </c>
      <c r="K91" s="32">
        <f>IF(OR($O91="",$O91="なし"),"",INDEX('案件'!$D$5:$D$84,$O91)&amp;"")</f>
        <v/>
      </c>
      <c r="L91" s="32">
        <f>IF(AND($A91="",$B91="",$C91="",$F91="",$G91=""),"",IF(NOT(ISNUMBER($A91)),"日付がない",IF($P91="","氏名がない",IF($P91="なし","氏名がメンバーにない",IF($O91="","案件コードがない",IF($O91="なし","案件コードが案件にない",IF($I91="","時間がない",IF((N($F91)*60+N($G91))=0,"時間が0",IF($I91=0,"丸めると0分","")))))))))</f>
        <v/>
      </c>
      <c r="M91" s="58" t="n"/>
      <c r="N91" s="33">
        <f>IF(ISNUMBER($A91),DATE(YEAR($A91),MONTH($A91),1),"")</f>
        <v/>
      </c>
      <c r="O91" s="34">
        <f>IF($C91="","",IFERROR(MATCH($C91,'案件'!$A$5:$A$84,0),"なし"))</f>
        <v/>
      </c>
      <c r="P91" s="34">
        <f>IF($B91="","",IFERROR(MATCH($B91,'メンバー'!$B$5:$B$24,0),"なし"))</f>
        <v/>
      </c>
    </row>
    <row r="92" ht="17" customHeight="1">
      <c r="A92" s="23" t="n"/>
      <c r="B92" s="21" t="n"/>
      <c r="C92" s="21" t="n"/>
      <c r="D92" s="29">
        <f>IF(OR($O92="",$O92="なし"),"",INDEX('案件'!$B$5:$B$84,$O92)&amp;"")</f>
        <v/>
      </c>
      <c r="E92" s="19" t="n"/>
      <c r="F92" s="22" t="n"/>
      <c r="G92" s="22" t="n"/>
      <c r="H92" s="19" t="n"/>
      <c r="I92" s="30">
        <f>IF(AND($F92="",$G92=""),"",IF(N('設定'!$B$11)&gt;0,ROUND((N($F92)*60+N($G92))/N('設定'!$B$11),0)*N('設定'!$B$11),(N($F92)*60+N($G92)))/60)</f>
        <v/>
      </c>
      <c r="J92" s="31">
        <f>IF(OR($I92="",$P92="",$P92="なし"),"",$I92*N(INDEX('メンバー'!$D$5:$D$24,$P92)))</f>
        <v/>
      </c>
      <c r="K92" s="32">
        <f>IF(OR($O92="",$O92="なし"),"",INDEX('案件'!$D$5:$D$84,$O92)&amp;"")</f>
        <v/>
      </c>
      <c r="L92" s="32">
        <f>IF(AND($A92="",$B92="",$C92="",$F92="",$G92=""),"",IF(NOT(ISNUMBER($A92)),"日付がない",IF($P92="","氏名がない",IF($P92="なし","氏名がメンバーにない",IF($O92="","案件コードがない",IF($O92="なし","案件コードが案件にない",IF($I92="","時間がない",IF((N($F92)*60+N($G92))=0,"時間が0",IF($I92=0,"丸めると0分","")))))))))</f>
        <v/>
      </c>
      <c r="M92" s="58" t="n"/>
      <c r="N92" s="33">
        <f>IF(ISNUMBER($A92),DATE(YEAR($A92),MONTH($A92),1),"")</f>
        <v/>
      </c>
      <c r="O92" s="34">
        <f>IF($C92="","",IFERROR(MATCH($C92,'案件'!$A$5:$A$84,0),"なし"))</f>
        <v/>
      </c>
      <c r="P92" s="34">
        <f>IF($B92="","",IFERROR(MATCH($B92,'メンバー'!$B$5:$B$24,0),"なし"))</f>
        <v/>
      </c>
    </row>
    <row r="93" ht="17" customHeight="1">
      <c r="A93" s="23" t="n"/>
      <c r="B93" s="21" t="n"/>
      <c r="C93" s="21" t="n"/>
      <c r="D93" s="29">
        <f>IF(OR($O93="",$O93="なし"),"",INDEX('案件'!$B$5:$B$84,$O93)&amp;"")</f>
        <v/>
      </c>
      <c r="E93" s="19" t="n"/>
      <c r="F93" s="22" t="n"/>
      <c r="G93" s="22" t="n"/>
      <c r="H93" s="19" t="n"/>
      <c r="I93" s="30">
        <f>IF(AND($F93="",$G93=""),"",IF(N('設定'!$B$11)&gt;0,ROUND((N($F93)*60+N($G93))/N('設定'!$B$11),0)*N('設定'!$B$11),(N($F93)*60+N($G93)))/60)</f>
        <v/>
      </c>
      <c r="J93" s="31">
        <f>IF(OR($I93="",$P93="",$P93="なし"),"",$I93*N(INDEX('メンバー'!$D$5:$D$24,$P93)))</f>
        <v/>
      </c>
      <c r="K93" s="32">
        <f>IF(OR($O93="",$O93="なし"),"",INDEX('案件'!$D$5:$D$84,$O93)&amp;"")</f>
        <v/>
      </c>
      <c r="L93" s="32">
        <f>IF(AND($A93="",$B93="",$C93="",$F93="",$G93=""),"",IF(NOT(ISNUMBER($A93)),"日付がない",IF($P93="","氏名がない",IF($P93="なし","氏名がメンバーにない",IF($O93="","案件コードがない",IF($O93="なし","案件コードが案件にない",IF($I93="","時間がない",IF((N($F93)*60+N($G93))=0,"時間が0",IF($I93=0,"丸めると0分","")))))))))</f>
        <v/>
      </c>
      <c r="M93" s="58" t="n"/>
      <c r="N93" s="33">
        <f>IF(ISNUMBER($A93),DATE(YEAR($A93),MONTH($A93),1),"")</f>
        <v/>
      </c>
      <c r="O93" s="34">
        <f>IF($C93="","",IFERROR(MATCH($C93,'案件'!$A$5:$A$84,0),"なし"))</f>
        <v/>
      </c>
      <c r="P93" s="34">
        <f>IF($B93="","",IFERROR(MATCH($B93,'メンバー'!$B$5:$B$24,0),"なし"))</f>
        <v/>
      </c>
    </row>
    <row r="94" ht="17" customHeight="1">
      <c r="A94" s="23" t="n"/>
      <c r="B94" s="21" t="n"/>
      <c r="C94" s="21" t="n"/>
      <c r="D94" s="29">
        <f>IF(OR($O94="",$O94="なし"),"",INDEX('案件'!$B$5:$B$84,$O94)&amp;"")</f>
        <v/>
      </c>
      <c r="E94" s="19" t="n"/>
      <c r="F94" s="22" t="n"/>
      <c r="G94" s="22" t="n"/>
      <c r="H94" s="19" t="n"/>
      <c r="I94" s="30">
        <f>IF(AND($F94="",$G94=""),"",IF(N('設定'!$B$11)&gt;0,ROUND((N($F94)*60+N($G94))/N('設定'!$B$11),0)*N('設定'!$B$11),(N($F94)*60+N($G94)))/60)</f>
        <v/>
      </c>
      <c r="J94" s="31">
        <f>IF(OR($I94="",$P94="",$P94="なし"),"",$I94*N(INDEX('メンバー'!$D$5:$D$24,$P94)))</f>
        <v/>
      </c>
      <c r="K94" s="32">
        <f>IF(OR($O94="",$O94="なし"),"",INDEX('案件'!$D$5:$D$84,$O94)&amp;"")</f>
        <v/>
      </c>
      <c r="L94" s="32">
        <f>IF(AND($A94="",$B94="",$C94="",$F94="",$G94=""),"",IF(NOT(ISNUMBER($A94)),"日付がない",IF($P94="","氏名がない",IF($P94="なし","氏名がメンバーにない",IF($O94="","案件コードがない",IF($O94="なし","案件コードが案件にない",IF($I94="","時間がない",IF((N($F94)*60+N($G94))=0,"時間が0",IF($I94=0,"丸めると0分","")))))))))</f>
        <v/>
      </c>
      <c r="M94" s="58" t="n"/>
      <c r="N94" s="33">
        <f>IF(ISNUMBER($A94),DATE(YEAR($A94),MONTH($A94),1),"")</f>
        <v/>
      </c>
      <c r="O94" s="34">
        <f>IF($C94="","",IFERROR(MATCH($C94,'案件'!$A$5:$A$84,0),"なし"))</f>
        <v/>
      </c>
      <c r="P94" s="34">
        <f>IF($B94="","",IFERROR(MATCH($B94,'メンバー'!$B$5:$B$24,0),"なし"))</f>
        <v/>
      </c>
    </row>
    <row r="95" ht="17" customHeight="1">
      <c r="A95" s="23" t="n"/>
      <c r="B95" s="21" t="n"/>
      <c r="C95" s="21" t="n"/>
      <c r="D95" s="29">
        <f>IF(OR($O95="",$O95="なし"),"",INDEX('案件'!$B$5:$B$84,$O95)&amp;"")</f>
        <v/>
      </c>
      <c r="E95" s="19" t="n"/>
      <c r="F95" s="22" t="n"/>
      <c r="G95" s="22" t="n"/>
      <c r="H95" s="19" t="n"/>
      <c r="I95" s="30">
        <f>IF(AND($F95="",$G95=""),"",IF(N('設定'!$B$11)&gt;0,ROUND((N($F95)*60+N($G95))/N('設定'!$B$11),0)*N('設定'!$B$11),(N($F95)*60+N($G95)))/60)</f>
        <v/>
      </c>
      <c r="J95" s="31">
        <f>IF(OR($I95="",$P95="",$P95="なし"),"",$I95*N(INDEX('メンバー'!$D$5:$D$24,$P95)))</f>
        <v/>
      </c>
      <c r="K95" s="32">
        <f>IF(OR($O95="",$O95="なし"),"",INDEX('案件'!$D$5:$D$84,$O95)&amp;"")</f>
        <v/>
      </c>
      <c r="L95" s="32">
        <f>IF(AND($A95="",$B95="",$C95="",$F95="",$G95=""),"",IF(NOT(ISNUMBER($A95)),"日付がない",IF($P95="","氏名がない",IF($P95="なし","氏名がメンバーにない",IF($O95="","案件コードがない",IF($O95="なし","案件コードが案件にない",IF($I95="","時間がない",IF((N($F95)*60+N($G95))=0,"時間が0",IF($I95=0,"丸めると0分","")))))))))</f>
        <v/>
      </c>
      <c r="M95" s="58" t="n"/>
      <c r="N95" s="33">
        <f>IF(ISNUMBER($A95),DATE(YEAR($A95),MONTH($A95),1),"")</f>
        <v/>
      </c>
      <c r="O95" s="34">
        <f>IF($C95="","",IFERROR(MATCH($C95,'案件'!$A$5:$A$84,0),"なし"))</f>
        <v/>
      </c>
      <c r="P95" s="34">
        <f>IF($B95="","",IFERROR(MATCH($B95,'メンバー'!$B$5:$B$24,0),"なし"))</f>
        <v/>
      </c>
    </row>
    <row r="96" ht="17" customHeight="1">
      <c r="A96" s="23" t="n"/>
      <c r="B96" s="21" t="n"/>
      <c r="C96" s="21" t="n"/>
      <c r="D96" s="29">
        <f>IF(OR($O96="",$O96="なし"),"",INDEX('案件'!$B$5:$B$84,$O96)&amp;"")</f>
        <v/>
      </c>
      <c r="E96" s="19" t="n"/>
      <c r="F96" s="22" t="n"/>
      <c r="G96" s="22" t="n"/>
      <c r="H96" s="19" t="n"/>
      <c r="I96" s="30">
        <f>IF(AND($F96="",$G96=""),"",IF(N('設定'!$B$11)&gt;0,ROUND((N($F96)*60+N($G96))/N('設定'!$B$11),0)*N('設定'!$B$11),(N($F96)*60+N($G96)))/60)</f>
        <v/>
      </c>
      <c r="J96" s="31">
        <f>IF(OR($I96="",$P96="",$P96="なし"),"",$I96*N(INDEX('メンバー'!$D$5:$D$24,$P96)))</f>
        <v/>
      </c>
      <c r="K96" s="32">
        <f>IF(OR($O96="",$O96="なし"),"",INDEX('案件'!$D$5:$D$84,$O96)&amp;"")</f>
        <v/>
      </c>
      <c r="L96" s="32">
        <f>IF(AND($A96="",$B96="",$C96="",$F96="",$G96=""),"",IF(NOT(ISNUMBER($A96)),"日付がない",IF($P96="","氏名がない",IF($P96="なし","氏名がメンバーにない",IF($O96="","案件コードがない",IF($O96="なし","案件コードが案件にない",IF($I96="","時間がない",IF((N($F96)*60+N($G96))=0,"時間が0",IF($I96=0,"丸めると0分","")))))))))</f>
        <v/>
      </c>
      <c r="M96" s="58" t="n"/>
      <c r="N96" s="33">
        <f>IF(ISNUMBER($A96),DATE(YEAR($A96),MONTH($A96),1),"")</f>
        <v/>
      </c>
      <c r="O96" s="34">
        <f>IF($C96="","",IFERROR(MATCH($C96,'案件'!$A$5:$A$84,0),"なし"))</f>
        <v/>
      </c>
      <c r="P96" s="34">
        <f>IF($B96="","",IFERROR(MATCH($B96,'メンバー'!$B$5:$B$24,0),"なし"))</f>
        <v/>
      </c>
    </row>
    <row r="97" ht="17" customHeight="1">
      <c r="A97" s="23" t="n"/>
      <c r="B97" s="21" t="n"/>
      <c r="C97" s="21" t="n"/>
      <c r="D97" s="29">
        <f>IF(OR($O97="",$O97="なし"),"",INDEX('案件'!$B$5:$B$84,$O97)&amp;"")</f>
        <v/>
      </c>
      <c r="E97" s="19" t="n"/>
      <c r="F97" s="22" t="n"/>
      <c r="G97" s="22" t="n"/>
      <c r="H97" s="19" t="n"/>
      <c r="I97" s="30">
        <f>IF(AND($F97="",$G97=""),"",IF(N('設定'!$B$11)&gt;0,ROUND((N($F97)*60+N($G97))/N('設定'!$B$11),0)*N('設定'!$B$11),(N($F97)*60+N($G97)))/60)</f>
        <v/>
      </c>
      <c r="J97" s="31">
        <f>IF(OR($I97="",$P97="",$P97="なし"),"",$I97*N(INDEX('メンバー'!$D$5:$D$24,$P97)))</f>
        <v/>
      </c>
      <c r="K97" s="32">
        <f>IF(OR($O97="",$O97="なし"),"",INDEX('案件'!$D$5:$D$84,$O97)&amp;"")</f>
        <v/>
      </c>
      <c r="L97" s="32">
        <f>IF(AND($A97="",$B97="",$C97="",$F97="",$G97=""),"",IF(NOT(ISNUMBER($A97)),"日付がない",IF($P97="","氏名がない",IF($P97="なし","氏名がメンバーにない",IF($O97="","案件コードがない",IF($O97="なし","案件コードが案件にない",IF($I97="","時間がない",IF((N($F97)*60+N($G97))=0,"時間が0",IF($I97=0,"丸めると0分","")))))))))</f>
        <v/>
      </c>
      <c r="M97" s="58" t="n"/>
      <c r="N97" s="33">
        <f>IF(ISNUMBER($A97),DATE(YEAR($A97),MONTH($A97),1),"")</f>
        <v/>
      </c>
      <c r="O97" s="34">
        <f>IF($C97="","",IFERROR(MATCH($C97,'案件'!$A$5:$A$84,0),"なし"))</f>
        <v/>
      </c>
      <c r="P97" s="34">
        <f>IF($B97="","",IFERROR(MATCH($B97,'メンバー'!$B$5:$B$24,0),"なし"))</f>
        <v/>
      </c>
    </row>
    <row r="98" ht="17" customHeight="1">
      <c r="A98" s="23" t="n"/>
      <c r="B98" s="21" t="n"/>
      <c r="C98" s="21" t="n"/>
      <c r="D98" s="29">
        <f>IF(OR($O98="",$O98="なし"),"",INDEX('案件'!$B$5:$B$84,$O98)&amp;"")</f>
        <v/>
      </c>
      <c r="E98" s="19" t="n"/>
      <c r="F98" s="22" t="n"/>
      <c r="G98" s="22" t="n"/>
      <c r="H98" s="19" t="n"/>
      <c r="I98" s="30">
        <f>IF(AND($F98="",$G98=""),"",IF(N('設定'!$B$11)&gt;0,ROUND((N($F98)*60+N($G98))/N('設定'!$B$11),0)*N('設定'!$B$11),(N($F98)*60+N($G98)))/60)</f>
        <v/>
      </c>
      <c r="J98" s="31">
        <f>IF(OR($I98="",$P98="",$P98="なし"),"",$I98*N(INDEX('メンバー'!$D$5:$D$24,$P98)))</f>
        <v/>
      </c>
      <c r="K98" s="32">
        <f>IF(OR($O98="",$O98="なし"),"",INDEX('案件'!$D$5:$D$84,$O98)&amp;"")</f>
        <v/>
      </c>
      <c r="L98" s="32">
        <f>IF(AND($A98="",$B98="",$C98="",$F98="",$G98=""),"",IF(NOT(ISNUMBER($A98)),"日付がない",IF($P98="","氏名がない",IF($P98="なし","氏名がメンバーにない",IF($O98="","案件コードがない",IF($O98="なし","案件コードが案件にない",IF($I98="","時間がない",IF((N($F98)*60+N($G98))=0,"時間が0",IF($I98=0,"丸めると0分","")))))))))</f>
        <v/>
      </c>
      <c r="M98" s="58" t="n"/>
      <c r="N98" s="33">
        <f>IF(ISNUMBER($A98),DATE(YEAR($A98),MONTH($A98),1),"")</f>
        <v/>
      </c>
      <c r="O98" s="34">
        <f>IF($C98="","",IFERROR(MATCH($C98,'案件'!$A$5:$A$84,0),"なし"))</f>
        <v/>
      </c>
      <c r="P98" s="34">
        <f>IF($B98="","",IFERROR(MATCH($B98,'メンバー'!$B$5:$B$24,0),"なし"))</f>
        <v/>
      </c>
    </row>
    <row r="99" ht="17" customHeight="1">
      <c r="A99" s="23" t="n"/>
      <c r="B99" s="21" t="n"/>
      <c r="C99" s="21" t="n"/>
      <c r="D99" s="29">
        <f>IF(OR($O99="",$O99="なし"),"",INDEX('案件'!$B$5:$B$84,$O99)&amp;"")</f>
        <v/>
      </c>
      <c r="E99" s="19" t="n"/>
      <c r="F99" s="22" t="n"/>
      <c r="G99" s="22" t="n"/>
      <c r="H99" s="19" t="n"/>
      <c r="I99" s="30">
        <f>IF(AND($F99="",$G99=""),"",IF(N('設定'!$B$11)&gt;0,ROUND((N($F99)*60+N($G99))/N('設定'!$B$11),0)*N('設定'!$B$11),(N($F99)*60+N($G99)))/60)</f>
        <v/>
      </c>
      <c r="J99" s="31">
        <f>IF(OR($I99="",$P99="",$P99="なし"),"",$I99*N(INDEX('メンバー'!$D$5:$D$24,$P99)))</f>
        <v/>
      </c>
      <c r="K99" s="32">
        <f>IF(OR($O99="",$O99="なし"),"",INDEX('案件'!$D$5:$D$84,$O99)&amp;"")</f>
        <v/>
      </c>
      <c r="L99" s="32">
        <f>IF(AND($A99="",$B99="",$C99="",$F99="",$G99=""),"",IF(NOT(ISNUMBER($A99)),"日付がない",IF($P99="","氏名がない",IF($P99="なし","氏名がメンバーにない",IF($O99="","案件コードがない",IF($O99="なし","案件コードが案件にない",IF($I99="","時間がない",IF((N($F99)*60+N($G99))=0,"時間が0",IF($I99=0,"丸めると0分","")))))))))</f>
        <v/>
      </c>
      <c r="M99" s="58" t="n"/>
      <c r="N99" s="33">
        <f>IF(ISNUMBER($A99),DATE(YEAR($A99),MONTH($A99),1),"")</f>
        <v/>
      </c>
      <c r="O99" s="34">
        <f>IF($C99="","",IFERROR(MATCH($C99,'案件'!$A$5:$A$84,0),"なし"))</f>
        <v/>
      </c>
      <c r="P99" s="34">
        <f>IF($B99="","",IFERROR(MATCH($B99,'メンバー'!$B$5:$B$24,0),"なし"))</f>
        <v/>
      </c>
    </row>
    <row r="100" ht="17" customHeight="1">
      <c r="A100" s="23" t="n"/>
      <c r="B100" s="21" t="n"/>
      <c r="C100" s="21" t="n"/>
      <c r="D100" s="29">
        <f>IF(OR($O100="",$O100="なし"),"",INDEX('案件'!$B$5:$B$84,$O100)&amp;"")</f>
        <v/>
      </c>
      <c r="E100" s="19" t="n"/>
      <c r="F100" s="22" t="n"/>
      <c r="G100" s="22" t="n"/>
      <c r="H100" s="19" t="n"/>
      <c r="I100" s="30">
        <f>IF(AND($F100="",$G100=""),"",IF(N('設定'!$B$11)&gt;0,ROUND((N($F100)*60+N($G100))/N('設定'!$B$11),0)*N('設定'!$B$11),(N($F100)*60+N($G100)))/60)</f>
        <v/>
      </c>
      <c r="J100" s="31">
        <f>IF(OR($I100="",$P100="",$P100="なし"),"",$I100*N(INDEX('メンバー'!$D$5:$D$24,$P100)))</f>
        <v/>
      </c>
      <c r="K100" s="32">
        <f>IF(OR($O100="",$O100="なし"),"",INDEX('案件'!$D$5:$D$84,$O100)&amp;"")</f>
        <v/>
      </c>
      <c r="L100" s="32">
        <f>IF(AND($A100="",$B100="",$C100="",$F100="",$G100=""),"",IF(NOT(ISNUMBER($A100)),"日付がない",IF($P100="","氏名がない",IF($P100="なし","氏名がメンバーにない",IF($O100="","案件コードがない",IF($O100="なし","案件コードが案件にない",IF($I100="","時間がない",IF((N($F100)*60+N($G100))=0,"時間が0",IF($I100=0,"丸めると0分","")))))))))</f>
        <v/>
      </c>
      <c r="M100" s="58" t="n"/>
      <c r="N100" s="33">
        <f>IF(ISNUMBER($A100),DATE(YEAR($A100),MONTH($A100),1),"")</f>
        <v/>
      </c>
      <c r="O100" s="34">
        <f>IF($C100="","",IFERROR(MATCH($C100,'案件'!$A$5:$A$84,0),"なし"))</f>
        <v/>
      </c>
      <c r="P100" s="34">
        <f>IF($B100="","",IFERROR(MATCH($B100,'メンバー'!$B$5:$B$24,0),"なし"))</f>
        <v/>
      </c>
    </row>
    <row r="101" ht="17" customHeight="1">
      <c r="A101" s="23" t="n"/>
      <c r="B101" s="21" t="n"/>
      <c r="C101" s="21" t="n"/>
      <c r="D101" s="29">
        <f>IF(OR($O101="",$O101="なし"),"",INDEX('案件'!$B$5:$B$84,$O101)&amp;"")</f>
        <v/>
      </c>
      <c r="E101" s="19" t="n"/>
      <c r="F101" s="22" t="n"/>
      <c r="G101" s="22" t="n"/>
      <c r="H101" s="19" t="n"/>
      <c r="I101" s="30">
        <f>IF(AND($F101="",$G101=""),"",IF(N('設定'!$B$11)&gt;0,ROUND((N($F101)*60+N($G101))/N('設定'!$B$11),0)*N('設定'!$B$11),(N($F101)*60+N($G101)))/60)</f>
        <v/>
      </c>
      <c r="J101" s="31">
        <f>IF(OR($I101="",$P101="",$P101="なし"),"",$I101*N(INDEX('メンバー'!$D$5:$D$24,$P101)))</f>
        <v/>
      </c>
      <c r="K101" s="32">
        <f>IF(OR($O101="",$O101="なし"),"",INDEX('案件'!$D$5:$D$84,$O101)&amp;"")</f>
        <v/>
      </c>
      <c r="L101" s="32">
        <f>IF(AND($A101="",$B101="",$C101="",$F101="",$G101=""),"",IF(NOT(ISNUMBER($A101)),"日付がない",IF($P101="","氏名がない",IF($P101="なし","氏名がメンバーにない",IF($O101="","案件コードがない",IF($O101="なし","案件コードが案件にない",IF($I101="","時間がない",IF((N($F101)*60+N($G101))=0,"時間が0",IF($I101=0,"丸めると0分","")))))))))</f>
        <v/>
      </c>
      <c r="M101" s="58" t="n"/>
      <c r="N101" s="33">
        <f>IF(ISNUMBER($A101),DATE(YEAR($A101),MONTH($A101),1),"")</f>
        <v/>
      </c>
      <c r="O101" s="34">
        <f>IF($C101="","",IFERROR(MATCH($C101,'案件'!$A$5:$A$84,0),"なし"))</f>
        <v/>
      </c>
      <c r="P101" s="34">
        <f>IF($B101="","",IFERROR(MATCH($B101,'メンバー'!$B$5:$B$24,0),"なし"))</f>
        <v/>
      </c>
    </row>
    <row r="102" ht="17" customHeight="1">
      <c r="A102" s="23" t="n"/>
      <c r="B102" s="21" t="n"/>
      <c r="C102" s="21" t="n"/>
      <c r="D102" s="29">
        <f>IF(OR($O102="",$O102="なし"),"",INDEX('案件'!$B$5:$B$84,$O102)&amp;"")</f>
        <v/>
      </c>
      <c r="E102" s="19" t="n"/>
      <c r="F102" s="22" t="n"/>
      <c r="G102" s="22" t="n"/>
      <c r="H102" s="19" t="n"/>
      <c r="I102" s="30">
        <f>IF(AND($F102="",$G102=""),"",IF(N('設定'!$B$11)&gt;0,ROUND((N($F102)*60+N($G102))/N('設定'!$B$11),0)*N('設定'!$B$11),(N($F102)*60+N($G102)))/60)</f>
        <v/>
      </c>
      <c r="J102" s="31">
        <f>IF(OR($I102="",$P102="",$P102="なし"),"",$I102*N(INDEX('メンバー'!$D$5:$D$24,$P102)))</f>
        <v/>
      </c>
      <c r="K102" s="32">
        <f>IF(OR($O102="",$O102="なし"),"",INDEX('案件'!$D$5:$D$84,$O102)&amp;"")</f>
        <v/>
      </c>
      <c r="L102" s="32">
        <f>IF(AND($A102="",$B102="",$C102="",$F102="",$G102=""),"",IF(NOT(ISNUMBER($A102)),"日付がない",IF($P102="","氏名がない",IF($P102="なし","氏名がメンバーにない",IF($O102="","案件コードがない",IF($O102="なし","案件コードが案件にない",IF($I102="","時間がない",IF((N($F102)*60+N($G102))=0,"時間が0",IF($I102=0,"丸めると0分","")))))))))</f>
        <v/>
      </c>
      <c r="M102" s="58" t="n"/>
      <c r="N102" s="33">
        <f>IF(ISNUMBER($A102),DATE(YEAR($A102),MONTH($A102),1),"")</f>
        <v/>
      </c>
      <c r="O102" s="34">
        <f>IF($C102="","",IFERROR(MATCH($C102,'案件'!$A$5:$A$84,0),"なし"))</f>
        <v/>
      </c>
      <c r="P102" s="34">
        <f>IF($B102="","",IFERROR(MATCH($B102,'メンバー'!$B$5:$B$24,0),"なし"))</f>
        <v/>
      </c>
    </row>
    <row r="103" ht="17" customHeight="1">
      <c r="A103" s="23" t="n"/>
      <c r="B103" s="21" t="n"/>
      <c r="C103" s="21" t="n"/>
      <c r="D103" s="29">
        <f>IF(OR($O103="",$O103="なし"),"",INDEX('案件'!$B$5:$B$84,$O103)&amp;"")</f>
        <v/>
      </c>
      <c r="E103" s="19" t="n"/>
      <c r="F103" s="22" t="n"/>
      <c r="G103" s="22" t="n"/>
      <c r="H103" s="19" t="n"/>
      <c r="I103" s="30">
        <f>IF(AND($F103="",$G103=""),"",IF(N('設定'!$B$11)&gt;0,ROUND((N($F103)*60+N($G103))/N('設定'!$B$11),0)*N('設定'!$B$11),(N($F103)*60+N($G103)))/60)</f>
        <v/>
      </c>
      <c r="J103" s="31">
        <f>IF(OR($I103="",$P103="",$P103="なし"),"",$I103*N(INDEX('メンバー'!$D$5:$D$24,$P103)))</f>
        <v/>
      </c>
      <c r="K103" s="32">
        <f>IF(OR($O103="",$O103="なし"),"",INDEX('案件'!$D$5:$D$84,$O103)&amp;"")</f>
        <v/>
      </c>
      <c r="L103" s="32">
        <f>IF(AND($A103="",$B103="",$C103="",$F103="",$G103=""),"",IF(NOT(ISNUMBER($A103)),"日付がない",IF($P103="","氏名がない",IF($P103="なし","氏名がメンバーにない",IF($O103="","案件コードがない",IF($O103="なし","案件コードが案件にない",IF($I103="","時間がない",IF((N($F103)*60+N($G103))=0,"時間が0",IF($I103=0,"丸めると0分","")))))))))</f>
        <v/>
      </c>
      <c r="M103" s="58" t="n"/>
      <c r="N103" s="33">
        <f>IF(ISNUMBER($A103),DATE(YEAR($A103),MONTH($A103),1),"")</f>
        <v/>
      </c>
      <c r="O103" s="34">
        <f>IF($C103="","",IFERROR(MATCH($C103,'案件'!$A$5:$A$84,0),"なし"))</f>
        <v/>
      </c>
      <c r="P103" s="34">
        <f>IF($B103="","",IFERROR(MATCH($B103,'メンバー'!$B$5:$B$24,0),"なし"))</f>
        <v/>
      </c>
    </row>
    <row r="104" ht="17" customHeight="1">
      <c r="A104" s="23" t="n"/>
      <c r="B104" s="21" t="n"/>
      <c r="C104" s="21" t="n"/>
      <c r="D104" s="29">
        <f>IF(OR($O104="",$O104="なし"),"",INDEX('案件'!$B$5:$B$84,$O104)&amp;"")</f>
        <v/>
      </c>
      <c r="E104" s="19" t="n"/>
      <c r="F104" s="22" t="n"/>
      <c r="G104" s="22" t="n"/>
      <c r="H104" s="19" t="n"/>
      <c r="I104" s="30">
        <f>IF(AND($F104="",$G104=""),"",IF(N('設定'!$B$11)&gt;0,ROUND((N($F104)*60+N($G104))/N('設定'!$B$11),0)*N('設定'!$B$11),(N($F104)*60+N($G104)))/60)</f>
        <v/>
      </c>
      <c r="J104" s="31">
        <f>IF(OR($I104="",$P104="",$P104="なし"),"",$I104*N(INDEX('メンバー'!$D$5:$D$24,$P104)))</f>
        <v/>
      </c>
      <c r="K104" s="32">
        <f>IF(OR($O104="",$O104="なし"),"",INDEX('案件'!$D$5:$D$84,$O104)&amp;"")</f>
        <v/>
      </c>
      <c r="L104" s="32">
        <f>IF(AND($A104="",$B104="",$C104="",$F104="",$G104=""),"",IF(NOT(ISNUMBER($A104)),"日付がない",IF($P104="","氏名がない",IF($P104="なし","氏名がメンバーにない",IF($O104="","案件コードがない",IF($O104="なし","案件コードが案件にない",IF($I104="","時間がない",IF((N($F104)*60+N($G104))=0,"時間が0",IF($I104=0,"丸めると0分","")))))))))</f>
        <v/>
      </c>
      <c r="M104" s="58" t="n"/>
      <c r="N104" s="33">
        <f>IF(ISNUMBER($A104),DATE(YEAR($A104),MONTH($A104),1),"")</f>
        <v/>
      </c>
      <c r="O104" s="34">
        <f>IF($C104="","",IFERROR(MATCH($C104,'案件'!$A$5:$A$84,0),"なし"))</f>
        <v/>
      </c>
      <c r="P104" s="34">
        <f>IF($B104="","",IFERROR(MATCH($B104,'メンバー'!$B$5:$B$24,0),"なし"))</f>
        <v/>
      </c>
    </row>
    <row r="105" ht="17" customHeight="1">
      <c r="A105" s="23" t="n"/>
      <c r="B105" s="21" t="n"/>
      <c r="C105" s="21" t="n"/>
      <c r="D105" s="29">
        <f>IF(OR($O105="",$O105="なし"),"",INDEX('案件'!$B$5:$B$84,$O105)&amp;"")</f>
        <v/>
      </c>
      <c r="E105" s="19" t="n"/>
      <c r="F105" s="22" t="n"/>
      <c r="G105" s="22" t="n"/>
      <c r="H105" s="19" t="n"/>
      <c r="I105" s="30">
        <f>IF(AND($F105="",$G105=""),"",IF(N('設定'!$B$11)&gt;0,ROUND((N($F105)*60+N($G105))/N('設定'!$B$11),0)*N('設定'!$B$11),(N($F105)*60+N($G105)))/60)</f>
        <v/>
      </c>
      <c r="J105" s="31">
        <f>IF(OR($I105="",$P105="",$P105="なし"),"",$I105*N(INDEX('メンバー'!$D$5:$D$24,$P105)))</f>
        <v/>
      </c>
      <c r="K105" s="32">
        <f>IF(OR($O105="",$O105="なし"),"",INDEX('案件'!$D$5:$D$84,$O105)&amp;"")</f>
        <v/>
      </c>
      <c r="L105" s="32">
        <f>IF(AND($A105="",$B105="",$C105="",$F105="",$G105=""),"",IF(NOT(ISNUMBER($A105)),"日付がない",IF($P105="","氏名がない",IF($P105="なし","氏名がメンバーにない",IF($O105="","案件コードがない",IF($O105="なし","案件コードが案件にない",IF($I105="","時間がない",IF((N($F105)*60+N($G105))=0,"時間が0",IF($I105=0,"丸めると0分","")))))))))</f>
        <v/>
      </c>
      <c r="M105" s="58" t="n"/>
      <c r="N105" s="33">
        <f>IF(ISNUMBER($A105),DATE(YEAR($A105),MONTH($A105),1),"")</f>
        <v/>
      </c>
      <c r="O105" s="34">
        <f>IF($C105="","",IFERROR(MATCH($C105,'案件'!$A$5:$A$84,0),"なし"))</f>
        <v/>
      </c>
      <c r="P105" s="34">
        <f>IF($B105="","",IFERROR(MATCH($B105,'メンバー'!$B$5:$B$24,0),"なし"))</f>
        <v/>
      </c>
    </row>
    <row r="106" ht="17" customHeight="1">
      <c r="A106" s="23" t="n"/>
      <c r="B106" s="21" t="n"/>
      <c r="C106" s="21" t="n"/>
      <c r="D106" s="29">
        <f>IF(OR($O106="",$O106="なし"),"",INDEX('案件'!$B$5:$B$84,$O106)&amp;"")</f>
        <v/>
      </c>
      <c r="E106" s="19" t="n"/>
      <c r="F106" s="22" t="n"/>
      <c r="G106" s="22" t="n"/>
      <c r="H106" s="19" t="n"/>
      <c r="I106" s="30">
        <f>IF(AND($F106="",$G106=""),"",IF(N('設定'!$B$11)&gt;0,ROUND((N($F106)*60+N($G106))/N('設定'!$B$11),0)*N('設定'!$B$11),(N($F106)*60+N($G106)))/60)</f>
        <v/>
      </c>
      <c r="J106" s="31">
        <f>IF(OR($I106="",$P106="",$P106="なし"),"",$I106*N(INDEX('メンバー'!$D$5:$D$24,$P106)))</f>
        <v/>
      </c>
      <c r="K106" s="32">
        <f>IF(OR($O106="",$O106="なし"),"",INDEX('案件'!$D$5:$D$84,$O106)&amp;"")</f>
        <v/>
      </c>
      <c r="L106" s="32">
        <f>IF(AND($A106="",$B106="",$C106="",$F106="",$G106=""),"",IF(NOT(ISNUMBER($A106)),"日付がない",IF($P106="","氏名がない",IF($P106="なし","氏名がメンバーにない",IF($O106="","案件コードがない",IF($O106="なし","案件コードが案件にない",IF($I106="","時間がない",IF((N($F106)*60+N($G106))=0,"時間が0",IF($I106=0,"丸めると0分","")))))))))</f>
        <v/>
      </c>
      <c r="M106" s="58" t="n"/>
      <c r="N106" s="33">
        <f>IF(ISNUMBER($A106),DATE(YEAR($A106),MONTH($A106),1),"")</f>
        <v/>
      </c>
      <c r="O106" s="34">
        <f>IF($C106="","",IFERROR(MATCH($C106,'案件'!$A$5:$A$84,0),"なし"))</f>
        <v/>
      </c>
      <c r="P106" s="34">
        <f>IF($B106="","",IFERROR(MATCH($B106,'メンバー'!$B$5:$B$24,0),"なし"))</f>
        <v/>
      </c>
    </row>
    <row r="107" ht="17" customHeight="1">
      <c r="A107" s="23" t="n"/>
      <c r="B107" s="21" t="n"/>
      <c r="C107" s="21" t="n"/>
      <c r="D107" s="29">
        <f>IF(OR($O107="",$O107="なし"),"",INDEX('案件'!$B$5:$B$84,$O107)&amp;"")</f>
        <v/>
      </c>
      <c r="E107" s="19" t="n"/>
      <c r="F107" s="22" t="n"/>
      <c r="G107" s="22" t="n"/>
      <c r="H107" s="19" t="n"/>
      <c r="I107" s="30">
        <f>IF(AND($F107="",$G107=""),"",IF(N('設定'!$B$11)&gt;0,ROUND((N($F107)*60+N($G107))/N('設定'!$B$11),0)*N('設定'!$B$11),(N($F107)*60+N($G107)))/60)</f>
        <v/>
      </c>
      <c r="J107" s="31">
        <f>IF(OR($I107="",$P107="",$P107="なし"),"",$I107*N(INDEX('メンバー'!$D$5:$D$24,$P107)))</f>
        <v/>
      </c>
      <c r="K107" s="32">
        <f>IF(OR($O107="",$O107="なし"),"",INDEX('案件'!$D$5:$D$84,$O107)&amp;"")</f>
        <v/>
      </c>
      <c r="L107" s="32">
        <f>IF(AND($A107="",$B107="",$C107="",$F107="",$G107=""),"",IF(NOT(ISNUMBER($A107)),"日付がない",IF($P107="","氏名がない",IF($P107="なし","氏名がメンバーにない",IF($O107="","案件コードがない",IF($O107="なし","案件コードが案件にない",IF($I107="","時間がない",IF((N($F107)*60+N($G107))=0,"時間が0",IF($I107=0,"丸めると0分","")))))))))</f>
        <v/>
      </c>
      <c r="M107" s="58" t="n"/>
      <c r="N107" s="33">
        <f>IF(ISNUMBER($A107),DATE(YEAR($A107),MONTH($A107),1),"")</f>
        <v/>
      </c>
      <c r="O107" s="34">
        <f>IF($C107="","",IFERROR(MATCH($C107,'案件'!$A$5:$A$84,0),"なし"))</f>
        <v/>
      </c>
      <c r="P107" s="34">
        <f>IF($B107="","",IFERROR(MATCH($B107,'メンバー'!$B$5:$B$24,0),"なし"))</f>
        <v/>
      </c>
    </row>
    <row r="108" ht="17" customHeight="1">
      <c r="A108" s="23" t="n"/>
      <c r="B108" s="21" t="n"/>
      <c r="C108" s="21" t="n"/>
      <c r="D108" s="29">
        <f>IF(OR($O108="",$O108="なし"),"",INDEX('案件'!$B$5:$B$84,$O108)&amp;"")</f>
        <v/>
      </c>
      <c r="E108" s="19" t="n"/>
      <c r="F108" s="22" t="n"/>
      <c r="G108" s="22" t="n"/>
      <c r="H108" s="19" t="n"/>
      <c r="I108" s="30">
        <f>IF(AND($F108="",$G108=""),"",IF(N('設定'!$B$11)&gt;0,ROUND((N($F108)*60+N($G108))/N('設定'!$B$11),0)*N('設定'!$B$11),(N($F108)*60+N($G108)))/60)</f>
        <v/>
      </c>
      <c r="J108" s="31">
        <f>IF(OR($I108="",$P108="",$P108="なし"),"",$I108*N(INDEX('メンバー'!$D$5:$D$24,$P108)))</f>
        <v/>
      </c>
      <c r="K108" s="32">
        <f>IF(OR($O108="",$O108="なし"),"",INDEX('案件'!$D$5:$D$84,$O108)&amp;"")</f>
        <v/>
      </c>
      <c r="L108" s="32">
        <f>IF(AND($A108="",$B108="",$C108="",$F108="",$G108=""),"",IF(NOT(ISNUMBER($A108)),"日付がない",IF($P108="","氏名がない",IF($P108="なし","氏名がメンバーにない",IF($O108="","案件コードがない",IF($O108="なし","案件コードが案件にない",IF($I108="","時間がない",IF((N($F108)*60+N($G108))=0,"時間が0",IF($I108=0,"丸めると0分","")))))))))</f>
        <v/>
      </c>
      <c r="M108" s="58" t="n"/>
      <c r="N108" s="33">
        <f>IF(ISNUMBER($A108),DATE(YEAR($A108),MONTH($A108),1),"")</f>
        <v/>
      </c>
      <c r="O108" s="34">
        <f>IF($C108="","",IFERROR(MATCH($C108,'案件'!$A$5:$A$84,0),"なし"))</f>
        <v/>
      </c>
      <c r="P108" s="34">
        <f>IF($B108="","",IFERROR(MATCH($B108,'メンバー'!$B$5:$B$24,0),"なし"))</f>
        <v/>
      </c>
    </row>
    <row r="109" ht="17" customHeight="1">
      <c r="A109" s="23" t="n"/>
      <c r="B109" s="21" t="n"/>
      <c r="C109" s="21" t="n"/>
      <c r="D109" s="29">
        <f>IF(OR($O109="",$O109="なし"),"",INDEX('案件'!$B$5:$B$84,$O109)&amp;"")</f>
        <v/>
      </c>
      <c r="E109" s="19" t="n"/>
      <c r="F109" s="22" t="n"/>
      <c r="G109" s="22" t="n"/>
      <c r="H109" s="19" t="n"/>
      <c r="I109" s="30">
        <f>IF(AND($F109="",$G109=""),"",IF(N('設定'!$B$11)&gt;0,ROUND((N($F109)*60+N($G109))/N('設定'!$B$11),0)*N('設定'!$B$11),(N($F109)*60+N($G109)))/60)</f>
        <v/>
      </c>
      <c r="J109" s="31">
        <f>IF(OR($I109="",$P109="",$P109="なし"),"",$I109*N(INDEX('メンバー'!$D$5:$D$24,$P109)))</f>
        <v/>
      </c>
      <c r="K109" s="32">
        <f>IF(OR($O109="",$O109="なし"),"",INDEX('案件'!$D$5:$D$84,$O109)&amp;"")</f>
        <v/>
      </c>
      <c r="L109" s="32">
        <f>IF(AND($A109="",$B109="",$C109="",$F109="",$G109=""),"",IF(NOT(ISNUMBER($A109)),"日付がない",IF($P109="","氏名がない",IF($P109="なし","氏名がメンバーにない",IF($O109="","案件コードがない",IF($O109="なし","案件コードが案件にない",IF($I109="","時間がない",IF((N($F109)*60+N($G109))=0,"時間が0",IF($I109=0,"丸めると0分","")))))))))</f>
        <v/>
      </c>
      <c r="M109" s="58" t="n"/>
      <c r="N109" s="33">
        <f>IF(ISNUMBER($A109),DATE(YEAR($A109),MONTH($A109),1),"")</f>
        <v/>
      </c>
      <c r="O109" s="34">
        <f>IF($C109="","",IFERROR(MATCH($C109,'案件'!$A$5:$A$84,0),"なし"))</f>
        <v/>
      </c>
      <c r="P109" s="34">
        <f>IF($B109="","",IFERROR(MATCH($B109,'メンバー'!$B$5:$B$24,0),"なし"))</f>
        <v/>
      </c>
    </row>
    <row r="110" ht="17" customHeight="1">
      <c r="A110" s="23" t="n"/>
      <c r="B110" s="21" t="n"/>
      <c r="C110" s="21" t="n"/>
      <c r="D110" s="29">
        <f>IF(OR($O110="",$O110="なし"),"",INDEX('案件'!$B$5:$B$84,$O110)&amp;"")</f>
        <v/>
      </c>
      <c r="E110" s="19" t="n"/>
      <c r="F110" s="22" t="n"/>
      <c r="G110" s="22" t="n"/>
      <c r="H110" s="19" t="n"/>
      <c r="I110" s="30">
        <f>IF(AND($F110="",$G110=""),"",IF(N('設定'!$B$11)&gt;0,ROUND((N($F110)*60+N($G110))/N('設定'!$B$11),0)*N('設定'!$B$11),(N($F110)*60+N($G110)))/60)</f>
        <v/>
      </c>
      <c r="J110" s="31">
        <f>IF(OR($I110="",$P110="",$P110="なし"),"",$I110*N(INDEX('メンバー'!$D$5:$D$24,$P110)))</f>
        <v/>
      </c>
      <c r="K110" s="32">
        <f>IF(OR($O110="",$O110="なし"),"",INDEX('案件'!$D$5:$D$84,$O110)&amp;"")</f>
        <v/>
      </c>
      <c r="L110" s="32">
        <f>IF(AND($A110="",$B110="",$C110="",$F110="",$G110=""),"",IF(NOT(ISNUMBER($A110)),"日付がない",IF($P110="","氏名がない",IF($P110="なし","氏名がメンバーにない",IF($O110="","案件コードがない",IF($O110="なし","案件コードが案件にない",IF($I110="","時間がない",IF((N($F110)*60+N($G110))=0,"時間が0",IF($I110=0,"丸めると0分","")))))))))</f>
        <v/>
      </c>
      <c r="M110" s="58" t="n"/>
      <c r="N110" s="33">
        <f>IF(ISNUMBER($A110),DATE(YEAR($A110),MONTH($A110),1),"")</f>
        <v/>
      </c>
      <c r="O110" s="34">
        <f>IF($C110="","",IFERROR(MATCH($C110,'案件'!$A$5:$A$84,0),"なし"))</f>
        <v/>
      </c>
      <c r="P110" s="34">
        <f>IF($B110="","",IFERROR(MATCH($B110,'メンバー'!$B$5:$B$24,0),"なし"))</f>
        <v/>
      </c>
    </row>
    <row r="111" ht="17" customHeight="1">
      <c r="A111" s="23" t="n"/>
      <c r="B111" s="21" t="n"/>
      <c r="C111" s="21" t="n"/>
      <c r="D111" s="29">
        <f>IF(OR($O111="",$O111="なし"),"",INDEX('案件'!$B$5:$B$84,$O111)&amp;"")</f>
        <v/>
      </c>
      <c r="E111" s="19" t="n"/>
      <c r="F111" s="22" t="n"/>
      <c r="G111" s="22" t="n"/>
      <c r="H111" s="19" t="n"/>
      <c r="I111" s="30">
        <f>IF(AND($F111="",$G111=""),"",IF(N('設定'!$B$11)&gt;0,ROUND((N($F111)*60+N($G111))/N('設定'!$B$11),0)*N('設定'!$B$11),(N($F111)*60+N($G111)))/60)</f>
        <v/>
      </c>
      <c r="J111" s="31">
        <f>IF(OR($I111="",$P111="",$P111="なし"),"",$I111*N(INDEX('メンバー'!$D$5:$D$24,$P111)))</f>
        <v/>
      </c>
      <c r="K111" s="32">
        <f>IF(OR($O111="",$O111="なし"),"",INDEX('案件'!$D$5:$D$84,$O111)&amp;"")</f>
        <v/>
      </c>
      <c r="L111" s="32">
        <f>IF(AND($A111="",$B111="",$C111="",$F111="",$G111=""),"",IF(NOT(ISNUMBER($A111)),"日付がない",IF($P111="","氏名がない",IF($P111="なし","氏名がメンバーにない",IF($O111="","案件コードがない",IF($O111="なし","案件コードが案件にない",IF($I111="","時間がない",IF((N($F111)*60+N($G111))=0,"時間が0",IF($I111=0,"丸めると0分","")))))))))</f>
        <v/>
      </c>
      <c r="M111" s="58" t="n"/>
      <c r="N111" s="33">
        <f>IF(ISNUMBER($A111),DATE(YEAR($A111),MONTH($A111),1),"")</f>
        <v/>
      </c>
      <c r="O111" s="34">
        <f>IF($C111="","",IFERROR(MATCH($C111,'案件'!$A$5:$A$84,0),"なし"))</f>
        <v/>
      </c>
      <c r="P111" s="34">
        <f>IF($B111="","",IFERROR(MATCH($B111,'メンバー'!$B$5:$B$24,0),"なし"))</f>
        <v/>
      </c>
    </row>
    <row r="112" ht="17" customHeight="1">
      <c r="A112" s="23" t="n"/>
      <c r="B112" s="21" t="n"/>
      <c r="C112" s="21" t="n"/>
      <c r="D112" s="29">
        <f>IF(OR($O112="",$O112="なし"),"",INDEX('案件'!$B$5:$B$84,$O112)&amp;"")</f>
        <v/>
      </c>
      <c r="E112" s="19" t="n"/>
      <c r="F112" s="22" t="n"/>
      <c r="G112" s="22" t="n"/>
      <c r="H112" s="19" t="n"/>
      <c r="I112" s="30">
        <f>IF(AND($F112="",$G112=""),"",IF(N('設定'!$B$11)&gt;0,ROUND((N($F112)*60+N($G112))/N('設定'!$B$11),0)*N('設定'!$B$11),(N($F112)*60+N($G112)))/60)</f>
        <v/>
      </c>
      <c r="J112" s="31">
        <f>IF(OR($I112="",$P112="",$P112="なし"),"",$I112*N(INDEX('メンバー'!$D$5:$D$24,$P112)))</f>
        <v/>
      </c>
      <c r="K112" s="32">
        <f>IF(OR($O112="",$O112="なし"),"",INDEX('案件'!$D$5:$D$84,$O112)&amp;"")</f>
        <v/>
      </c>
      <c r="L112" s="32">
        <f>IF(AND($A112="",$B112="",$C112="",$F112="",$G112=""),"",IF(NOT(ISNUMBER($A112)),"日付がない",IF($P112="","氏名がない",IF($P112="なし","氏名がメンバーにない",IF($O112="","案件コードがない",IF($O112="なし","案件コードが案件にない",IF($I112="","時間がない",IF((N($F112)*60+N($G112))=0,"時間が0",IF($I112=0,"丸めると0分","")))))))))</f>
        <v/>
      </c>
      <c r="M112" s="58" t="n"/>
      <c r="N112" s="33">
        <f>IF(ISNUMBER($A112),DATE(YEAR($A112),MONTH($A112),1),"")</f>
        <v/>
      </c>
      <c r="O112" s="34">
        <f>IF($C112="","",IFERROR(MATCH($C112,'案件'!$A$5:$A$84,0),"なし"))</f>
        <v/>
      </c>
      <c r="P112" s="34">
        <f>IF($B112="","",IFERROR(MATCH($B112,'メンバー'!$B$5:$B$24,0),"なし"))</f>
        <v/>
      </c>
    </row>
    <row r="113" ht="17" customHeight="1">
      <c r="A113" s="23" t="n"/>
      <c r="B113" s="21" t="n"/>
      <c r="C113" s="21" t="n"/>
      <c r="D113" s="29">
        <f>IF(OR($O113="",$O113="なし"),"",INDEX('案件'!$B$5:$B$84,$O113)&amp;"")</f>
        <v/>
      </c>
      <c r="E113" s="19" t="n"/>
      <c r="F113" s="22" t="n"/>
      <c r="G113" s="22" t="n"/>
      <c r="H113" s="19" t="n"/>
      <c r="I113" s="30">
        <f>IF(AND($F113="",$G113=""),"",IF(N('設定'!$B$11)&gt;0,ROUND((N($F113)*60+N($G113))/N('設定'!$B$11),0)*N('設定'!$B$11),(N($F113)*60+N($G113)))/60)</f>
        <v/>
      </c>
      <c r="J113" s="31">
        <f>IF(OR($I113="",$P113="",$P113="なし"),"",$I113*N(INDEX('メンバー'!$D$5:$D$24,$P113)))</f>
        <v/>
      </c>
      <c r="K113" s="32">
        <f>IF(OR($O113="",$O113="なし"),"",INDEX('案件'!$D$5:$D$84,$O113)&amp;"")</f>
        <v/>
      </c>
      <c r="L113" s="32">
        <f>IF(AND($A113="",$B113="",$C113="",$F113="",$G113=""),"",IF(NOT(ISNUMBER($A113)),"日付がない",IF($P113="","氏名がない",IF($P113="なし","氏名がメンバーにない",IF($O113="","案件コードがない",IF($O113="なし","案件コードが案件にない",IF($I113="","時間がない",IF((N($F113)*60+N($G113))=0,"時間が0",IF($I113=0,"丸めると0分","")))))))))</f>
        <v/>
      </c>
      <c r="M113" s="58" t="n"/>
      <c r="N113" s="33">
        <f>IF(ISNUMBER($A113),DATE(YEAR($A113),MONTH($A113),1),"")</f>
        <v/>
      </c>
      <c r="O113" s="34">
        <f>IF($C113="","",IFERROR(MATCH($C113,'案件'!$A$5:$A$84,0),"なし"))</f>
        <v/>
      </c>
      <c r="P113" s="34">
        <f>IF($B113="","",IFERROR(MATCH($B113,'メンバー'!$B$5:$B$24,0),"なし"))</f>
        <v/>
      </c>
    </row>
    <row r="114" ht="17" customHeight="1">
      <c r="A114" s="23" t="n"/>
      <c r="B114" s="21" t="n"/>
      <c r="C114" s="21" t="n"/>
      <c r="D114" s="29">
        <f>IF(OR($O114="",$O114="なし"),"",INDEX('案件'!$B$5:$B$84,$O114)&amp;"")</f>
        <v/>
      </c>
      <c r="E114" s="19" t="n"/>
      <c r="F114" s="22" t="n"/>
      <c r="G114" s="22" t="n"/>
      <c r="H114" s="19" t="n"/>
      <c r="I114" s="30">
        <f>IF(AND($F114="",$G114=""),"",IF(N('設定'!$B$11)&gt;0,ROUND((N($F114)*60+N($G114))/N('設定'!$B$11),0)*N('設定'!$B$11),(N($F114)*60+N($G114)))/60)</f>
        <v/>
      </c>
      <c r="J114" s="31">
        <f>IF(OR($I114="",$P114="",$P114="なし"),"",$I114*N(INDEX('メンバー'!$D$5:$D$24,$P114)))</f>
        <v/>
      </c>
      <c r="K114" s="32">
        <f>IF(OR($O114="",$O114="なし"),"",INDEX('案件'!$D$5:$D$84,$O114)&amp;"")</f>
        <v/>
      </c>
      <c r="L114" s="32">
        <f>IF(AND($A114="",$B114="",$C114="",$F114="",$G114=""),"",IF(NOT(ISNUMBER($A114)),"日付がない",IF($P114="","氏名がない",IF($P114="なし","氏名がメンバーにない",IF($O114="","案件コードがない",IF($O114="なし","案件コードが案件にない",IF($I114="","時間がない",IF((N($F114)*60+N($G114))=0,"時間が0",IF($I114=0,"丸めると0分","")))))))))</f>
        <v/>
      </c>
      <c r="M114" s="58" t="n"/>
      <c r="N114" s="33">
        <f>IF(ISNUMBER($A114),DATE(YEAR($A114),MONTH($A114),1),"")</f>
        <v/>
      </c>
      <c r="O114" s="34">
        <f>IF($C114="","",IFERROR(MATCH($C114,'案件'!$A$5:$A$84,0),"なし"))</f>
        <v/>
      </c>
      <c r="P114" s="34">
        <f>IF($B114="","",IFERROR(MATCH($B114,'メンバー'!$B$5:$B$24,0),"なし"))</f>
        <v/>
      </c>
    </row>
    <row r="115" ht="17" customHeight="1">
      <c r="A115" s="23" t="n"/>
      <c r="B115" s="21" t="n"/>
      <c r="C115" s="21" t="n"/>
      <c r="D115" s="29">
        <f>IF(OR($O115="",$O115="なし"),"",INDEX('案件'!$B$5:$B$84,$O115)&amp;"")</f>
        <v/>
      </c>
      <c r="E115" s="19" t="n"/>
      <c r="F115" s="22" t="n"/>
      <c r="G115" s="22" t="n"/>
      <c r="H115" s="19" t="n"/>
      <c r="I115" s="30">
        <f>IF(AND($F115="",$G115=""),"",IF(N('設定'!$B$11)&gt;0,ROUND((N($F115)*60+N($G115))/N('設定'!$B$11),0)*N('設定'!$B$11),(N($F115)*60+N($G115)))/60)</f>
        <v/>
      </c>
      <c r="J115" s="31">
        <f>IF(OR($I115="",$P115="",$P115="なし"),"",$I115*N(INDEX('メンバー'!$D$5:$D$24,$P115)))</f>
        <v/>
      </c>
      <c r="K115" s="32">
        <f>IF(OR($O115="",$O115="なし"),"",INDEX('案件'!$D$5:$D$84,$O115)&amp;"")</f>
        <v/>
      </c>
      <c r="L115" s="32">
        <f>IF(AND($A115="",$B115="",$C115="",$F115="",$G115=""),"",IF(NOT(ISNUMBER($A115)),"日付がない",IF($P115="","氏名がない",IF($P115="なし","氏名がメンバーにない",IF($O115="","案件コードがない",IF($O115="なし","案件コードが案件にない",IF($I115="","時間がない",IF((N($F115)*60+N($G115))=0,"時間が0",IF($I115=0,"丸めると0分","")))))))))</f>
        <v/>
      </c>
      <c r="M115" s="58" t="n"/>
      <c r="N115" s="33">
        <f>IF(ISNUMBER($A115),DATE(YEAR($A115),MONTH($A115),1),"")</f>
        <v/>
      </c>
      <c r="O115" s="34">
        <f>IF($C115="","",IFERROR(MATCH($C115,'案件'!$A$5:$A$84,0),"なし"))</f>
        <v/>
      </c>
      <c r="P115" s="34">
        <f>IF($B115="","",IFERROR(MATCH($B115,'メンバー'!$B$5:$B$24,0),"なし"))</f>
        <v/>
      </c>
    </row>
    <row r="116" ht="17" customHeight="1">
      <c r="A116" s="23" t="n"/>
      <c r="B116" s="21" t="n"/>
      <c r="C116" s="21" t="n"/>
      <c r="D116" s="29">
        <f>IF(OR($O116="",$O116="なし"),"",INDEX('案件'!$B$5:$B$84,$O116)&amp;"")</f>
        <v/>
      </c>
      <c r="E116" s="19" t="n"/>
      <c r="F116" s="22" t="n"/>
      <c r="G116" s="22" t="n"/>
      <c r="H116" s="19" t="n"/>
      <c r="I116" s="30">
        <f>IF(AND($F116="",$G116=""),"",IF(N('設定'!$B$11)&gt;0,ROUND((N($F116)*60+N($G116))/N('設定'!$B$11),0)*N('設定'!$B$11),(N($F116)*60+N($G116)))/60)</f>
        <v/>
      </c>
      <c r="J116" s="31">
        <f>IF(OR($I116="",$P116="",$P116="なし"),"",$I116*N(INDEX('メンバー'!$D$5:$D$24,$P116)))</f>
        <v/>
      </c>
      <c r="K116" s="32">
        <f>IF(OR($O116="",$O116="なし"),"",INDEX('案件'!$D$5:$D$84,$O116)&amp;"")</f>
        <v/>
      </c>
      <c r="L116" s="32">
        <f>IF(AND($A116="",$B116="",$C116="",$F116="",$G116=""),"",IF(NOT(ISNUMBER($A116)),"日付がない",IF($P116="","氏名がない",IF($P116="なし","氏名がメンバーにない",IF($O116="","案件コードがない",IF($O116="なし","案件コードが案件にない",IF($I116="","時間がない",IF((N($F116)*60+N($G116))=0,"時間が0",IF($I116=0,"丸めると0分","")))))))))</f>
        <v/>
      </c>
      <c r="M116" s="58" t="n"/>
      <c r="N116" s="33">
        <f>IF(ISNUMBER($A116),DATE(YEAR($A116),MONTH($A116),1),"")</f>
        <v/>
      </c>
      <c r="O116" s="34">
        <f>IF($C116="","",IFERROR(MATCH($C116,'案件'!$A$5:$A$84,0),"なし"))</f>
        <v/>
      </c>
      <c r="P116" s="34">
        <f>IF($B116="","",IFERROR(MATCH($B116,'メンバー'!$B$5:$B$24,0),"なし"))</f>
        <v/>
      </c>
    </row>
    <row r="117" ht="17" customHeight="1">
      <c r="A117" s="23" t="n"/>
      <c r="B117" s="21" t="n"/>
      <c r="C117" s="21" t="n"/>
      <c r="D117" s="29">
        <f>IF(OR($O117="",$O117="なし"),"",INDEX('案件'!$B$5:$B$84,$O117)&amp;"")</f>
        <v/>
      </c>
      <c r="E117" s="19" t="n"/>
      <c r="F117" s="22" t="n"/>
      <c r="G117" s="22" t="n"/>
      <c r="H117" s="19" t="n"/>
      <c r="I117" s="30">
        <f>IF(AND($F117="",$G117=""),"",IF(N('設定'!$B$11)&gt;0,ROUND((N($F117)*60+N($G117))/N('設定'!$B$11),0)*N('設定'!$B$11),(N($F117)*60+N($G117)))/60)</f>
        <v/>
      </c>
      <c r="J117" s="31">
        <f>IF(OR($I117="",$P117="",$P117="なし"),"",$I117*N(INDEX('メンバー'!$D$5:$D$24,$P117)))</f>
        <v/>
      </c>
      <c r="K117" s="32">
        <f>IF(OR($O117="",$O117="なし"),"",INDEX('案件'!$D$5:$D$84,$O117)&amp;"")</f>
        <v/>
      </c>
      <c r="L117" s="32">
        <f>IF(AND($A117="",$B117="",$C117="",$F117="",$G117=""),"",IF(NOT(ISNUMBER($A117)),"日付がない",IF($P117="","氏名がない",IF($P117="なし","氏名がメンバーにない",IF($O117="","案件コードがない",IF($O117="なし","案件コードが案件にない",IF($I117="","時間がない",IF((N($F117)*60+N($G117))=0,"時間が0",IF($I117=0,"丸めると0分","")))))))))</f>
        <v/>
      </c>
      <c r="M117" s="58" t="n"/>
      <c r="N117" s="33">
        <f>IF(ISNUMBER($A117),DATE(YEAR($A117),MONTH($A117),1),"")</f>
        <v/>
      </c>
      <c r="O117" s="34">
        <f>IF($C117="","",IFERROR(MATCH($C117,'案件'!$A$5:$A$84,0),"なし"))</f>
        <v/>
      </c>
      <c r="P117" s="34">
        <f>IF($B117="","",IFERROR(MATCH($B117,'メンバー'!$B$5:$B$24,0),"なし"))</f>
        <v/>
      </c>
    </row>
    <row r="118" ht="17" customHeight="1">
      <c r="A118" s="23" t="n"/>
      <c r="B118" s="21" t="n"/>
      <c r="C118" s="21" t="n"/>
      <c r="D118" s="29">
        <f>IF(OR($O118="",$O118="なし"),"",INDEX('案件'!$B$5:$B$84,$O118)&amp;"")</f>
        <v/>
      </c>
      <c r="E118" s="19" t="n"/>
      <c r="F118" s="22" t="n"/>
      <c r="G118" s="22" t="n"/>
      <c r="H118" s="19" t="n"/>
      <c r="I118" s="30">
        <f>IF(AND($F118="",$G118=""),"",IF(N('設定'!$B$11)&gt;0,ROUND((N($F118)*60+N($G118))/N('設定'!$B$11),0)*N('設定'!$B$11),(N($F118)*60+N($G118)))/60)</f>
        <v/>
      </c>
      <c r="J118" s="31">
        <f>IF(OR($I118="",$P118="",$P118="なし"),"",$I118*N(INDEX('メンバー'!$D$5:$D$24,$P118)))</f>
        <v/>
      </c>
      <c r="K118" s="32">
        <f>IF(OR($O118="",$O118="なし"),"",INDEX('案件'!$D$5:$D$84,$O118)&amp;"")</f>
        <v/>
      </c>
      <c r="L118" s="32">
        <f>IF(AND($A118="",$B118="",$C118="",$F118="",$G118=""),"",IF(NOT(ISNUMBER($A118)),"日付がない",IF($P118="","氏名がない",IF($P118="なし","氏名がメンバーにない",IF($O118="","案件コードがない",IF($O118="なし","案件コードが案件にない",IF($I118="","時間がない",IF((N($F118)*60+N($G118))=0,"時間が0",IF($I118=0,"丸めると0分","")))))))))</f>
        <v/>
      </c>
      <c r="M118" s="58" t="n"/>
      <c r="N118" s="33">
        <f>IF(ISNUMBER($A118),DATE(YEAR($A118),MONTH($A118),1),"")</f>
        <v/>
      </c>
      <c r="O118" s="34">
        <f>IF($C118="","",IFERROR(MATCH($C118,'案件'!$A$5:$A$84,0),"なし"))</f>
        <v/>
      </c>
      <c r="P118" s="34">
        <f>IF($B118="","",IFERROR(MATCH($B118,'メンバー'!$B$5:$B$24,0),"なし"))</f>
        <v/>
      </c>
    </row>
    <row r="119" ht="17" customHeight="1">
      <c r="A119" s="23" t="n"/>
      <c r="B119" s="21" t="n"/>
      <c r="C119" s="21" t="n"/>
      <c r="D119" s="29">
        <f>IF(OR($O119="",$O119="なし"),"",INDEX('案件'!$B$5:$B$84,$O119)&amp;"")</f>
        <v/>
      </c>
      <c r="E119" s="19" t="n"/>
      <c r="F119" s="22" t="n"/>
      <c r="G119" s="22" t="n"/>
      <c r="H119" s="19" t="n"/>
      <c r="I119" s="30">
        <f>IF(AND($F119="",$G119=""),"",IF(N('設定'!$B$11)&gt;0,ROUND((N($F119)*60+N($G119))/N('設定'!$B$11),0)*N('設定'!$B$11),(N($F119)*60+N($G119)))/60)</f>
        <v/>
      </c>
      <c r="J119" s="31">
        <f>IF(OR($I119="",$P119="",$P119="なし"),"",$I119*N(INDEX('メンバー'!$D$5:$D$24,$P119)))</f>
        <v/>
      </c>
      <c r="K119" s="32">
        <f>IF(OR($O119="",$O119="なし"),"",INDEX('案件'!$D$5:$D$84,$O119)&amp;"")</f>
        <v/>
      </c>
      <c r="L119" s="32">
        <f>IF(AND($A119="",$B119="",$C119="",$F119="",$G119=""),"",IF(NOT(ISNUMBER($A119)),"日付がない",IF($P119="","氏名がない",IF($P119="なし","氏名がメンバーにない",IF($O119="","案件コードがない",IF($O119="なし","案件コードが案件にない",IF($I119="","時間がない",IF((N($F119)*60+N($G119))=0,"時間が0",IF($I119=0,"丸めると0分","")))))))))</f>
        <v/>
      </c>
      <c r="M119" s="58" t="n"/>
      <c r="N119" s="33">
        <f>IF(ISNUMBER($A119),DATE(YEAR($A119),MONTH($A119),1),"")</f>
        <v/>
      </c>
      <c r="O119" s="34">
        <f>IF($C119="","",IFERROR(MATCH($C119,'案件'!$A$5:$A$84,0),"なし"))</f>
        <v/>
      </c>
      <c r="P119" s="34">
        <f>IF($B119="","",IFERROR(MATCH($B119,'メンバー'!$B$5:$B$24,0),"なし"))</f>
        <v/>
      </c>
    </row>
    <row r="120" ht="17" customHeight="1">
      <c r="A120" s="23" t="n"/>
      <c r="B120" s="21" t="n"/>
      <c r="C120" s="21" t="n"/>
      <c r="D120" s="29">
        <f>IF(OR($O120="",$O120="なし"),"",INDEX('案件'!$B$5:$B$84,$O120)&amp;"")</f>
        <v/>
      </c>
      <c r="E120" s="19" t="n"/>
      <c r="F120" s="22" t="n"/>
      <c r="G120" s="22" t="n"/>
      <c r="H120" s="19" t="n"/>
      <c r="I120" s="30">
        <f>IF(AND($F120="",$G120=""),"",IF(N('設定'!$B$11)&gt;0,ROUND((N($F120)*60+N($G120))/N('設定'!$B$11),0)*N('設定'!$B$11),(N($F120)*60+N($G120)))/60)</f>
        <v/>
      </c>
      <c r="J120" s="31">
        <f>IF(OR($I120="",$P120="",$P120="なし"),"",$I120*N(INDEX('メンバー'!$D$5:$D$24,$P120)))</f>
        <v/>
      </c>
      <c r="K120" s="32">
        <f>IF(OR($O120="",$O120="なし"),"",INDEX('案件'!$D$5:$D$84,$O120)&amp;"")</f>
        <v/>
      </c>
      <c r="L120" s="32">
        <f>IF(AND($A120="",$B120="",$C120="",$F120="",$G120=""),"",IF(NOT(ISNUMBER($A120)),"日付がない",IF($P120="","氏名がない",IF($P120="なし","氏名がメンバーにない",IF($O120="","案件コードがない",IF($O120="なし","案件コードが案件にない",IF($I120="","時間がない",IF((N($F120)*60+N($G120))=0,"時間が0",IF($I120=0,"丸めると0分","")))))))))</f>
        <v/>
      </c>
      <c r="M120" s="58" t="n"/>
      <c r="N120" s="33">
        <f>IF(ISNUMBER($A120),DATE(YEAR($A120),MONTH($A120),1),"")</f>
        <v/>
      </c>
      <c r="O120" s="34">
        <f>IF($C120="","",IFERROR(MATCH($C120,'案件'!$A$5:$A$84,0),"なし"))</f>
        <v/>
      </c>
      <c r="P120" s="34">
        <f>IF($B120="","",IFERROR(MATCH($B120,'メンバー'!$B$5:$B$24,0),"なし"))</f>
        <v/>
      </c>
    </row>
    <row r="121" ht="17" customHeight="1">
      <c r="A121" s="23" t="n"/>
      <c r="B121" s="21" t="n"/>
      <c r="C121" s="21" t="n"/>
      <c r="D121" s="29">
        <f>IF(OR($O121="",$O121="なし"),"",INDEX('案件'!$B$5:$B$84,$O121)&amp;"")</f>
        <v/>
      </c>
      <c r="E121" s="19" t="n"/>
      <c r="F121" s="22" t="n"/>
      <c r="G121" s="22" t="n"/>
      <c r="H121" s="19" t="n"/>
      <c r="I121" s="30">
        <f>IF(AND($F121="",$G121=""),"",IF(N('設定'!$B$11)&gt;0,ROUND((N($F121)*60+N($G121))/N('設定'!$B$11),0)*N('設定'!$B$11),(N($F121)*60+N($G121)))/60)</f>
        <v/>
      </c>
      <c r="J121" s="31">
        <f>IF(OR($I121="",$P121="",$P121="なし"),"",$I121*N(INDEX('メンバー'!$D$5:$D$24,$P121)))</f>
        <v/>
      </c>
      <c r="K121" s="32">
        <f>IF(OR($O121="",$O121="なし"),"",INDEX('案件'!$D$5:$D$84,$O121)&amp;"")</f>
        <v/>
      </c>
      <c r="L121" s="32">
        <f>IF(AND($A121="",$B121="",$C121="",$F121="",$G121=""),"",IF(NOT(ISNUMBER($A121)),"日付がない",IF($P121="","氏名がない",IF($P121="なし","氏名がメンバーにない",IF($O121="","案件コードがない",IF($O121="なし","案件コードが案件にない",IF($I121="","時間がない",IF((N($F121)*60+N($G121))=0,"時間が0",IF($I121=0,"丸めると0分","")))))))))</f>
        <v/>
      </c>
      <c r="M121" s="58" t="n"/>
      <c r="N121" s="33">
        <f>IF(ISNUMBER($A121),DATE(YEAR($A121),MONTH($A121),1),"")</f>
        <v/>
      </c>
      <c r="O121" s="34">
        <f>IF($C121="","",IFERROR(MATCH($C121,'案件'!$A$5:$A$84,0),"なし"))</f>
        <v/>
      </c>
      <c r="P121" s="34">
        <f>IF($B121="","",IFERROR(MATCH($B121,'メンバー'!$B$5:$B$24,0),"なし"))</f>
        <v/>
      </c>
    </row>
    <row r="122" ht="17" customHeight="1">
      <c r="A122" s="23" t="n"/>
      <c r="B122" s="21" t="n"/>
      <c r="C122" s="21" t="n"/>
      <c r="D122" s="29">
        <f>IF(OR($O122="",$O122="なし"),"",INDEX('案件'!$B$5:$B$84,$O122)&amp;"")</f>
        <v/>
      </c>
      <c r="E122" s="19" t="n"/>
      <c r="F122" s="22" t="n"/>
      <c r="G122" s="22" t="n"/>
      <c r="H122" s="19" t="n"/>
      <c r="I122" s="30">
        <f>IF(AND($F122="",$G122=""),"",IF(N('設定'!$B$11)&gt;0,ROUND((N($F122)*60+N($G122))/N('設定'!$B$11),0)*N('設定'!$B$11),(N($F122)*60+N($G122)))/60)</f>
        <v/>
      </c>
      <c r="J122" s="31">
        <f>IF(OR($I122="",$P122="",$P122="なし"),"",$I122*N(INDEX('メンバー'!$D$5:$D$24,$P122)))</f>
        <v/>
      </c>
      <c r="K122" s="32">
        <f>IF(OR($O122="",$O122="なし"),"",INDEX('案件'!$D$5:$D$84,$O122)&amp;"")</f>
        <v/>
      </c>
      <c r="L122" s="32">
        <f>IF(AND($A122="",$B122="",$C122="",$F122="",$G122=""),"",IF(NOT(ISNUMBER($A122)),"日付がない",IF($P122="","氏名がない",IF($P122="なし","氏名がメンバーにない",IF($O122="","案件コードがない",IF($O122="なし","案件コードが案件にない",IF($I122="","時間がない",IF((N($F122)*60+N($G122))=0,"時間が0",IF($I122=0,"丸めると0分","")))))))))</f>
        <v/>
      </c>
      <c r="M122" s="58" t="n"/>
      <c r="N122" s="33">
        <f>IF(ISNUMBER($A122),DATE(YEAR($A122),MONTH($A122),1),"")</f>
        <v/>
      </c>
      <c r="O122" s="34">
        <f>IF($C122="","",IFERROR(MATCH($C122,'案件'!$A$5:$A$84,0),"なし"))</f>
        <v/>
      </c>
      <c r="P122" s="34">
        <f>IF($B122="","",IFERROR(MATCH($B122,'メンバー'!$B$5:$B$24,0),"なし"))</f>
        <v/>
      </c>
    </row>
    <row r="123" ht="17" customHeight="1">
      <c r="A123" s="23" t="n"/>
      <c r="B123" s="21" t="n"/>
      <c r="C123" s="21" t="n"/>
      <c r="D123" s="29">
        <f>IF(OR($O123="",$O123="なし"),"",INDEX('案件'!$B$5:$B$84,$O123)&amp;"")</f>
        <v/>
      </c>
      <c r="E123" s="19" t="n"/>
      <c r="F123" s="22" t="n"/>
      <c r="G123" s="22" t="n"/>
      <c r="H123" s="19" t="n"/>
      <c r="I123" s="30">
        <f>IF(AND($F123="",$G123=""),"",IF(N('設定'!$B$11)&gt;0,ROUND((N($F123)*60+N($G123))/N('設定'!$B$11),0)*N('設定'!$B$11),(N($F123)*60+N($G123)))/60)</f>
        <v/>
      </c>
      <c r="J123" s="31">
        <f>IF(OR($I123="",$P123="",$P123="なし"),"",$I123*N(INDEX('メンバー'!$D$5:$D$24,$P123)))</f>
        <v/>
      </c>
      <c r="K123" s="32">
        <f>IF(OR($O123="",$O123="なし"),"",INDEX('案件'!$D$5:$D$84,$O123)&amp;"")</f>
        <v/>
      </c>
      <c r="L123" s="32">
        <f>IF(AND($A123="",$B123="",$C123="",$F123="",$G123=""),"",IF(NOT(ISNUMBER($A123)),"日付がない",IF($P123="","氏名がない",IF($P123="なし","氏名がメンバーにない",IF($O123="","案件コードがない",IF($O123="なし","案件コードが案件にない",IF($I123="","時間がない",IF((N($F123)*60+N($G123))=0,"時間が0",IF($I123=0,"丸めると0分","")))))))))</f>
        <v/>
      </c>
      <c r="M123" s="58" t="n"/>
      <c r="N123" s="33">
        <f>IF(ISNUMBER($A123),DATE(YEAR($A123),MONTH($A123),1),"")</f>
        <v/>
      </c>
      <c r="O123" s="34">
        <f>IF($C123="","",IFERROR(MATCH($C123,'案件'!$A$5:$A$84,0),"なし"))</f>
        <v/>
      </c>
      <c r="P123" s="34">
        <f>IF($B123="","",IFERROR(MATCH($B123,'メンバー'!$B$5:$B$24,0),"なし"))</f>
        <v/>
      </c>
    </row>
    <row r="124" ht="17" customHeight="1">
      <c r="A124" s="23" t="n"/>
      <c r="B124" s="21" t="n"/>
      <c r="C124" s="21" t="n"/>
      <c r="D124" s="29">
        <f>IF(OR($O124="",$O124="なし"),"",INDEX('案件'!$B$5:$B$84,$O124)&amp;"")</f>
        <v/>
      </c>
      <c r="E124" s="19" t="n"/>
      <c r="F124" s="22" t="n"/>
      <c r="G124" s="22" t="n"/>
      <c r="H124" s="19" t="n"/>
      <c r="I124" s="30">
        <f>IF(AND($F124="",$G124=""),"",IF(N('設定'!$B$11)&gt;0,ROUND((N($F124)*60+N($G124))/N('設定'!$B$11),0)*N('設定'!$B$11),(N($F124)*60+N($G124)))/60)</f>
        <v/>
      </c>
      <c r="J124" s="31">
        <f>IF(OR($I124="",$P124="",$P124="なし"),"",$I124*N(INDEX('メンバー'!$D$5:$D$24,$P124)))</f>
        <v/>
      </c>
      <c r="K124" s="32">
        <f>IF(OR($O124="",$O124="なし"),"",INDEX('案件'!$D$5:$D$84,$O124)&amp;"")</f>
        <v/>
      </c>
      <c r="L124" s="32">
        <f>IF(AND($A124="",$B124="",$C124="",$F124="",$G124=""),"",IF(NOT(ISNUMBER($A124)),"日付がない",IF($P124="","氏名がない",IF($P124="なし","氏名がメンバーにない",IF($O124="","案件コードがない",IF($O124="なし","案件コードが案件にない",IF($I124="","時間がない",IF((N($F124)*60+N($G124))=0,"時間が0",IF($I124=0,"丸めると0分","")))))))))</f>
        <v/>
      </c>
      <c r="M124" s="58" t="n"/>
      <c r="N124" s="33">
        <f>IF(ISNUMBER($A124),DATE(YEAR($A124),MONTH($A124),1),"")</f>
        <v/>
      </c>
      <c r="O124" s="34">
        <f>IF($C124="","",IFERROR(MATCH($C124,'案件'!$A$5:$A$84,0),"なし"))</f>
        <v/>
      </c>
      <c r="P124" s="34">
        <f>IF($B124="","",IFERROR(MATCH($B124,'メンバー'!$B$5:$B$24,0),"なし"))</f>
        <v/>
      </c>
    </row>
    <row r="125" ht="17" customHeight="1">
      <c r="A125" s="23" t="n"/>
      <c r="B125" s="21" t="n"/>
      <c r="C125" s="21" t="n"/>
      <c r="D125" s="29">
        <f>IF(OR($O125="",$O125="なし"),"",INDEX('案件'!$B$5:$B$84,$O125)&amp;"")</f>
        <v/>
      </c>
      <c r="E125" s="19" t="n"/>
      <c r="F125" s="22" t="n"/>
      <c r="G125" s="22" t="n"/>
      <c r="H125" s="19" t="n"/>
      <c r="I125" s="30">
        <f>IF(AND($F125="",$G125=""),"",IF(N('設定'!$B$11)&gt;0,ROUND((N($F125)*60+N($G125))/N('設定'!$B$11),0)*N('設定'!$B$11),(N($F125)*60+N($G125)))/60)</f>
        <v/>
      </c>
      <c r="J125" s="31">
        <f>IF(OR($I125="",$P125="",$P125="なし"),"",$I125*N(INDEX('メンバー'!$D$5:$D$24,$P125)))</f>
        <v/>
      </c>
      <c r="K125" s="32">
        <f>IF(OR($O125="",$O125="なし"),"",INDEX('案件'!$D$5:$D$84,$O125)&amp;"")</f>
        <v/>
      </c>
      <c r="L125" s="32">
        <f>IF(AND($A125="",$B125="",$C125="",$F125="",$G125=""),"",IF(NOT(ISNUMBER($A125)),"日付がない",IF($P125="","氏名がない",IF($P125="なし","氏名がメンバーにない",IF($O125="","案件コードがない",IF($O125="なし","案件コードが案件にない",IF($I125="","時間がない",IF((N($F125)*60+N($G125))=0,"時間が0",IF($I125=0,"丸めると0分","")))))))))</f>
        <v/>
      </c>
      <c r="M125" s="58" t="n"/>
      <c r="N125" s="33">
        <f>IF(ISNUMBER($A125),DATE(YEAR($A125),MONTH($A125),1),"")</f>
        <v/>
      </c>
      <c r="O125" s="34">
        <f>IF($C125="","",IFERROR(MATCH($C125,'案件'!$A$5:$A$84,0),"なし"))</f>
        <v/>
      </c>
      <c r="P125" s="34">
        <f>IF($B125="","",IFERROR(MATCH($B125,'メンバー'!$B$5:$B$24,0),"なし"))</f>
        <v/>
      </c>
    </row>
    <row r="126" ht="17" customHeight="1">
      <c r="A126" s="23" t="n"/>
      <c r="B126" s="21" t="n"/>
      <c r="C126" s="21" t="n"/>
      <c r="D126" s="29">
        <f>IF(OR($O126="",$O126="なし"),"",INDEX('案件'!$B$5:$B$84,$O126)&amp;"")</f>
        <v/>
      </c>
      <c r="E126" s="19" t="n"/>
      <c r="F126" s="22" t="n"/>
      <c r="G126" s="22" t="n"/>
      <c r="H126" s="19" t="n"/>
      <c r="I126" s="30">
        <f>IF(AND($F126="",$G126=""),"",IF(N('設定'!$B$11)&gt;0,ROUND((N($F126)*60+N($G126))/N('設定'!$B$11),0)*N('設定'!$B$11),(N($F126)*60+N($G126)))/60)</f>
        <v/>
      </c>
      <c r="J126" s="31">
        <f>IF(OR($I126="",$P126="",$P126="なし"),"",$I126*N(INDEX('メンバー'!$D$5:$D$24,$P126)))</f>
        <v/>
      </c>
      <c r="K126" s="32">
        <f>IF(OR($O126="",$O126="なし"),"",INDEX('案件'!$D$5:$D$84,$O126)&amp;"")</f>
        <v/>
      </c>
      <c r="L126" s="32">
        <f>IF(AND($A126="",$B126="",$C126="",$F126="",$G126=""),"",IF(NOT(ISNUMBER($A126)),"日付がない",IF($P126="","氏名がない",IF($P126="なし","氏名がメンバーにない",IF($O126="","案件コードがない",IF($O126="なし","案件コードが案件にない",IF($I126="","時間がない",IF((N($F126)*60+N($G126))=0,"時間が0",IF($I126=0,"丸めると0分","")))))))))</f>
        <v/>
      </c>
      <c r="M126" s="58" t="n"/>
      <c r="N126" s="33">
        <f>IF(ISNUMBER($A126),DATE(YEAR($A126),MONTH($A126),1),"")</f>
        <v/>
      </c>
      <c r="O126" s="34">
        <f>IF($C126="","",IFERROR(MATCH($C126,'案件'!$A$5:$A$84,0),"なし"))</f>
        <v/>
      </c>
      <c r="P126" s="34">
        <f>IF($B126="","",IFERROR(MATCH($B126,'メンバー'!$B$5:$B$24,0),"なし"))</f>
        <v/>
      </c>
    </row>
    <row r="127" ht="17" customHeight="1">
      <c r="A127" s="23" t="n"/>
      <c r="B127" s="21" t="n"/>
      <c r="C127" s="21" t="n"/>
      <c r="D127" s="29">
        <f>IF(OR($O127="",$O127="なし"),"",INDEX('案件'!$B$5:$B$84,$O127)&amp;"")</f>
        <v/>
      </c>
      <c r="E127" s="19" t="n"/>
      <c r="F127" s="22" t="n"/>
      <c r="G127" s="22" t="n"/>
      <c r="H127" s="19" t="n"/>
      <c r="I127" s="30">
        <f>IF(AND($F127="",$G127=""),"",IF(N('設定'!$B$11)&gt;0,ROUND((N($F127)*60+N($G127))/N('設定'!$B$11),0)*N('設定'!$B$11),(N($F127)*60+N($G127)))/60)</f>
        <v/>
      </c>
      <c r="J127" s="31">
        <f>IF(OR($I127="",$P127="",$P127="なし"),"",$I127*N(INDEX('メンバー'!$D$5:$D$24,$P127)))</f>
        <v/>
      </c>
      <c r="K127" s="32">
        <f>IF(OR($O127="",$O127="なし"),"",INDEX('案件'!$D$5:$D$84,$O127)&amp;"")</f>
        <v/>
      </c>
      <c r="L127" s="32">
        <f>IF(AND($A127="",$B127="",$C127="",$F127="",$G127=""),"",IF(NOT(ISNUMBER($A127)),"日付がない",IF($P127="","氏名がない",IF($P127="なし","氏名がメンバーにない",IF($O127="","案件コードがない",IF($O127="なし","案件コードが案件にない",IF($I127="","時間がない",IF((N($F127)*60+N($G127))=0,"時間が0",IF($I127=0,"丸めると0分","")))))))))</f>
        <v/>
      </c>
      <c r="M127" s="58" t="n"/>
      <c r="N127" s="33">
        <f>IF(ISNUMBER($A127),DATE(YEAR($A127),MONTH($A127),1),"")</f>
        <v/>
      </c>
      <c r="O127" s="34">
        <f>IF($C127="","",IFERROR(MATCH($C127,'案件'!$A$5:$A$84,0),"なし"))</f>
        <v/>
      </c>
      <c r="P127" s="34">
        <f>IF($B127="","",IFERROR(MATCH($B127,'メンバー'!$B$5:$B$24,0),"なし"))</f>
        <v/>
      </c>
    </row>
    <row r="128" ht="17" customHeight="1">
      <c r="A128" s="23" t="n"/>
      <c r="B128" s="21" t="n"/>
      <c r="C128" s="21" t="n"/>
      <c r="D128" s="29">
        <f>IF(OR($O128="",$O128="なし"),"",INDEX('案件'!$B$5:$B$84,$O128)&amp;"")</f>
        <v/>
      </c>
      <c r="E128" s="19" t="n"/>
      <c r="F128" s="22" t="n"/>
      <c r="G128" s="22" t="n"/>
      <c r="H128" s="19" t="n"/>
      <c r="I128" s="30">
        <f>IF(AND($F128="",$G128=""),"",IF(N('設定'!$B$11)&gt;0,ROUND((N($F128)*60+N($G128))/N('設定'!$B$11),0)*N('設定'!$B$11),(N($F128)*60+N($G128)))/60)</f>
        <v/>
      </c>
      <c r="J128" s="31">
        <f>IF(OR($I128="",$P128="",$P128="なし"),"",$I128*N(INDEX('メンバー'!$D$5:$D$24,$P128)))</f>
        <v/>
      </c>
      <c r="K128" s="32">
        <f>IF(OR($O128="",$O128="なし"),"",INDEX('案件'!$D$5:$D$84,$O128)&amp;"")</f>
        <v/>
      </c>
      <c r="L128" s="32">
        <f>IF(AND($A128="",$B128="",$C128="",$F128="",$G128=""),"",IF(NOT(ISNUMBER($A128)),"日付がない",IF($P128="","氏名がない",IF($P128="なし","氏名がメンバーにない",IF($O128="","案件コードがない",IF($O128="なし","案件コードが案件にない",IF($I128="","時間がない",IF((N($F128)*60+N($G128))=0,"時間が0",IF($I128=0,"丸めると0分","")))))))))</f>
        <v/>
      </c>
      <c r="M128" s="58" t="n"/>
      <c r="N128" s="33">
        <f>IF(ISNUMBER($A128),DATE(YEAR($A128),MONTH($A128),1),"")</f>
        <v/>
      </c>
      <c r="O128" s="34">
        <f>IF($C128="","",IFERROR(MATCH($C128,'案件'!$A$5:$A$84,0),"なし"))</f>
        <v/>
      </c>
      <c r="P128" s="34">
        <f>IF($B128="","",IFERROR(MATCH($B128,'メンバー'!$B$5:$B$24,0),"なし"))</f>
        <v/>
      </c>
    </row>
    <row r="129" ht="17" customHeight="1">
      <c r="A129" s="23" t="n"/>
      <c r="B129" s="21" t="n"/>
      <c r="C129" s="21" t="n"/>
      <c r="D129" s="29">
        <f>IF(OR($O129="",$O129="なし"),"",INDEX('案件'!$B$5:$B$84,$O129)&amp;"")</f>
        <v/>
      </c>
      <c r="E129" s="19" t="n"/>
      <c r="F129" s="22" t="n"/>
      <c r="G129" s="22" t="n"/>
      <c r="H129" s="19" t="n"/>
      <c r="I129" s="30">
        <f>IF(AND($F129="",$G129=""),"",IF(N('設定'!$B$11)&gt;0,ROUND((N($F129)*60+N($G129))/N('設定'!$B$11),0)*N('設定'!$B$11),(N($F129)*60+N($G129)))/60)</f>
        <v/>
      </c>
      <c r="J129" s="31">
        <f>IF(OR($I129="",$P129="",$P129="なし"),"",$I129*N(INDEX('メンバー'!$D$5:$D$24,$P129)))</f>
        <v/>
      </c>
      <c r="K129" s="32">
        <f>IF(OR($O129="",$O129="なし"),"",INDEX('案件'!$D$5:$D$84,$O129)&amp;"")</f>
        <v/>
      </c>
      <c r="L129" s="32">
        <f>IF(AND($A129="",$B129="",$C129="",$F129="",$G129=""),"",IF(NOT(ISNUMBER($A129)),"日付がない",IF($P129="","氏名がない",IF($P129="なし","氏名がメンバーにない",IF($O129="","案件コードがない",IF($O129="なし","案件コードが案件にない",IF($I129="","時間がない",IF((N($F129)*60+N($G129))=0,"時間が0",IF($I129=0,"丸めると0分","")))))))))</f>
        <v/>
      </c>
      <c r="M129" s="58" t="n"/>
      <c r="N129" s="33">
        <f>IF(ISNUMBER($A129),DATE(YEAR($A129),MONTH($A129),1),"")</f>
        <v/>
      </c>
      <c r="O129" s="34">
        <f>IF($C129="","",IFERROR(MATCH($C129,'案件'!$A$5:$A$84,0),"なし"))</f>
        <v/>
      </c>
      <c r="P129" s="34">
        <f>IF($B129="","",IFERROR(MATCH($B129,'メンバー'!$B$5:$B$24,0),"なし"))</f>
        <v/>
      </c>
    </row>
    <row r="130" ht="17" customHeight="1">
      <c r="A130" s="23" t="n"/>
      <c r="B130" s="21" t="n"/>
      <c r="C130" s="21" t="n"/>
      <c r="D130" s="29">
        <f>IF(OR($O130="",$O130="なし"),"",INDEX('案件'!$B$5:$B$84,$O130)&amp;"")</f>
        <v/>
      </c>
      <c r="E130" s="19" t="n"/>
      <c r="F130" s="22" t="n"/>
      <c r="G130" s="22" t="n"/>
      <c r="H130" s="19" t="n"/>
      <c r="I130" s="30">
        <f>IF(AND($F130="",$G130=""),"",IF(N('設定'!$B$11)&gt;0,ROUND((N($F130)*60+N($G130))/N('設定'!$B$11),0)*N('設定'!$B$11),(N($F130)*60+N($G130)))/60)</f>
        <v/>
      </c>
      <c r="J130" s="31">
        <f>IF(OR($I130="",$P130="",$P130="なし"),"",$I130*N(INDEX('メンバー'!$D$5:$D$24,$P130)))</f>
        <v/>
      </c>
      <c r="K130" s="32">
        <f>IF(OR($O130="",$O130="なし"),"",INDEX('案件'!$D$5:$D$84,$O130)&amp;"")</f>
        <v/>
      </c>
      <c r="L130" s="32">
        <f>IF(AND($A130="",$B130="",$C130="",$F130="",$G130=""),"",IF(NOT(ISNUMBER($A130)),"日付がない",IF($P130="","氏名がない",IF($P130="なし","氏名がメンバーにない",IF($O130="","案件コードがない",IF($O130="なし","案件コードが案件にない",IF($I130="","時間がない",IF((N($F130)*60+N($G130))=0,"時間が0",IF($I130=0,"丸めると0分","")))))))))</f>
        <v/>
      </c>
      <c r="M130" s="58" t="n"/>
      <c r="N130" s="33">
        <f>IF(ISNUMBER($A130),DATE(YEAR($A130),MONTH($A130),1),"")</f>
        <v/>
      </c>
      <c r="O130" s="34">
        <f>IF($C130="","",IFERROR(MATCH($C130,'案件'!$A$5:$A$84,0),"なし"))</f>
        <v/>
      </c>
      <c r="P130" s="34">
        <f>IF($B130="","",IFERROR(MATCH($B130,'メンバー'!$B$5:$B$24,0),"なし"))</f>
        <v/>
      </c>
    </row>
    <row r="131" ht="17" customHeight="1">
      <c r="A131" s="23" t="n"/>
      <c r="B131" s="21" t="n"/>
      <c r="C131" s="21" t="n"/>
      <c r="D131" s="29">
        <f>IF(OR($O131="",$O131="なし"),"",INDEX('案件'!$B$5:$B$84,$O131)&amp;"")</f>
        <v/>
      </c>
      <c r="E131" s="19" t="n"/>
      <c r="F131" s="22" t="n"/>
      <c r="G131" s="22" t="n"/>
      <c r="H131" s="19" t="n"/>
      <c r="I131" s="30">
        <f>IF(AND($F131="",$G131=""),"",IF(N('設定'!$B$11)&gt;0,ROUND((N($F131)*60+N($G131))/N('設定'!$B$11),0)*N('設定'!$B$11),(N($F131)*60+N($G131)))/60)</f>
        <v/>
      </c>
      <c r="J131" s="31">
        <f>IF(OR($I131="",$P131="",$P131="なし"),"",$I131*N(INDEX('メンバー'!$D$5:$D$24,$P131)))</f>
        <v/>
      </c>
      <c r="K131" s="32">
        <f>IF(OR($O131="",$O131="なし"),"",INDEX('案件'!$D$5:$D$84,$O131)&amp;"")</f>
        <v/>
      </c>
      <c r="L131" s="32">
        <f>IF(AND($A131="",$B131="",$C131="",$F131="",$G131=""),"",IF(NOT(ISNUMBER($A131)),"日付がない",IF($P131="","氏名がない",IF($P131="なし","氏名がメンバーにない",IF($O131="","案件コードがない",IF($O131="なし","案件コードが案件にない",IF($I131="","時間がない",IF((N($F131)*60+N($G131))=0,"時間が0",IF($I131=0,"丸めると0分","")))))))))</f>
        <v/>
      </c>
      <c r="M131" s="58" t="n"/>
      <c r="N131" s="33">
        <f>IF(ISNUMBER($A131),DATE(YEAR($A131),MONTH($A131),1),"")</f>
        <v/>
      </c>
      <c r="O131" s="34">
        <f>IF($C131="","",IFERROR(MATCH($C131,'案件'!$A$5:$A$84,0),"なし"))</f>
        <v/>
      </c>
      <c r="P131" s="34">
        <f>IF($B131="","",IFERROR(MATCH($B131,'メンバー'!$B$5:$B$24,0),"なし"))</f>
        <v/>
      </c>
    </row>
    <row r="132" ht="17" customHeight="1">
      <c r="A132" s="23" t="n"/>
      <c r="B132" s="21" t="n"/>
      <c r="C132" s="21" t="n"/>
      <c r="D132" s="29">
        <f>IF(OR($O132="",$O132="なし"),"",INDEX('案件'!$B$5:$B$84,$O132)&amp;"")</f>
        <v/>
      </c>
      <c r="E132" s="19" t="n"/>
      <c r="F132" s="22" t="n"/>
      <c r="G132" s="22" t="n"/>
      <c r="H132" s="19" t="n"/>
      <c r="I132" s="30">
        <f>IF(AND($F132="",$G132=""),"",IF(N('設定'!$B$11)&gt;0,ROUND((N($F132)*60+N($G132))/N('設定'!$B$11),0)*N('設定'!$B$11),(N($F132)*60+N($G132)))/60)</f>
        <v/>
      </c>
      <c r="J132" s="31">
        <f>IF(OR($I132="",$P132="",$P132="なし"),"",$I132*N(INDEX('メンバー'!$D$5:$D$24,$P132)))</f>
        <v/>
      </c>
      <c r="K132" s="32">
        <f>IF(OR($O132="",$O132="なし"),"",INDEX('案件'!$D$5:$D$84,$O132)&amp;"")</f>
        <v/>
      </c>
      <c r="L132" s="32">
        <f>IF(AND($A132="",$B132="",$C132="",$F132="",$G132=""),"",IF(NOT(ISNUMBER($A132)),"日付がない",IF($P132="","氏名がない",IF($P132="なし","氏名がメンバーにない",IF($O132="","案件コードがない",IF($O132="なし","案件コードが案件にない",IF($I132="","時間がない",IF((N($F132)*60+N($G132))=0,"時間が0",IF($I132=0,"丸めると0分","")))))))))</f>
        <v/>
      </c>
      <c r="M132" s="58" t="n"/>
      <c r="N132" s="33">
        <f>IF(ISNUMBER($A132),DATE(YEAR($A132),MONTH($A132),1),"")</f>
        <v/>
      </c>
      <c r="O132" s="34">
        <f>IF($C132="","",IFERROR(MATCH($C132,'案件'!$A$5:$A$84,0),"なし"))</f>
        <v/>
      </c>
      <c r="P132" s="34">
        <f>IF($B132="","",IFERROR(MATCH($B132,'メンバー'!$B$5:$B$24,0),"なし"))</f>
        <v/>
      </c>
    </row>
    <row r="133" ht="17" customHeight="1">
      <c r="A133" s="23" t="n"/>
      <c r="B133" s="21" t="n"/>
      <c r="C133" s="21" t="n"/>
      <c r="D133" s="29">
        <f>IF(OR($O133="",$O133="なし"),"",INDEX('案件'!$B$5:$B$84,$O133)&amp;"")</f>
        <v/>
      </c>
      <c r="E133" s="19" t="n"/>
      <c r="F133" s="22" t="n"/>
      <c r="G133" s="22" t="n"/>
      <c r="H133" s="19" t="n"/>
      <c r="I133" s="30">
        <f>IF(AND($F133="",$G133=""),"",IF(N('設定'!$B$11)&gt;0,ROUND((N($F133)*60+N($G133))/N('設定'!$B$11),0)*N('設定'!$B$11),(N($F133)*60+N($G133)))/60)</f>
        <v/>
      </c>
      <c r="J133" s="31">
        <f>IF(OR($I133="",$P133="",$P133="なし"),"",$I133*N(INDEX('メンバー'!$D$5:$D$24,$P133)))</f>
        <v/>
      </c>
      <c r="K133" s="32">
        <f>IF(OR($O133="",$O133="なし"),"",INDEX('案件'!$D$5:$D$84,$O133)&amp;"")</f>
        <v/>
      </c>
      <c r="L133" s="32">
        <f>IF(AND($A133="",$B133="",$C133="",$F133="",$G133=""),"",IF(NOT(ISNUMBER($A133)),"日付がない",IF($P133="","氏名がない",IF($P133="なし","氏名がメンバーにない",IF($O133="","案件コードがない",IF($O133="なし","案件コードが案件にない",IF($I133="","時間がない",IF((N($F133)*60+N($G133))=0,"時間が0",IF($I133=0,"丸めると0分","")))))))))</f>
        <v/>
      </c>
      <c r="M133" s="58" t="n"/>
      <c r="N133" s="33">
        <f>IF(ISNUMBER($A133),DATE(YEAR($A133),MONTH($A133),1),"")</f>
        <v/>
      </c>
      <c r="O133" s="34">
        <f>IF($C133="","",IFERROR(MATCH($C133,'案件'!$A$5:$A$84,0),"なし"))</f>
        <v/>
      </c>
      <c r="P133" s="34">
        <f>IF($B133="","",IFERROR(MATCH($B133,'メンバー'!$B$5:$B$24,0),"なし"))</f>
        <v/>
      </c>
    </row>
    <row r="134" ht="17" customHeight="1">
      <c r="A134" s="23" t="n"/>
      <c r="B134" s="21" t="n"/>
      <c r="C134" s="21" t="n"/>
      <c r="D134" s="29">
        <f>IF(OR($O134="",$O134="なし"),"",INDEX('案件'!$B$5:$B$84,$O134)&amp;"")</f>
        <v/>
      </c>
      <c r="E134" s="19" t="n"/>
      <c r="F134" s="22" t="n"/>
      <c r="G134" s="22" t="n"/>
      <c r="H134" s="19" t="n"/>
      <c r="I134" s="30">
        <f>IF(AND($F134="",$G134=""),"",IF(N('設定'!$B$11)&gt;0,ROUND((N($F134)*60+N($G134))/N('設定'!$B$11),0)*N('設定'!$B$11),(N($F134)*60+N($G134)))/60)</f>
        <v/>
      </c>
      <c r="J134" s="31">
        <f>IF(OR($I134="",$P134="",$P134="なし"),"",$I134*N(INDEX('メンバー'!$D$5:$D$24,$P134)))</f>
        <v/>
      </c>
      <c r="K134" s="32">
        <f>IF(OR($O134="",$O134="なし"),"",INDEX('案件'!$D$5:$D$84,$O134)&amp;"")</f>
        <v/>
      </c>
      <c r="L134" s="32">
        <f>IF(AND($A134="",$B134="",$C134="",$F134="",$G134=""),"",IF(NOT(ISNUMBER($A134)),"日付がない",IF($P134="","氏名がない",IF($P134="なし","氏名がメンバーにない",IF($O134="","案件コードがない",IF($O134="なし","案件コードが案件にない",IF($I134="","時間がない",IF((N($F134)*60+N($G134))=0,"時間が0",IF($I134=0,"丸めると0分","")))))))))</f>
        <v/>
      </c>
      <c r="M134" s="58" t="n"/>
      <c r="N134" s="33">
        <f>IF(ISNUMBER($A134),DATE(YEAR($A134),MONTH($A134),1),"")</f>
        <v/>
      </c>
      <c r="O134" s="34">
        <f>IF($C134="","",IFERROR(MATCH($C134,'案件'!$A$5:$A$84,0),"なし"))</f>
        <v/>
      </c>
      <c r="P134" s="34">
        <f>IF($B134="","",IFERROR(MATCH($B134,'メンバー'!$B$5:$B$24,0),"なし"))</f>
        <v/>
      </c>
    </row>
    <row r="135" ht="17" customHeight="1">
      <c r="A135" s="23" t="n"/>
      <c r="B135" s="21" t="n"/>
      <c r="C135" s="21" t="n"/>
      <c r="D135" s="29">
        <f>IF(OR($O135="",$O135="なし"),"",INDEX('案件'!$B$5:$B$84,$O135)&amp;"")</f>
        <v/>
      </c>
      <c r="E135" s="19" t="n"/>
      <c r="F135" s="22" t="n"/>
      <c r="G135" s="22" t="n"/>
      <c r="H135" s="19" t="n"/>
      <c r="I135" s="30">
        <f>IF(AND($F135="",$G135=""),"",IF(N('設定'!$B$11)&gt;0,ROUND((N($F135)*60+N($G135))/N('設定'!$B$11),0)*N('設定'!$B$11),(N($F135)*60+N($G135)))/60)</f>
        <v/>
      </c>
      <c r="J135" s="31">
        <f>IF(OR($I135="",$P135="",$P135="なし"),"",$I135*N(INDEX('メンバー'!$D$5:$D$24,$P135)))</f>
        <v/>
      </c>
      <c r="K135" s="32">
        <f>IF(OR($O135="",$O135="なし"),"",INDEX('案件'!$D$5:$D$84,$O135)&amp;"")</f>
        <v/>
      </c>
      <c r="L135" s="32">
        <f>IF(AND($A135="",$B135="",$C135="",$F135="",$G135=""),"",IF(NOT(ISNUMBER($A135)),"日付がない",IF($P135="","氏名がない",IF($P135="なし","氏名がメンバーにない",IF($O135="","案件コードがない",IF($O135="なし","案件コードが案件にない",IF($I135="","時間がない",IF((N($F135)*60+N($G135))=0,"時間が0",IF($I135=0,"丸めると0分","")))))))))</f>
        <v/>
      </c>
      <c r="M135" s="58" t="n"/>
      <c r="N135" s="33">
        <f>IF(ISNUMBER($A135),DATE(YEAR($A135),MONTH($A135),1),"")</f>
        <v/>
      </c>
      <c r="O135" s="34">
        <f>IF($C135="","",IFERROR(MATCH($C135,'案件'!$A$5:$A$84,0),"なし"))</f>
        <v/>
      </c>
      <c r="P135" s="34">
        <f>IF($B135="","",IFERROR(MATCH($B135,'メンバー'!$B$5:$B$24,0),"なし"))</f>
        <v/>
      </c>
    </row>
    <row r="136" ht="17" customHeight="1">
      <c r="A136" s="23" t="n"/>
      <c r="B136" s="21" t="n"/>
      <c r="C136" s="21" t="n"/>
      <c r="D136" s="29">
        <f>IF(OR($O136="",$O136="なし"),"",INDEX('案件'!$B$5:$B$84,$O136)&amp;"")</f>
        <v/>
      </c>
      <c r="E136" s="19" t="n"/>
      <c r="F136" s="22" t="n"/>
      <c r="G136" s="22" t="n"/>
      <c r="H136" s="19" t="n"/>
      <c r="I136" s="30">
        <f>IF(AND($F136="",$G136=""),"",IF(N('設定'!$B$11)&gt;0,ROUND((N($F136)*60+N($G136))/N('設定'!$B$11),0)*N('設定'!$B$11),(N($F136)*60+N($G136)))/60)</f>
        <v/>
      </c>
      <c r="J136" s="31">
        <f>IF(OR($I136="",$P136="",$P136="なし"),"",$I136*N(INDEX('メンバー'!$D$5:$D$24,$P136)))</f>
        <v/>
      </c>
      <c r="K136" s="32">
        <f>IF(OR($O136="",$O136="なし"),"",INDEX('案件'!$D$5:$D$84,$O136)&amp;"")</f>
        <v/>
      </c>
      <c r="L136" s="32">
        <f>IF(AND($A136="",$B136="",$C136="",$F136="",$G136=""),"",IF(NOT(ISNUMBER($A136)),"日付がない",IF($P136="","氏名がない",IF($P136="なし","氏名がメンバーにない",IF($O136="","案件コードがない",IF($O136="なし","案件コードが案件にない",IF($I136="","時間がない",IF((N($F136)*60+N($G136))=0,"時間が0",IF($I136=0,"丸めると0分","")))))))))</f>
        <v/>
      </c>
      <c r="M136" s="58" t="n"/>
      <c r="N136" s="33">
        <f>IF(ISNUMBER($A136),DATE(YEAR($A136),MONTH($A136),1),"")</f>
        <v/>
      </c>
      <c r="O136" s="34">
        <f>IF($C136="","",IFERROR(MATCH($C136,'案件'!$A$5:$A$84,0),"なし"))</f>
        <v/>
      </c>
      <c r="P136" s="34">
        <f>IF($B136="","",IFERROR(MATCH($B136,'メンバー'!$B$5:$B$24,0),"なし"))</f>
        <v/>
      </c>
    </row>
    <row r="137" ht="17" customHeight="1">
      <c r="A137" s="23" t="n"/>
      <c r="B137" s="21" t="n"/>
      <c r="C137" s="21" t="n"/>
      <c r="D137" s="29">
        <f>IF(OR($O137="",$O137="なし"),"",INDEX('案件'!$B$5:$B$84,$O137)&amp;"")</f>
        <v/>
      </c>
      <c r="E137" s="19" t="n"/>
      <c r="F137" s="22" t="n"/>
      <c r="G137" s="22" t="n"/>
      <c r="H137" s="19" t="n"/>
      <c r="I137" s="30">
        <f>IF(AND($F137="",$G137=""),"",IF(N('設定'!$B$11)&gt;0,ROUND((N($F137)*60+N($G137))/N('設定'!$B$11),0)*N('設定'!$B$11),(N($F137)*60+N($G137)))/60)</f>
        <v/>
      </c>
      <c r="J137" s="31">
        <f>IF(OR($I137="",$P137="",$P137="なし"),"",$I137*N(INDEX('メンバー'!$D$5:$D$24,$P137)))</f>
        <v/>
      </c>
      <c r="K137" s="32">
        <f>IF(OR($O137="",$O137="なし"),"",INDEX('案件'!$D$5:$D$84,$O137)&amp;"")</f>
        <v/>
      </c>
      <c r="L137" s="32">
        <f>IF(AND($A137="",$B137="",$C137="",$F137="",$G137=""),"",IF(NOT(ISNUMBER($A137)),"日付がない",IF($P137="","氏名がない",IF($P137="なし","氏名がメンバーにない",IF($O137="","案件コードがない",IF($O137="なし","案件コードが案件にない",IF($I137="","時間がない",IF((N($F137)*60+N($G137))=0,"時間が0",IF($I137=0,"丸めると0分","")))))))))</f>
        <v/>
      </c>
      <c r="M137" s="58" t="n"/>
      <c r="N137" s="33">
        <f>IF(ISNUMBER($A137),DATE(YEAR($A137),MONTH($A137),1),"")</f>
        <v/>
      </c>
      <c r="O137" s="34">
        <f>IF($C137="","",IFERROR(MATCH($C137,'案件'!$A$5:$A$84,0),"なし"))</f>
        <v/>
      </c>
      <c r="P137" s="34">
        <f>IF($B137="","",IFERROR(MATCH($B137,'メンバー'!$B$5:$B$24,0),"なし"))</f>
        <v/>
      </c>
    </row>
    <row r="138" ht="17" customHeight="1">
      <c r="A138" s="23" t="n"/>
      <c r="B138" s="21" t="n"/>
      <c r="C138" s="21" t="n"/>
      <c r="D138" s="29">
        <f>IF(OR($O138="",$O138="なし"),"",INDEX('案件'!$B$5:$B$84,$O138)&amp;"")</f>
        <v/>
      </c>
      <c r="E138" s="19" t="n"/>
      <c r="F138" s="22" t="n"/>
      <c r="G138" s="22" t="n"/>
      <c r="H138" s="19" t="n"/>
      <c r="I138" s="30">
        <f>IF(AND($F138="",$G138=""),"",IF(N('設定'!$B$11)&gt;0,ROUND((N($F138)*60+N($G138))/N('設定'!$B$11),0)*N('設定'!$B$11),(N($F138)*60+N($G138)))/60)</f>
        <v/>
      </c>
      <c r="J138" s="31">
        <f>IF(OR($I138="",$P138="",$P138="なし"),"",$I138*N(INDEX('メンバー'!$D$5:$D$24,$P138)))</f>
        <v/>
      </c>
      <c r="K138" s="32">
        <f>IF(OR($O138="",$O138="なし"),"",INDEX('案件'!$D$5:$D$84,$O138)&amp;"")</f>
        <v/>
      </c>
      <c r="L138" s="32">
        <f>IF(AND($A138="",$B138="",$C138="",$F138="",$G138=""),"",IF(NOT(ISNUMBER($A138)),"日付がない",IF($P138="","氏名がない",IF($P138="なし","氏名がメンバーにない",IF($O138="","案件コードがない",IF($O138="なし","案件コードが案件にない",IF($I138="","時間がない",IF((N($F138)*60+N($G138))=0,"時間が0",IF($I138=0,"丸めると0分","")))))))))</f>
        <v/>
      </c>
      <c r="M138" s="58" t="n"/>
      <c r="N138" s="33">
        <f>IF(ISNUMBER($A138),DATE(YEAR($A138),MONTH($A138),1),"")</f>
        <v/>
      </c>
      <c r="O138" s="34">
        <f>IF($C138="","",IFERROR(MATCH($C138,'案件'!$A$5:$A$84,0),"なし"))</f>
        <v/>
      </c>
      <c r="P138" s="34">
        <f>IF($B138="","",IFERROR(MATCH($B138,'メンバー'!$B$5:$B$24,0),"なし"))</f>
        <v/>
      </c>
    </row>
    <row r="139" ht="17" customHeight="1">
      <c r="A139" s="23" t="n"/>
      <c r="B139" s="21" t="n"/>
      <c r="C139" s="21" t="n"/>
      <c r="D139" s="29">
        <f>IF(OR($O139="",$O139="なし"),"",INDEX('案件'!$B$5:$B$84,$O139)&amp;"")</f>
        <v/>
      </c>
      <c r="E139" s="19" t="n"/>
      <c r="F139" s="22" t="n"/>
      <c r="G139" s="22" t="n"/>
      <c r="H139" s="19" t="n"/>
      <c r="I139" s="30">
        <f>IF(AND($F139="",$G139=""),"",IF(N('設定'!$B$11)&gt;0,ROUND((N($F139)*60+N($G139))/N('設定'!$B$11),0)*N('設定'!$B$11),(N($F139)*60+N($G139)))/60)</f>
        <v/>
      </c>
      <c r="J139" s="31">
        <f>IF(OR($I139="",$P139="",$P139="なし"),"",$I139*N(INDEX('メンバー'!$D$5:$D$24,$P139)))</f>
        <v/>
      </c>
      <c r="K139" s="32">
        <f>IF(OR($O139="",$O139="なし"),"",INDEX('案件'!$D$5:$D$84,$O139)&amp;"")</f>
        <v/>
      </c>
      <c r="L139" s="32">
        <f>IF(AND($A139="",$B139="",$C139="",$F139="",$G139=""),"",IF(NOT(ISNUMBER($A139)),"日付がない",IF($P139="","氏名がない",IF($P139="なし","氏名がメンバーにない",IF($O139="","案件コードがない",IF($O139="なし","案件コードが案件にない",IF($I139="","時間がない",IF((N($F139)*60+N($G139))=0,"時間が0",IF($I139=0,"丸めると0分","")))))))))</f>
        <v/>
      </c>
      <c r="M139" s="58" t="n"/>
      <c r="N139" s="33">
        <f>IF(ISNUMBER($A139),DATE(YEAR($A139),MONTH($A139),1),"")</f>
        <v/>
      </c>
      <c r="O139" s="34">
        <f>IF($C139="","",IFERROR(MATCH($C139,'案件'!$A$5:$A$84,0),"なし"))</f>
        <v/>
      </c>
      <c r="P139" s="34">
        <f>IF($B139="","",IFERROR(MATCH($B139,'メンバー'!$B$5:$B$24,0),"なし"))</f>
        <v/>
      </c>
    </row>
    <row r="140" ht="17" customHeight="1">
      <c r="A140" s="23" t="n"/>
      <c r="B140" s="21" t="n"/>
      <c r="C140" s="21" t="n"/>
      <c r="D140" s="29">
        <f>IF(OR($O140="",$O140="なし"),"",INDEX('案件'!$B$5:$B$84,$O140)&amp;"")</f>
        <v/>
      </c>
      <c r="E140" s="19" t="n"/>
      <c r="F140" s="22" t="n"/>
      <c r="G140" s="22" t="n"/>
      <c r="H140" s="19" t="n"/>
      <c r="I140" s="30">
        <f>IF(AND($F140="",$G140=""),"",IF(N('設定'!$B$11)&gt;0,ROUND((N($F140)*60+N($G140))/N('設定'!$B$11),0)*N('設定'!$B$11),(N($F140)*60+N($G140)))/60)</f>
        <v/>
      </c>
      <c r="J140" s="31">
        <f>IF(OR($I140="",$P140="",$P140="なし"),"",$I140*N(INDEX('メンバー'!$D$5:$D$24,$P140)))</f>
        <v/>
      </c>
      <c r="K140" s="32">
        <f>IF(OR($O140="",$O140="なし"),"",INDEX('案件'!$D$5:$D$84,$O140)&amp;"")</f>
        <v/>
      </c>
      <c r="L140" s="32">
        <f>IF(AND($A140="",$B140="",$C140="",$F140="",$G140=""),"",IF(NOT(ISNUMBER($A140)),"日付がない",IF($P140="","氏名がない",IF($P140="なし","氏名がメンバーにない",IF($O140="","案件コードがない",IF($O140="なし","案件コードが案件にない",IF($I140="","時間がない",IF((N($F140)*60+N($G140))=0,"時間が0",IF($I140=0,"丸めると0分","")))))))))</f>
        <v/>
      </c>
      <c r="M140" s="58" t="n"/>
      <c r="N140" s="33">
        <f>IF(ISNUMBER($A140),DATE(YEAR($A140),MONTH($A140),1),"")</f>
        <v/>
      </c>
      <c r="O140" s="34">
        <f>IF($C140="","",IFERROR(MATCH($C140,'案件'!$A$5:$A$84,0),"なし"))</f>
        <v/>
      </c>
      <c r="P140" s="34">
        <f>IF($B140="","",IFERROR(MATCH($B140,'メンバー'!$B$5:$B$24,0),"なし"))</f>
        <v/>
      </c>
    </row>
    <row r="141" ht="17" customHeight="1">
      <c r="A141" s="23" t="n"/>
      <c r="B141" s="21" t="n"/>
      <c r="C141" s="21" t="n"/>
      <c r="D141" s="29">
        <f>IF(OR($O141="",$O141="なし"),"",INDEX('案件'!$B$5:$B$84,$O141)&amp;"")</f>
        <v/>
      </c>
      <c r="E141" s="19" t="n"/>
      <c r="F141" s="22" t="n"/>
      <c r="G141" s="22" t="n"/>
      <c r="H141" s="19" t="n"/>
      <c r="I141" s="30">
        <f>IF(AND($F141="",$G141=""),"",IF(N('設定'!$B$11)&gt;0,ROUND((N($F141)*60+N($G141))/N('設定'!$B$11),0)*N('設定'!$B$11),(N($F141)*60+N($G141)))/60)</f>
        <v/>
      </c>
      <c r="J141" s="31">
        <f>IF(OR($I141="",$P141="",$P141="なし"),"",$I141*N(INDEX('メンバー'!$D$5:$D$24,$P141)))</f>
        <v/>
      </c>
      <c r="K141" s="32">
        <f>IF(OR($O141="",$O141="なし"),"",INDEX('案件'!$D$5:$D$84,$O141)&amp;"")</f>
        <v/>
      </c>
      <c r="L141" s="32">
        <f>IF(AND($A141="",$B141="",$C141="",$F141="",$G141=""),"",IF(NOT(ISNUMBER($A141)),"日付がない",IF($P141="","氏名がない",IF($P141="なし","氏名がメンバーにない",IF($O141="","案件コードがない",IF($O141="なし","案件コードが案件にない",IF($I141="","時間がない",IF((N($F141)*60+N($G141))=0,"時間が0",IF($I141=0,"丸めると0分","")))))))))</f>
        <v/>
      </c>
      <c r="M141" s="58" t="n"/>
      <c r="N141" s="33">
        <f>IF(ISNUMBER($A141),DATE(YEAR($A141),MONTH($A141),1),"")</f>
        <v/>
      </c>
      <c r="O141" s="34">
        <f>IF($C141="","",IFERROR(MATCH($C141,'案件'!$A$5:$A$84,0),"なし"))</f>
        <v/>
      </c>
      <c r="P141" s="34">
        <f>IF($B141="","",IFERROR(MATCH($B141,'メンバー'!$B$5:$B$24,0),"なし"))</f>
        <v/>
      </c>
    </row>
    <row r="142" ht="17" customHeight="1">
      <c r="A142" s="23" t="n"/>
      <c r="B142" s="21" t="n"/>
      <c r="C142" s="21" t="n"/>
      <c r="D142" s="29">
        <f>IF(OR($O142="",$O142="なし"),"",INDEX('案件'!$B$5:$B$84,$O142)&amp;"")</f>
        <v/>
      </c>
      <c r="E142" s="19" t="n"/>
      <c r="F142" s="22" t="n"/>
      <c r="G142" s="22" t="n"/>
      <c r="H142" s="19" t="n"/>
      <c r="I142" s="30">
        <f>IF(AND($F142="",$G142=""),"",IF(N('設定'!$B$11)&gt;0,ROUND((N($F142)*60+N($G142))/N('設定'!$B$11),0)*N('設定'!$B$11),(N($F142)*60+N($G142)))/60)</f>
        <v/>
      </c>
      <c r="J142" s="31">
        <f>IF(OR($I142="",$P142="",$P142="なし"),"",$I142*N(INDEX('メンバー'!$D$5:$D$24,$P142)))</f>
        <v/>
      </c>
      <c r="K142" s="32">
        <f>IF(OR($O142="",$O142="なし"),"",INDEX('案件'!$D$5:$D$84,$O142)&amp;"")</f>
        <v/>
      </c>
      <c r="L142" s="32">
        <f>IF(AND($A142="",$B142="",$C142="",$F142="",$G142=""),"",IF(NOT(ISNUMBER($A142)),"日付がない",IF($P142="","氏名がない",IF($P142="なし","氏名がメンバーにない",IF($O142="","案件コードがない",IF($O142="なし","案件コードが案件にない",IF($I142="","時間がない",IF((N($F142)*60+N($G142))=0,"時間が0",IF($I142=0,"丸めると0分","")))))))))</f>
        <v/>
      </c>
      <c r="M142" s="58" t="n"/>
      <c r="N142" s="33">
        <f>IF(ISNUMBER($A142),DATE(YEAR($A142),MONTH($A142),1),"")</f>
        <v/>
      </c>
      <c r="O142" s="34">
        <f>IF($C142="","",IFERROR(MATCH($C142,'案件'!$A$5:$A$84,0),"なし"))</f>
        <v/>
      </c>
      <c r="P142" s="34">
        <f>IF($B142="","",IFERROR(MATCH($B142,'メンバー'!$B$5:$B$24,0),"なし"))</f>
        <v/>
      </c>
    </row>
    <row r="143" ht="17" customHeight="1">
      <c r="A143" s="23" t="n"/>
      <c r="B143" s="21" t="n"/>
      <c r="C143" s="21" t="n"/>
      <c r="D143" s="29">
        <f>IF(OR($O143="",$O143="なし"),"",INDEX('案件'!$B$5:$B$84,$O143)&amp;"")</f>
        <v/>
      </c>
      <c r="E143" s="19" t="n"/>
      <c r="F143" s="22" t="n"/>
      <c r="G143" s="22" t="n"/>
      <c r="H143" s="19" t="n"/>
      <c r="I143" s="30">
        <f>IF(AND($F143="",$G143=""),"",IF(N('設定'!$B$11)&gt;0,ROUND((N($F143)*60+N($G143))/N('設定'!$B$11),0)*N('設定'!$B$11),(N($F143)*60+N($G143)))/60)</f>
        <v/>
      </c>
      <c r="J143" s="31">
        <f>IF(OR($I143="",$P143="",$P143="なし"),"",$I143*N(INDEX('メンバー'!$D$5:$D$24,$P143)))</f>
        <v/>
      </c>
      <c r="K143" s="32">
        <f>IF(OR($O143="",$O143="なし"),"",INDEX('案件'!$D$5:$D$84,$O143)&amp;"")</f>
        <v/>
      </c>
      <c r="L143" s="32">
        <f>IF(AND($A143="",$B143="",$C143="",$F143="",$G143=""),"",IF(NOT(ISNUMBER($A143)),"日付がない",IF($P143="","氏名がない",IF($P143="なし","氏名がメンバーにない",IF($O143="","案件コードがない",IF($O143="なし","案件コードが案件にない",IF($I143="","時間がない",IF((N($F143)*60+N($G143))=0,"時間が0",IF($I143=0,"丸めると0分","")))))))))</f>
        <v/>
      </c>
      <c r="M143" s="58" t="n"/>
      <c r="N143" s="33">
        <f>IF(ISNUMBER($A143),DATE(YEAR($A143),MONTH($A143),1),"")</f>
        <v/>
      </c>
      <c r="O143" s="34">
        <f>IF($C143="","",IFERROR(MATCH($C143,'案件'!$A$5:$A$84,0),"なし"))</f>
        <v/>
      </c>
      <c r="P143" s="34">
        <f>IF($B143="","",IFERROR(MATCH($B143,'メンバー'!$B$5:$B$24,0),"なし"))</f>
        <v/>
      </c>
    </row>
    <row r="144" ht="17" customHeight="1">
      <c r="A144" s="23" t="n"/>
      <c r="B144" s="21" t="n"/>
      <c r="C144" s="21" t="n"/>
      <c r="D144" s="29">
        <f>IF(OR($O144="",$O144="なし"),"",INDEX('案件'!$B$5:$B$84,$O144)&amp;"")</f>
        <v/>
      </c>
      <c r="E144" s="19" t="n"/>
      <c r="F144" s="22" t="n"/>
      <c r="G144" s="22" t="n"/>
      <c r="H144" s="19" t="n"/>
      <c r="I144" s="30">
        <f>IF(AND($F144="",$G144=""),"",IF(N('設定'!$B$11)&gt;0,ROUND((N($F144)*60+N($G144))/N('設定'!$B$11),0)*N('設定'!$B$11),(N($F144)*60+N($G144)))/60)</f>
        <v/>
      </c>
      <c r="J144" s="31">
        <f>IF(OR($I144="",$P144="",$P144="なし"),"",$I144*N(INDEX('メンバー'!$D$5:$D$24,$P144)))</f>
        <v/>
      </c>
      <c r="K144" s="32">
        <f>IF(OR($O144="",$O144="なし"),"",INDEX('案件'!$D$5:$D$84,$O144)&amp;"")</f>
        <v/>
      </c>
      <c r="L144" s="32">
        <f>IF(AND($A144="",$B144="",$C144="",$F144="",$G144=""),"",IF(NOT(ISNUMBER($A144)),"日付がない",IF($P144="","氏名がない",IF($P144="なし","氏名がメンバーにない",IF($O144="","案件コードがない",IF($O144="なし","案件コードが案件にない",IF($I144="","時間がない",IF((N($F144)*60+N($G144))=0,"時間が0",IF($I144=0,"丸めると0分","")))))))))</f>
        <v/>
      </c>
      <c r="M144" s="58" t="n"/>
      <c r="N144" s="33">
        <f>IF(ISNUMBER($A144),DATE(YEAR($A144),MONTH($A144),1),"")</f>
        <v/>
      </c>
      <c r="O144" s="34">
        <f>IF($C144="","",IFERROR(MATCH($C144,'案件'!$A$5:$A$84,0),"なし"))</f>
        <v/>
      </c>
      <c r="P144" s="34">
        <f>IF($B144="","",IFERROR(MATCH($B144,'メンバー'!$B$5:$B$24,0),"なし"))</f>
        <v/>
      </c>
    </row>
    <row r="145" ht="17" customHeight="1">
      <c r="A145" s="23" t="n"/>
      <c r="B145" s="21" t="n"/>
      <c r="C145" s="21" t="n"/>
      <c r="D145" s="29">
        <f>IF(OR($O145="",$O145="なし"),"",INDEX('案件'!$B$5:$B$84,$O145)&amp;"")</f>
        <v/>
      </c>
      <c r="E145" s="19" t="n"/>
      <c r="F145" s="22" t="n"/>
      <c r="G145" s="22" t="n"/>
      <c r="H145" s="19" t="n"/>
      <c r="I145" s="30">
        <f>IF(AND($F145="",$G145=""),"",IF(N('設定'!$B$11)&gt;0,ROUND((N($F145)*60+N($G145))/N('設定'!$B$11),0)*N('設定'!$B$11),(N($F145)*60+N($G145)))/60)</f>
        <v/>
      </c>
      <c r="J145" s="31">
        <f>IF(OR($I145="",$P145="",$P145="なし"),"",$I145*N(INDEX('メンバー'!$D$5:$D$24,$P145)))</f>
        <v/>
      </c>
      <c r="K145" s="32">
        <f>IF(OR($O145="",$O145="なし"),"",INDEX('案件'!$D$5:$D$84,$O145)&amp;"")</f>
        <v/>
      </c>
      <c r="L145" s="32">
        <f>IF(AND($A145="",$B145="",$C145="",$F145="",$G145=""),"",IF(NOT(ISNUMBER($A145)),"日付がない",IF($P145="","氏名がない",IF($P145="なし","氏名がメンバーにない",IF($O145="","案件コードがない",IF($O145="なし","案件コードが案件にない",IF($I145="","時間がない",IF((N($F145)*60+N($G145))=0,"時間が0",IF($I145=0,"丸めると0分","")))))))))</f>
        <v/>
      </c>
      <c r="M145" s="58" t="n"/>
      <c r="N145" s="33">
        <f>IF(ISNUMBER($A145),DATE(YEAR($A145),MONTH($A145),1),"")</f>
        <v/>
      </c>
      <c r="O145" s="34">
        <f>IF($C145="","",IFERROR(MATCH($C145,'案件'!$A$5:$A$84,0),"なし"))</f>
        <v/>
      </c>
      <c r="P145" s="34">
        <f>IF($B145="","",IFERROR(MATCH($B145,'メンバー'!$B$5:$B$24,0),"なし"))</f>
        <v/>
      </c>
    </row>
    <row r="146" ht="17" customHeight="1">
      <c r="A146" s="23" t="n"/>
      <c r="B146" s="21" t="n"/>
      <c r="C146" s="21" t="n"/>
      <c r="D146" s="29">
        <f>IF(OR($O146="",$O146="なし"),"",INDEX('案件'!$B$5:$B$84,$O146)&amp;"")</f>
        <v/>
      </c>
      <c r="E146" s="19" t="n"/>
      <c r="F146" s="22" t="n"/>
      <c r="G146" s="22" t="n"/>
      <c r="H146" s="19" t="n"/>
      <c r="I146" s="30">
        <f>IF(AND($F146="",$G146=""),"",IF(N('設定'!$B$11)&gt;0,ROUND((N($F146)*60+N($G146))/N('設定'!$B$11),0)*N('設定'!$B$11),(N($F146)*60+N($G146)))/60)</f>
        <v/>
      </c>
      <c r="J146" s="31">
        <f>IF(OR($I146="",$P146="",$P146="なし"),"",$I146*N(INDEX('メンバー'!$D$5:$D$24,$P146)))</f>
        <v/>
      </c>
      <c r="K146" s="32">
        <f>IF(OR($O146="",$O146="なし"),"",INDEX('案件'!$D$5:$D$84,$O146)&amp;"")</f>
        <v/>
      </c>
      <c r="L146" s="32">
        <f>IF(AND($A146="",$B146="",$C146="",$F146="",$G146=""),"",IF(NOT(ISNUMBER($A146)),"日付がない",IF($P146="","氏名がない",IF($P146="なし","氏名がメンバーにない",IF($O146="","案件コードがない",IF($O146="なし","案件コードが案件にない",IF($I146="","時間がない",IF((N($F146)*60+N($G146))=0,"時間が0",IF($I146=0,"丸めると0分","")))))))))</f>
        <v/>
      </c>
      <c r="M146" s="58" t="n"/>
      <c r="N146" s="33">
        <f>IF(ISNUMBER($A146),DATE(YEAR($A146),MONTH($A146),1),"")</f>
        <v/>
      </c>
      <c r="O146" s="34">
        <f>IF($C146="","",IFERROR(MATCH($C146,'案件'!$A$5:$A$84,0),"なし"))</f>
        <v/>
      </c>
      <c r="P146" s="34">
        <f>IF($B146="","",IFERROR(MATCH($B146,'メンバー'!$B$5:$B$24,0),"なし"))</f>
        <v/>
      </c>
    </row>
    <row r="147" ht="17" customHeight="1">
      <c r="A147" s="23" t="n"/>
      <c r="B147" s="21" t="n"/>
      <c r="C147" s="21" t="n"/>
      <c r="D147" s="29">
        <f>IF(OR($O147="",$O147="なし"),"",INDEX('案件'!$B$5:$B$84,$O147)&amp;"")</f>
        <v/>
      </c>
      <c r="E147" s="19" t="n"/>
      <c r="F147" s="22" t="n"/>
      <c r="G147" s="22" t="n"/>
      <c r="H147" s="19" t="n"/>
      <c r="I147" s="30">
        <f>IF(AND($F147="",$G147=""),"",IF(N('設定'!$B$11)&gt;0,ROUND((N($F147)*60+N($G147))/N('設定'!$B$11),0)*N('設定'!$B$11),(N($F147)*60+N($G147)))/60)</f>
        <v/>
      </c>
      <c r="J147" s="31">
        <f>IF(OR($I147="",$P147="",$P147="なし"),"",$I147*N(INDEX('メンバー'!$D$5:$D$24,$P147)))</f>
        <v/>
      </c>
      <c r="K147" s="32">
        <f>IF(OR($O147="",$O147="なし"),"",INDEX('案件'!$D$5:$D$84,$O147)&amp;"")</f>
        <v/>
      </c>
      <c r="L147" s="32">
        <f>IF(AND($A147="",$B147="",$C147="",$F147="",$G147=""),"",IF(NOT(ISNUMBER($A147)),"日付がない",IF($P147="","氏名がない",IF($P147="なし","氏名がメンバーにない",IF($O147="","案件コードがない",IF($O147="なし","案件コードが案件にない",IF($I147="","時間がない",IF((N($F147)*60+N($G147))=0,"時間が0",IF($I147=0,"丸めると0分","")))))))))</f>
        <v/>
      </c>
      <c r="M147" s="58" t="n"/>
      <c r="N147" s="33">
        <f>IF(ISNUMBER($A147),DATE(YEAR($A147),MONTH($A147),1),"")</f>
        <v/>
      </c>
      <c r="O147" s="34">
        <f>IF($C147="","",IFERROR(MATCH($C147,'案件'!$A$5:$A$84,0),"なし"))</f>
        <v/>
      </c>
      <c r="P147" s="34">
        <f>IF($B147="","",IFERROR(MATCH($B147,'メンバー'!$B$5:$B$24,0),"なし"))</f>
        <v/>
      </c>
    </row>
    <row r="148" ht="17" customHeight="1">
      <c r="A148" s="23" t="n"/>
      <c r="B148" s="21" t="n"/>
      <c r="C148" s="21" t="n"/>
      <c r="D148" s="29">
        <f>IF(OR($O148="",$O148="なし"),"",INDEX('案件'!$B$5:$B$84,$O148)&amp;"")</f>
        <v/>
      </c>
      <c r="E148" s="19" t="n"/>
      <c r="F148" s="22" t="n"/>
      <c r="G148" s="22" t="n"/>
      <c r="H148" s="19" t="n"/>
      <c r="I148" s="30">
        <f>IF(AND($F148="",$G148=""),"",IF(N('設定'!$B$11)&gt;0,ROUND((N($F148)*60+N($G148))/N('設定'!$B$11),0)*N('設定'!$B$11),(N($F148)*60+N($G148)))/60)</f>
        <v/>
      </c>
      <c r="J148" s="31">
        <f>IF(OR($I148="",$P148="",$P148="なし"),"",$I148*N(INDEX('メンバー'!$D$5:$D$24,$P148)))</f>
        <v/>
      </c>
      <c r="K148" s="32">
        <f>IF(OR($O148="",$O148="なし"),"",INDEX('案件'!$D$5:$D$84,$O148)&amp;"")</f>
        <v/>
      </c>
      <c r="L148" s="32">
        <f>IF(AND($A148="",$B148="",$C148="",$F148="",$G148=""),"",IF(NOT(ISNUMBER($A148)),"日付がない",IF($P148="","氏名がない",IF($P148="なし","氏名がメンバーにない",IF($O148="","案件コードがない",IF($O148="なし","案件コードが案件にない",IF($I148="","時間がない",IF((N($F148)*60+N($G148))=0,"時間が0",IF($I148=0,"丸めると0分","")))))))))</f>
        <v/>
      </c>
      <c r="M148" s="58" t="n"/>
      <c r="N148" s="33">
        <f>IF(ISNUMBER($A148),DATE(YEAR($A148),MONTH($A148),1),"")</f>
        <v/>
      </c>
      <c r="O148" s="34">
        <f>IF($C148="","",IFERROR(MATCH($C148,'案件'!$A$5:$A$84,0),"なし"))</f>
        <v/>
      </c>
      <c r="P148" s="34">
        <f>IF($B148="","",IFERROR(MATCH($B148,'メンバー'!$B$5:$B$24,0),"なし"))</f>
        <v/>
      </c>
    </row>
    <row r="149" ht="17" customHeight="1">
      <c r="A149" s="23" t="n"/>
      <c r="B149" s="21" t="n"/>
      <c r="C149" s="21" t="n"/>
      <c r="D149" s="29">
        <f>IF(OR($O149="",$O149="なし"),"",INDEX('案件'!$B$5:$B$84,$O149)&amp;"")</f>
        <v/>
      </c>
      <c r="E149" s="19" t="n"/>
      <c r="F149" s="22" t="n"/>
      <c r="G149" s="22" t="n"/>
      <c r="H149" s="19" t="n"/>
      <c r="I149" s="30">
        <f>IF(AND($F149="",$G149=""),"",IF(N('設定'!$B$11)&gt;0,ROUND((N($F149)*60+N($G149))/N('設定'!$B$11),0)*N('設定'!$B$11),(N($F149)*60+N($G149)))/60)</f>
        <v/>
      </c>
      <c r="J149" s="31">
        <f>IF(OR($I149="",$P149="",$P149="なし"),"",$I149*N(INDEX('メンバー'!$D$5:$D$24,$P149)))</f>
        <v/>
      </c>
      <c r="K149" s="32">
        <f>IF(OR($O149="",$O149="なし"),"",INDEX('案件'!$D$5:$D$84,$O149)&amp;"")</f>
        <v/>
      </c>
      <c r="L149" s="32">
        <f>IF(AND($A149="",$B149="",$C149="",$F149="",$G149=""),"",IF(NOT(ISNUMBER($A149)),"日付がない",IF($P149="","氏名がない",IF($P149="なし","氏名がメンバーにない",IF($O149="","案件コードがない",IF($O149="なし","案件コードが案件にない",IF($I149="","時間がない",IF((N($F149)*60+N($G149))=0,"時間が0",IF($I149=0,"丸めると0分","")))))))))</f>
        <v/>
      </c>
      <c r="M149" s="58" t="n"/>
      <c r="N149" s="33">
        <f>IF(ISNUMBER($A149),DATE(YEAR($A149),MONTH($A149),1),"")</f>
        <v/>
      </c>
      <c r="O149" s="34">
        <f>IF($C149="","",IFERROR(MATCH($C149,'案件'!$A$5:$A$84,0),"なし"))</f>
        <v/>
      </c>
      <c r="P149" s="34">
        <f>IF($B149="","",IFERROR(MATCH($B149,'メンバー'!$B$5:$B$24,0),"なし"))</f>
        <v/>
      </c>
    </row>
    <row r="150" ht="17" customHeight="1">
      <c r="A150" s="23" t="n"/>
      <c r="B150" s="21" t="n"/>
      <c r="C150" s="21" t="n"/>
      <c r="D150" s="29">
        <f>IF(OR($O150="",$O150="なし"),"",INDEX('案件'!$B$5:$B$84,$O150)&amp;"")</f>
        <v/>
      </c>
      <c r="E150" s="19" t="n"/>
      <c r="F150" s="22" t="n"/>
      <c r="G150" s="22" t="n"/>
      <c r="H150" s="19" t="n"/>
      <c r="I150" s="30">
        <f>IF(AND($F150="",$G150=""),"",IF(N('設定'!$B$11)&gt;0,ROUND((N($F150)*60+N($G150))/N('設定'!$B$11),0)*N('設定'!$B$11),(N($F150)*60+N($G150)))/60)</f>
        <v/>
      </c>
      <c r="J150" s="31">
        <f>IF(OR($I150="",$P150="",$P150="なし"),"",$I150*N(INDEX('メンバー'!$D$5:$D$24,$P150)))</f>
        <v/>
      </c>
      <c r="K150" s="32">
        <f>IF(OR($O150="",$O150="なし"),"",INDEX('案件'!$D$5:$D$84,$O150)&amp;"")</f>
        <v/>
      </c>
      <c r="L150" s="32">
        <f>IF(AND($A150="",$B150="",$C150="",$F150="",$G150=""),"",IF(NOT(ISNUMBER($A150)),"日付がない",IF($P150="","氏名がない",IF($P150="なし","氏名がメンバーにない",IF($O150="","案件コードがない",IF($O150="なし","案件コードが案件にない",IF($I150="","時間がない",IF((N($F150)*60+N($G150))=0,"時間が0",IF($I150=0,"丸めると0分","")))))))))</f>
        <v/>
      </c>
      <c r="M150" s="58" t="n"/>
      <c r="N150" s="33">
        <f>IF(ISNUMBER($A150),DATE(YEAR($A150),MONTH($A150),1),"")</f>
        <v/>
      </c>
      <c r="O150" s="34">
        <f>IF($C150="","",IFERROR(MATCH($C150,'案件'!$A$5:$A$84,0),"なし"))</f>
        <v/>
      </c>
      <c r="P150" s="34">
        <f>IF($B150="","",IFERROR(MATCH($B150,'メンバー'!$B$5:$B$24,0),"なし"))</f>
        <v/>
      </c>
    </row>
    <row r="151" ht="17" customHeight="1">
      <c r="A151" s="23" t="n"/>
      <c r="B151" s="21" t="n"/>
      <c r="C151" s="21" t="n"/>
      <c r="D151" s="29">
        <f>IF(OR($O151="",$O151="なし"),"",INDEX('案件'!$B$5:$B$84,$O151)&amp;"")</f>
        <v/>
      </c>
      <c r="E151" s="19" t="n"/>
      <c r="F151" s="22" t="n"/>
      <c r="G151" s="22" t="n"/>
      <c r="H151" s="19" t="n"/>
      <c r="I151" s="30">
        <f>IF(AND($F151="",$G151=""),"",IF(N('設定'!$B$11)&gt;0,ROUND((N($F151)*60+N($G151))/N('設定'!$B$11),0)*N('設定'!$B$11),(N($F151)*60+N($G151)))/60)</f>
        <v/>
      </c>
      <c r="J151" s="31">
        <f>IF(OR($I151="",$P151="",$P151="なし"),"",$I151*N(INDEX('メンバー'!$D$5:$D$24,$P151)))</f>
        <v/>
      </c>
      <c r="K151" s="32">
        <f>IF(OR($O151="",$O151="なし"),"",INDEX('案件'!$D$5:$D$84,$O151)&amp;"")</f>
        <v/>
      </c>
      <c r="L151" s="32">
        <f>IF(AND($A151="",$B151="",$C151="",$F151="",$G151=""),"",IF(NOT(ISNUMBER($A151)),"日付がない",IF($P151="","氏名がない",IF($P151="なし","氏名がメンバーにない",IF($O151="","案件コードがない",IF($O151="なし","案件コードが案件にない",IF($I151="","時間がない",IF((N($F151)*60+N($G151))=0,"時間が0",IF($I151=0,"丸めると0分","")))))))))</f>
        <v/>
      </c>
      <c r="M151" s="58" t="n"/>
      <c r="N151" s="33">
        <f>IF(ISNUMBER($A151),DATE(YEAR($A151),MONTH($A151),1),"")</f>
        <v/>
      </c>
      <c r="O151" s="34">
        <f>IF($C151="","",IFERROR(MATCH($C151,'案件'!$A$5:$A$84,0),"なし"))</f>
        <v/>
      </c>
      <c r="P151" s="34">
        <f>IF($B151="","",IFERROR(MATCH($B151,'メンバー'!$B$5:$B$24,0),"なし"))</f>
        <v/>
      </c>
    </row>
    <row r="152" ht="17" customHeight="1">
      <c r="A152" s="23" t="n"/>
      <c r="B152" s="21" t="n"/>
      <c r="C152" s="21" t="n"/>
      <c r="D152" s="29">
        <f>IF(OR($O152="",$O152="なし"),"",INDEX('案件'!$B$5:$B$84,$O152)&amp;"")</f>
        <v/>
      </c>
      <c r="E152" s="19" t="n"/>
      <c r="F152" s="22" t="n"/>
      <c r="G152" s="22" t="n"/>
      <c r="H152" s="19" t="n"/>
      <c r="I152" s="30">
        <f>IF(AND($F152="",$G152=""),"",IF(N('設定'!$B$11)&gt;0,ROUND((N($F152)*60+N($G152))/N('設定'!$B$11),0)*N('設定'!$B$11),(N($F152)*60+N($G152)))/60)</f>
        <v/>
      </c>
      <c r="J152" s="31">
        <f>IF(OR($I152="",$P152="",$P152="なし"),"",$I152*N(INDEX('メンバー'!$D$5:$D$24,$P152)))</f>
        <v/>
      </c>
      <c r="K152" s="32">
        <f>IF(OR($O152="",$O152="なし"),"",INDEX('案件'!$D$5:$D$84,$O152)&amp;"")</f>
        <v/>
      </c>
      <c r="L152" s="32">
        <f>IF(AND($A152="",$B152="",$C152="",$F152="",$G152=""),"",IF(NOT(ISNUMBER($A152)),"日付がない",IF($P152="","氏名がない",IF($P152="なし","氏名がメンバーにない",IF($O152="","案件コードがない",IF($O152="なし","案件コードが案件にない",IF($I152="","時間がない",IF((N($F152)*60+N($G152))=0,"時間が0",IF($I152=0,"丸めると0分","")))))))))</f>
        <v/>
      </c>
      <c r="M152" s="58" t="n"/>
      <c r="N152" s="33">
        <f>IF(ISNUMBER($A152),DATE(YEAR($A152),MONTH($A152),1),"")</f>
        <v/>
      </c>
      <c r="O152" s="34">
        <f>IF($C152="","",IFERROR(MATCH($C152,'案件'!$A$5:$A$84,0),"なし"))</f>
        <v/>
      </c>
      <c r="P152" s="34">
        <f>IF($B152="","",IFERROR(MATCH($B152,'メンバー'!$B$5:$B$24,0),"なし"))</f>
        <v/>
      </c>
    </row>
    <row r="153" ht="17" customHeight="1">
      <c r="A153" s="23" t="n"/>
      <c r="B153" s="21" t="n"/>
      <c r="C153" s="21" t="n"/>
      <c r="D153" s="29">
        <f>IF(OR($O153="",$O153="なし"),"",INDEX('案件'!$B$5:$B$84,$O153)&amp;"")</f>
        <v/>
      </c>
      <c r="E153" s="19" t="n"/>
      <c r="F153" s="22" t="n"/>
      <c r="G153" s="22" t="n"/>
      <c r="H153" s="19" t="n"/>
      <c r="I153" s="30">
        <f>IF(AND($F153="",$G153=""),"",IF(N('設定'!$B$11)&gt;0,ROUND((N($F153)*60+N($G153))/N('設定'!$B$11),0)*N('設定'!$B$11),(N($F153)*60+N($G153)))/60)</f>
        <v/>
      </c>
      <c r="J153" s="31">
        <f>IF(OR($I153="",$P153="",$P153="なし"),"",$I153*N(INDEX('メンバー'!$D$5:$D$24,$P153)))</f>
        <v/>
      </c>
      <c r="K153" s="32">
        <f>IF(OR($O153="",$O153="なし"),"",INDEX('案件'!$D$5:$D$84,$O153)&amp;"")</f>
        <v/>
      </c>
      <c r="L153" s="32">
        <f>IF(AND($A153="",$B153="",$C153="",$F153="",$G153=""),"",IF(NOT(ISNUMBER($A153)),"日付がない",IF($P153="","氏名がない",IF($P153="なし","氏名がメンバーにない",IF($O153="","案件コードがない",IF($O153="なし","案件コードが案件にない",IF($I153="","時間がない",IF((N($F153)*60+N($G153))=0,"時間が0",IF($I153=0,"丸めると0分","")))))))))</f>
        <v/>
      </c>
      <c r="M153" s="58" t="n"/>
      <c r="N153" s="33">
        <f>IF(ISNUMBER($A153),DATE(YEAR($A153),MONTH($A153),1),"")</f>
        <v/>
      </c>
      <c r="O153" s="34">
        <f>IF($C153="","",IFERROR(MATCH($C153,'案件'!$A$5:$A$84,0),"なし"))</f>
        <v/>
      </c>
      <c r="P153" s="34">
        <f>IF($B153="","",IFERROR(MATCH($B153,'メンバー'!$B$5:$B$24,0),"なし"))</f>
        <v/>
      </c>
    </row>
    <row r="154" ht="17" customHeight="1">
      <c r="A154" s="23" t="n"/>
      <c r="B154" s="21" t="n"/>
      <c r="C154" s="21" t="n"/>
      <c r="D154" s="29">
        <f>IF(OR($O154="",$O154="なし"),"",INDEX('案件'!$B$5:$B$84,$O154)&amp;"")</f>
        <v/>
      </c>
      <c r="E154" s="19" t="n"/>
      <c r="F154" s="22" t="n"/>
      <c r="G154" s="22" t="n"/>
      <c r="H154" s="19" t="n"/>
      <c r="I154" s="30">
        <f>IF(AND($F154="",$G154=""),"",IF(N('設定'!$B$11)&gt;0,ROUND((N($F154)*60+N($G154))/N('設定'!$B$11),0)*N('設定'!$B$11),(N($F154)*60+N($G154)))/60)</f>
        <v/>
      </c>
      <c r="J154" s="31">
        <f>IF(OR($I154="",$P154="",$P154="なし"),"",$I154*N(INDEX('メンバー'!$D$5:$D$24,$P154)))</f>
        <v/>
      </c>
      <c r="K154" s="32">
        <f>IF(OR($O154="",$O154="なし"),"",INDEX('案件'!$D$5:$D$84,$O154)&amp;"")</f>
        <v/>
      </c>
      <c r="L154" s="32">
        <f>IF(AND($A154="",$B154="",$C154="",$F154="",$G154=""),"",IF(NOT(ISNUMBER($A154)),"日付がない",IF($P154="","氏名がない",IF($P154="なし","氏名がメンバーにない",IF($O154="","案件コードがない",IF($O154="なし","案件コードが案件にない",IF($I154="","時間がない",IF((N($F154)*60+N($G154))=0,"時間が0",IF($I154=0,"丸めると0分","")))))))))</f>
        <v/>
      </c>
      <c r="M154" s="58" t="n"/>
      <c r="N154" s="33">
        <f>IF(ISNUMBER($A154),DATE(YEAR($A154),MONTH($A154),1),"")</f>
        <v/>
      </c>
      <c r="O154" s="34">
        <f>IF($C154="","",IFERROR(MATCH($C154,'案件'!$A$5:$A$84,0),"なし"))</f>
        <v/>
      </c>
      <c r="P154" s="34">
        <f>IF($B154="","",IFERROR(MATCH($B154,'メンバー'!$B$5:$B$24,0),"なし"))</f>
        <v/>
      </c>
    </row>
    <row r="155" ht="17" customHeight="1">
      <c r="A155" s="23" t="n"/>
      <c r="B155" s="21" t="n"/>
      <c r="C155" s="21" t="n"/>
      <c r="D155" s="29">
        <f>IF(OR($O155="",$O155="なし"),"",INDEX('案件'!$B$5:$B$84,$O155)&amp;"")</f>
        <v/>
      </c>
      <c r="E155" s="19" t="n"/>
      <c r="F155" s="22" t="n"/>
      <c r="G155" s="22" t="n"/>
      <c r="H155" s="19" t="n"/>
      <c r="I155" s="30">
        <f>IF(AND($F155="",$G155=""),"",IF(N('設定'!$B$11)&gt;0,ROUND((N($F155)*60+N($G155))/N('設定'!$B$11),0)*N('設定'!$B$11),(N($F155)*60+N($G155)))/60)</f>
        <v/>
      </c>
      <c r="J155" s="31">
        <f>IF(OR($I155="",$P155="",$P155="なし"),"",$I155*N(INDEX('メンバー'!$D$5:$D$24,$P155)))</f>
        <v/>
      </c>
      <c r="K155" s="32">
        <f>IF(OR($O155="",$O155="なし"),"",INDEX('案件'!$D$5:$D$84,$O155)&amp;"")</f>
        <v/>
      </c>
      <c r="L155" s="32">
        <f>IF(AND($A155="",$B155="",$C155="",$F155="",$G155=""),"",IF(NOT(ISNUMBER($A155)),"日付がない",IF($P155="","氏名がない",IF($P155="なし","氏名がメンバーにない",IF($O155="","案件コードがない",IF($O155="なし","案件コードが案件にない",IF($I155="","時間がない",IF((N($F155)*60+N($G155))=0,"時間が0",IF($I155=0,"丸めると0分","")))))))))</f>
        <v/>
      </c>
      <c r="M155" s="58" t="n"/>
      <c r="N155" s="33">
        <f>IF(ISNUMBER($A155),DATE(YEAR($A155),MONTH($A155),1),"")</f>
        <v/>
      </c>
      <c r="O155" s="34">
        <f>IF($C155="","",IFERROR(MATCH($C155,'案件'!$A$5:$A$84,0),"なし"))</f>
        <v/>
      </c>
      <c r="P155" s="34">
        <f>IF($B155="","",IFERROR(MATCH($B155,'メンバー'!$B$5:$B$24,0),"なし"))</f>
        <v/>
      </c>
    </row>
    <row r="156" ht="17" customHeight="1">
      <c r="A156" s="23" t="n"/>
      <c r="B156" s="21" t="n"/>
      <c r="C156" s="21" t="n"/>
      <c r="D156" s="29">
        <f>IF(OR($O156="",$O156="なし"),"",INDEX('案件'!$B$5:$B$84,$O156)&amp;"")</f>
        <v/>
      </c>
      <c r="E156" s="19" t="n"/>
      <c r="F156" s="22" t="n"/>
      <c r="G156" s="22" t="n"/>
      <c r="H156" s="19" t="n"/>
      <c r="I156" s="30">
        <f>IF(AND($F156="",$G156=""),"",IF(N('設定'!$B$11)&gt;0,ROUND((N($F156)*60+N($G156))/N('設定'!$B$11),0)*N('設定'!$B$11),(N($F156)*60+N($G156)))/60)</f>
        <v/>
      </c>
      <c r="J156" s="31">
        <f>IF(OR($I156="",$P156="",$P156="なし"),"",$I156*N(INDEX('メンバー'!$D$5:$D$24,$P156)))</f>
        <v/>
      </c>
      <c r="K156" s="32">
        <f>IF(OR($O156="",$O156="なし"),"",INDEX('案件'!$D$5:$D$84,$O156)&amp;"")</f>
        <v/>
      </c>
      <c r="L156" s="32">
        <f>IF(AND($A156="",$B156="",$C156="",$F156="",$G156=""),"",IF(NOT(ISNUMBER($A156)),"日付がない",IF($P156="","氏名がない",IF($P156="なし","氏名がメンバーにない",IF($O156="","案件コードがない",IF($O156="なし","案件コードが案件にない",IF($I156="","時間がない",IF((N($F156)*60+N($G156))=0,"時間が0",IF($I156=0,"丸めると0分","")))))))))</f>
        <v/>
      </c>
      <c r="M156" s="58" t="n"/>
      <c r="N156" s="33">
        <f>IF(ISNUMBER($A156),DATE(YEAR($A156),MONTH($A156),1),"")</f>
        <v/>
      </c>
      <c r="O156" s="34">
        <f>IF($C156="","",IFERROR(MATCH($C156,'案件'!$A$5:$A$84,0),"なし"))</f>
        <v/>
      </c>
      <c r="P156" s="34">
        <f>IF($B156="","",IFERROR(MATCH($B156,'メンバー'!$B$5:$B$24,0),"なし"))</f>
        <v/>
      </c>
    </row>
    <row r="157" ht="17" customHeight="1">
      <c r="A157" s="23" t="n"/>
      <c r="B157" s="21" t="n"/>
      <c r="C157" s="21" t="n"/>
      <c r="D157" s="29">
        <f>IF(OR($O157="",$O157="なし"),"",INDEX('案件'!$B$5:$B$84,$O157)&amp;"")</f>
        <v/>
      </c>
      <c r="E157" s="19" t="n"/>
      <c r="F157" s="22" t="n"/>
      <c r="G157" s="22" t="n"/>
      <c r="H157" s="19" t="n"/>
      <c r="I157" s="30">
        <f>IF(AND($F157="",$G157=""),"",IF(N('設定'!$B$11)&gt;0,ROUND((N($F157)*60+N($G157))/N('設定'!$B$11),0)*N('設定'!$B$11),(N($F157)*60+N($G157)))/60)</f>
        <v/>
      </c>
      <c r="J157" s="31">
        <f>IF(OR($I157="",$P157="",$P157="なし"),"",$I157*N(INDEX('メンバー'!$D$5:$D$24,$P157)))</f>
        <v/>
      </c>
      <c r="K157" s="32">
        <f>IF(OR($O157="",$O157="なし"),"",INDEX('案件'!$D$5:$D$84,$O157)&amp;"")</f>
        <v/>
      </c>
      <c r="L157" s="32">
        <f>IF(AND($A157="",$B157="",$C157="",$F157="",$G157=""),"",IF(NOT(ISNUMBER($A157)),"日付がない",IF($P157="","氏名がない",IF($P157="なし","氏名がメンバーにない",IF($O157="","案件コードがない",IF($O157="なし","案件コードが案件にない",IF($I157="","時間がない",IF((N($F157)*60+N($G157))=0,"時間が0",IF($I157=0,"丸めると0分","")))))))))</f>
        <v/>
      </c>
      <c r="M157" s="58" t="n"/>
      <c r="N157" s="33">
        <f>IF(ISNUMBER($A157),DATE(YEAR($A157),MONTH($A157),1),"")</f>
        <v/>
      </c>
      <c r="O157" s="34">
        <f>IF($C157="","",IFERROR(MATCH($C157,'案件'!$A$5:$A$84,0),"なし"))</f>
        <v/>
      </c>
      <c r="P157" s="34">
        <f>IF($B157="","",IFERROR(MATCH($B157,'メンバー'!$B$5:$B$24,0),"なし"))</f>
        <v/>
      </c>
    </row>
    <row r="158" ht="17" customHeight="1">
      <c r="A158" s="23" t="n"/>
      <c r="B158" s="21" t="n"/>
      <c r="C158" s="21" t="n"/>
      <c r="D158" s="29">
        <f>IF(OR($O158="",$O158="なし"),"",INDEX('案件'!$B$5:$B$84,$O158)&amp;"")</f>
        <v/>
      </c>
      <c r="E158" s="19" t="n"/>
      <c r="F158" s="22" t="n"/>
      <c r="G158" s="22" t="n"/>
      <c r="H158" s="19" t="n"/>
      <c r="I158" s="30">
        <f>IF(AND($F158="",$G158=""),"",IF(N('設定'!$B$11)&gt;0,ROUND((N($F158)*60+N($G158))/N('設定'!$B$11),0)*N('設定'!$B$11),(N($F158)*60+N($G158)))/60)</f>
        <v/>
      </c>
      <c r="J158" s="31">
        <f>IF(OR($I158="",$P158="",$P158="なし"),"",$I158*N(INDEX('メンバー'!$D$5:$D$24,$P158)))</f>
        <v/>
      </c>
      <c r="K158" s="32">
        <f>IF(OR($O158="",$O158="なし"),"",INDEX('案件'!$D$5:$D$84,$O158)&amp;"")</f>
        <v/>
      </c>
      <c r="L158" s="32">
        <f>IF(AND($A158="",$B158="",$C158="",$F158="",$G158=""),"",IF(NOT(ISNUMBER($A158)),"日付がない",IF($P158="","氏名がない",IF($P158="なし","氏名がメンバーにない",IF($O158="","案件コードがない",IF($O158="なし","案件コードが案件にない",IF($I158="","時間がない",IF((N($F158)*60+N($G158))=0,"時間が0",IF($I158=0,"丸めると0分","")))))))))</f>
        <v/>
      </c>
      <c r="M158" s="58" t="n"/>
      <c r="N158" s="33">
        <f>IF(ISNUMBER($A158),DATE(YEAR($A158),MONTH($A158),1),"")</f>
        <v/>
      </c>
      <c r="O158" s="34">
        <f>IF($C158="","",IFERROR(MATCH($C158,'案件'!$A$5:$A$84,0),"なし"))</f>
        <v/>
      </c>
      <c r="P158" s="34">
        <f>IF($B158="","",IFERROR(MATCH($B158,'メンバー'!$B$5:$B$24,0),"なし"))</f>
        <v/>
      </c>
    </row>
    <row r="159" ht="17" customHeight="1">
      <c r="A159" s="23" t="n"/>
      <c r="B159" s="21" t="n"/>
      <c r="C159" s="21" t="n"/>
      <c r="D159" s="29">
        <f>IF(OR($O159="",$O159="なし"),"",INDEX('案件'!$B$5:$B$84,$O159)&amp;"")</f>
        <v/>
      </c>
      <c r="E159" s="19" t="n"/>
      <c r="F159" s="22" t="n"/>
      <c r="G159" s="22" t="n"/>
      <c r="H159" s="19" t="n"/>
      <c r="I159" s="30">
        <f>IF(AND($F159="",$G159=""),"",IF(N('設定'!$B$11)&gt;0,ROUND((N($F159)*60+N($G159))/N('設定'!$B$11),0)*N('設定'!$B$11),(N($F159)*60+N($G159)))/60)</f>
        <v/>
      </c>
      <c r="J159" s="31">
        <f>IF(OR($I159="",$P159="",$P159="なし"),"",$I159*N(INDEX('メンバー'!$D$5:$D$24,$P159)))</f>
        <v/>
      </c>
      <c r="K159" s="32">
        <f>IF(OR($O159="",$O159="なし"),"",INDEX('案件'!$D$5:$D$84,$O159)&amp;"")</f>
        <v/>
      </c>
      <c r="L159" s="32">
        <f>IF(AND($A159="",$B159="",$C159="",$F159="",$G159=""),"",IF(NOT(ISNUMBER($A159)),"日付がない",IF($P159="","氏名がない",IF($P159="なし","氏名がメンバーにない",IF($O159="","案件コードがない",IF($O159="なし","案件コードが案件にない",IF($I159="","時間がない",IF((N($F159)*60+N($G159))=0,"時間が0",IF($I159=0,"丸めると0分","")))))))))</f>
        <v/>
      </c>
      <c r="M159" s="58" t="n"/>
      <c r="N159" s="33">
        <f>IF(ISNUMBER($A159),DATE(YEAR($A159),MONTH($A159),1),"")</f>
        <v/>
      </c>
      <c r="O159" s="34">
        <f>IF($C159="","",IFERROR(MATCH($C159,'案件'!$A$5:$A$84,0),"なし"))</f>
        <v/>
      </c>
      <c r="P159" s="34">
        <f>IF($B159="","",IFERROR(MATCH($B159,'メンバー'!$B$5:$B$24,0),"なし"))</f>
        <v/>
      </c>
    </row>
    <row r="160" ht="17" customHeight="1">
      <c r="A160" s="23" t="n"/>
      <c r="B160" s="21" t="n"/>
      <c r="C160" s="21" t="n"/>
      <c r="D160" s="29">
        <f>IF(OR($O160="",$O160="なし"),"",INDEX('案件'!$B$5:$B$84,$O160)&amp;"")</f>
        <v/>
      </c>
      <c r="E160" s="19" t="n"/>
      <c r="F160" s="22" t="n"/>
      <c r="G160" s="22" t="n"/>
      <c r="H160" s="19" t="n"/>
      <c r="I160" s="30">
        <f>IF(AND($F160="",$G160=""),"",IF(N('設定'!$B$11)&gt;0,ROUND((N($F160)*60+N($G160))/N('設定'!$B$11),0)*N('設定'!$B$11),(N($F160)*60+N($G160)))/60)</f>
        <v/>
      </c>
      <c r="J160" s="31">
        <f>IF(OR($I160="",$P160="",$P160="なし"),"",$I160*N(INDEX('メンバー'!$D$5:$D$24,$P160)))</f>
        <v/>
      </c>
      <c r="K160" s="32">
        <f>IF(OR($O160="",$O160="なし"),"",INDEX('案件'!$D$5:$D$84,$O160)&amp;"")</f>
        <v/>
      </c>
      <c r="L160" s="32">
        <f>IF(AND($A160="",$B160="",$C160="",$F160="",$G160=""),"",IF(NOT(ISNUMBER($A160)),"日付がない",IF($P160="","氏名がない",IF($P160="なし","氏名がメンバーにない",IF($O160="","案件コードがない",IF($O160="なし","案件コードが案件にない",IF($I160="","時間がない",IF((N($F160)*60+N($G160))=0,"時間が0",IF($I160=0,"丸めると0分","")))))))))</f>
        <v/>
      </c>
      <c r="M160" s="58" t="n"/>
      <c r="N160" s="33">
        <f>IF(ISNUMBER($A160),DATE(YEAR($A160),MONTH($A160),1),"")</f>
        <v/>
      </c>
      <c r="O160" s="34">
        <f>IF($C160="","",IFERROR(MATCH($C160,'案件'!$A$5:$A$84,0),"なし"))</f>
        <v/>
      </c>
      <c r="P160" s="34">
        <f>IF($B160="","",IFERROR(MATCH($B160,'メンバー'!$B$5:$B$24,0),"なし"))</f>
        <v/>
      </c>
    </row>
    <row r="161" ht="17" customHeight="1">
      <c r="A161" s="23" t="n"/>
      <c r="B161" s="21" t="n"/>
      <c r="C161" s="21" t="n"/>
      <c r="D161" s="29">
        <f>IF(OR($O161="",$O161="なし"),"",INDEX('案件'!$B$5:$B$84,$O161)&amp;"")</f>
        <v/>
      </c>
      <c r="E161" s="19" t="n"/>
      <c r="F161" s="22" t="n"/>
      <c r="G161" s="22" t="n"/>
      <c r="H161" s="19" t="n"/>
      <c r="I161" s="30">
        <f>IF(AND($F161="",$G161=""),"",IF(N('設定'!$B$11)&gt;0,ROUND((N($F161)*60+N($G161))/N('設定'!$B$11),0)*N('設定'!$B$11),(N($F161)*60+N($G161)))/60)</f>
        <v/>
      </c>
      <c r="J161" s="31">
        <f>IF(OR($I161="",$P161="",$P161="なし"),"",$I161*N(INDEX('メンバー'!$D$5:$D$24,$P161)))</f>
        <v/>
      </c>
      <c r="K161" s="32">
        <f>IF(OR($O161="",$O161="なし"),"",INDEX('案件'!$D$5:$D$84,$O161)&amp;"")</f>
        <v/>
      </c>
      <c r="L161" s="32">
        <f>IF(AND($A161="",$B161="",$C161="",$F161="",$G161=""),"",IF(NOT(ISNUMBER($A161)),"日付がない",IF($P161="","氏名がない",IF($P161="なし","氏名がメンバーにない",IF($O161="","案件コードがない",IF($O161="なし","案件コードが案件にない",IF($I161="","時間がない",IF((N($F161)*60+N($G161))=0,"時間が0",IF($I161=0,"丸めると0分","")))))))))</f>
        <v/>
      </c>
      <c r="M161" s="58" t="n"/>
      <c r="N161" s="33">
        <f>IF(ISNUMBER($A161),DATE(YEAR($A161),MONTH($A161),1),"")</f>
        <v/>
      </c>
      <c r="O161" s="34">
        <f>IF($C161="","",IFERROR(MATCH($C161,'案件'!$A$5:$A$84,0),"なし"))</f>
        <v/>
      </c>
      <c r="P161" s="34">
        <f>IF($B161="","",IFERROR(MATCH($B161,'メンバー'!$B$5:$B$24,0),"なし"))</f>
        <v/>
      </c>
    </row>
    <row r="162" ht="17" customHeight="1">
      <c r="A162" s="23" t="n"/>
      <c r="B162" s="21" t="n"/>
      <c r="C162" s="21" t="n"/>
      <c r="D162" s="29">
        <f>IF(OR($O162="",$O162="なし"),"",INDEX('案件'!$B$5:$B$84,$O162)&amp;"")</f>
        <v/>
      </c>
      <c r="E162" s="19" t="n"/>
      <c r="F162" s="22" t="n"/>
      <c r="G162" s="22" t="n"/>
      <c r="H162" s="19" t="n"/>
      <c r="I162" s="30">
        <f>IF(AND($F162="",$G162=""),"",IF(N('設定'!$B$11)&gt;0,ROUND((N($F162)*60+N($G162))/N('設定'!$B$11),0)*N('設定'!$B$11),(N($F162)*60+N($G162)))/60)</f>
        <v/>
      </c>
      <c r="J162" s="31">
        <f>IF(OR($I162="",$P162="",$P162="なし"),"",$I162*N(INDEX('メンバー'!$D$5:$D$24,$P162)))</f>
        <v/>
      </c>
      <c r="K162" s="32">
        <f>IF(OR($O162="",$O162="なし"),"",INDEX('案件'!$D$5:$D$84,$O162)&amp;"")</f>
        <v/>
      </c>
      <c r="L162" s="32">
        <f>IF(AND($A162="",$B162="",$C162="",$F162="",$G162=""),"",IF(NOT(ISNUMBER($A162)),"日付がない",IF($P162="","氏名がない",IF($P162="なし","氏名がメンバーにない",IF($O162="","案件コードがない",IF($O162="なし","案件コードが案件にない",IF($I162="","時間がない",IF((N($F162)*60+N($G162))=0,"時間が0",IF($I162=0,"丸めると0分","")))))))))</f>
        <v/>
      </c>
      <c r="M162" s="58" t="n"/>
      <c r="N162" s="33">
        <f>IF(ISNUMBER($A162),DATE(YEAR($A162),MONTH($A162),1),"")</f>
        <v/>
      </c>
      <c r="O162" s="34">
        <f>IF($C162="","",IFERROR(MATCH($C162,'案件'!$A$5:$A$84,0),"なし"))</f>
        <v/>
      </c>
      <c r="P162" s="34">
        <f>IF($B162="","",IFERROR(MATCH($B162,'メンバー'!$B$5:$B$24,0),"なし"))</f>
        <v/>
      </c>
    </row>
    <row r="163" ht="17" customHeight="1">
      <c r="A163" s="23" t="n"/>
      <c r="B163" s="21" t="n"/>
      <c r="C163" s="21" t="n"/>
      <c r="D163" s="29">
        <f>IF(OR($O163="",$O163="なし"),"",INDEX('案件'!$B$5:$B$84,$O163)&amp;"")</f>
        <v/>
      </c>
      <c r="E163" s="19" t="n"/>
      <c r="F163" s="22" t="n"/>
      <c r="G163" s="22" t="n"/>
      <c r="H163" s="19" t="n"/>
      <c r="I163" s="30">
        <f>IF(AND($F163="",$G163=""),"",IF(N('設定'!$B$11)&gt;0,ROUND((N($F163)*60+N($G163))/N('設定'!$B$11),0)*N('設定'!$B$11),(N($F163)*60+N($G163)))/60)</f>
        <v/>
      </c>
      <c r="J163" s="31">
        <f>IF(OR($I163="",$P163="",$P163="なし"),"",$I163*N(INDEX('メンバー'!$D$5:$D$24,$P163)))</f>
        <v/>
      </c>
      <c r="K163" s="32">
        <f>IF(OR($O163="",$O163="なし"),"",INDEX('案件'!$D$5:$D$84,$O163)&amp;"")</f>
        <v/>
      </c>
      <c r="L163" s="32">
        <f>IF(AND($A163="",$B163="",$C163="",$F163="",$G163=""),"",IF(NOT(ISNUMBER($A163)),"日付がない",IF($P163="","氏名がない",IF($P163="なし","氏名がメンバーにない",IF($O163="","案件コードがない",IF($O163="なし","案件コードが案件にない",IF($I163="","時間がない",IF((N($F163)*60+N($G163))=0,"時間が0",IF($I163=0,"丸めると0分","")))))))))</f>
        <v/>
      </c>
      <c r="M163" s="58" t="n"/>
      <c r="N163" s="33">
        <f>IF(ISNUMBER($A163),DATE(YEAR($A163),MONTH($A163),1),"")</f>
        <v/>
      </c>
      <c r="O163" s="34">
        <f>IF($C163="","",IFERROR(MATCH($C163,'案件'!$A$5:$A$84,0),"なし"))</f>
        <v/>
      </c>
      <c r="P163" s="34">
        <f>IF($B163="","",IFERROR(MATCH($B163,'メンバー'!$B$5:$B$24,0),"なし"))</f>
        <v/>
      </c>
    </row>
    <row r="164" ht="17" customHeight="1">
      <c r="A164" s="23" t="n"/>
      <c r="B164" s="21" t="n"/>
      <c r="C164" s="21" t="n"/>
      <c r="D164" s="29">
        <f>IF(OR($O164="",$O164="なし"),"",INDEX('案件'!$B$5:$B$84,$O164)&amp;"")</f>
        <v/>
      </c>
      <c r="E164" s="19" t="n"/>
      <c r="F164" s="22" t="n"/>
      <c r="G164" s="22" t="n"/>
      <c r="H164" s="19" t="n"/>
      <c r="I164" s="30">
        <f>IF(AND($F164="",$G164=""),"",IF(N('設定'!$B$11)&gt;0,ROUND((N($F164)*60+N($G164))/N('設定'!$B$11),0)*N('設定'!$B$11),(N($F164)*60+N($G164)))/60)</f>
        <v/>
      </c>
      <c r="J164" s="31">
        <f>IF(OR($I164="",$P164="",$P164="なし"),"",$I164*N(INDEX('メンバー'!$D$5:$D$24,$P164)))</f>
        <v/>
      </c>
      <c r="K164" s="32">
        <f>IF(OR($O164="",$O164="なし"),"",INDEX('案件'!$D$5:$D$84,$O164)&amp;"")</f>
        <v/>
      </c>
      <c r="L164" s="32">
        <f>IF(AND($A164="",$B164="",$C164="",$F164="",$G164=""),"",IF(NOT(ISNUMBER($A164)),"日付がない",IF($P164="","氏名がない",IF($P164="なし","氏名がメンバーにない",IF($O164="","案件コードがない",IF($O164="なし","案件コードが案件にない",IF($I164="","時間がない",IF((N($F164)*60+N($G164))=0,"時間が0",IF($I164=0,"丸めると0分","")))))))))</f>
        <v/>
      </c>
      <c r="M164" s="58" t="n"/>
      <c r="N164" s="33">
        <f>IF(ISNUMBER($A164),DATE(YEAR($A164),MONTH($A164),1),"")</f>
        <v/>
      </c>
      <c r="O164" s="34">
        <f>IF($C164="","",IFERROR(MATCH($C164,'案件'!$A$5:$A$84,0),"なし"))</f>
        <v/>
      </c>
      <c r="P164" s="34">
        <f>IF($B164="","",IFERROR(MATCH($B164,'メンバー'!$B$5:$B$24,0),"なし"))</f>
        <v/>
      </c>
    </row>
    <row r="165" ht="17" customHeight="1">
      <c r="A165" s="23" t="n"/>
      <c r="B165" s="21" t="n"/>
      <c r="C165" s="21" t="n"/>
      <c r="D165" s="29">
        <f>IF(OR($O165="",$O165="なし"),"",INDEX('案件'!$B$5:$B$84,$O165)&amp;"")</f>
        <v/>
      </c>
      <c r="E165" s="19" t="n"/>
      <c r="F165" s="22" t="n"/>
      <c r="G165" s="22" t="n"/>
      <c r="H165" s="19" t="n"/>
      <c r="I165" s="30">
        <f>IF(AND($F165="",$G165=""),"",IF(N('設定'!$B$11)&gt;0,ROUND((N($F165)*60+N($G165))/N('設定'!$B$11),0)*N('設定'!$B$11),(N($F165)*60+N($G165)))/60)</f>
        <v/>
      </c>
      <c r="J165" s="31">
        <f>IF(OR($I165="",$P165="",$P165="なし"),"",$I165*N(INDEX('メンバー'!$D$5:$D$24,$P165)))</f>
        <v/>
      </c>
      <c r="K165" s="32">
        <f>IF(OR($O165="",$O165="なし"),"",INDEX('案件'!$D$5:$D$84,$O165)&amp;"")</f>
        <v/>
      </c>
      <c r="L165" s="32">
        <f>IF(AND($A165="",$B165="",$C165="",$F165="",$G165=""),"",IF(NOT(ISNUMBER($A165)),"日付がない",IF($P165="","氏名がない",IF($P165="なし","氏名がメンバーにない",IF($O165="","案件コードがない",IF($O165="なし","案件コードが案件にない",IF($I165="","時間がない",IF((N($F165)*60+N($G165))=0,"時間が0",IF($I165=0,"丸めると0分","")))))))))</f>
        <v/>
      </c>
      <c r="M165" s="58" t="n"/>
      <c r="N165" s="33">
        <f>IF(ISNUMBER($A165),DATE(YEAR($A165),MONTH($A165),1),"")</f>
        <v/>
      </c>
      <c r="O165" s="34">
        <f>IF($C165="","",IFERROR(MATCH($C165,'案件'!$A$5:$A$84,0),"なし"))</f>
        <v/>
      </c>
      <c r="P165" s="34">
        <f>IF($B165="","",IFERROR(MATCH($B165,'メンバー'!$B$5:$B$24,0),"なし"))</f>
        <v/>
      </c>
    </row>
    <row r="166" ht="17" customHeight="1">
      <c r="A166" s="23" t="n"/>
      <c r="B166" s="21" t="n"/>
      <c r="C166" s="21" t="n"/>
      <c r="D166" s="29">
        <f>IF(OR($O166="",$O166="なし"),"",INDEX('案件'!$B$5:$B$84,$O166)&amp;"")</f>
        <v/>
      </c>
      <c r="E166" s="19" t="n"/>
      <c r="F166" s="22" t="n"/>
      <c r="G166" s="22" t="n"/>
      <c r="H166" s="19" t="n"/>
      <c r="I166" s="30">
        <f>IF(AND($F166="",$G166=""),"",IF(N('設定'!$B$11)&gt;0,ROUND((N($F166)*60+N($G166))/N('設定'!$B$11),0)*N('設定'!$B$11),(N($F166)*60+N($G166)))/60)</f>
        <v/>
      </c>
      <c r="J166" s="31">
        <f>IF(OR($I166="",$P166="",$P166="なし"),"",$I166*N(INDEX('メンバー'!$D$5:$D$24,$P166)))</f>
        <v/>
      </c>
      <c r="K166" s="32">
        <f>IF(OR($O166="",$O166="なし"),"",INDEX('案件'!$D$5:$D$84,$O166)&amp;"")</f>
        <v/>
      </c>
      <c r="L166" s="32">
        <f>IF(AND($A166="",$B166="",$C166="",$F166="",$G166=""),"",IF(NOT(ISNUMBER($A166)),"日付がない",IF($P166="","氏名がない",IF($P166="なし","氏名がメンバーにない",IF($O166="","案件コードがない",IF($O166="なし","案件コードが案件にない",IF($I166="","時間がない",IF((N($F166)*60+N($G166))=0,"時間が0",IF($I166=0,"丸めると0分","")))))))))</f>
        <v/>
      </c>
      <c r="M166" s="58" t="n"/>
      <c r="N166" s="33">
        <f>IF(ISNUMBER($A166),DATE(YEAR($A166),MONTH($A166),1),"")</f>
        <v/>
      </c>
      <c r="O166" s="34">
        <f>IF($C166="","",IFERROR(MATCH($C166,'案件'!$A$5:$A$84,0),"なし"))</f>
        <v/>
      </c>
      <c r="P166" s="34">
        <f>IF($B166="","",IFERROR(MATCH($B166,'メンバー'!$B$5:$B$24,0),"なし"))</f>
        <v/>
      </c>
    </row>
    <row r="167" ht="17" customHeight="1">
      <c r="A167" s="23" t="n"/>
      <c r="B167" s="21" t="n"/>
      <c r="C167" s="21" t="n"/>
      <c r="D167" s="29">
        <f>IF(OR($O167="",$O167="なし"),"",INDEX('案件'!$B$5:$B$84,$O167)&amp;"")</f>
        <v/>
      </c>
      <c r="E167" s="19" t="n"/>
      <c r="F167" s="22" t="n"/>
      <c r="G167" s="22" t="n"/>
      <c r="H167" s="19" t="n"/>
      <c r="I167" s="30">
        <f>IF(AND($F167="",$G167=""),"",IF(N('設定'!$B$11)&gt;0,ROUND((N($F167)*60+N($G167))/N('設定'!$B$11),0)*N('設定'!$B$11),(N($F167)*60+N($G167)))/60)</f>
        <v/>
      </c>
      <c r="J167" s="31">
        <f>IF(OR($I167="",$P167="",$P167="なし"),"",$I167*N(INDEX('メンバー'!$D$5:$D$24,$P167)))</f>
        <v/>
      </c>
      <c r="K167" s="32">
        <f>IF(OR($O167="",$O167="なし"),"",INDEX('案件'!$D$5:$D$84,$O167)&amp;"")</f>
        <v/>
      </c>
      <c r="L167" s="32">
        <f>IF(AND($A167="",$B167="",$C167="",$F167="",$G167=""),"",IF(NOT(ISNUMBER($A167)),"日付がない",IF($P167="","氏名がない",IF($P167="なし","氏名がメンバーにない",IF($O167="","案件コードがない",IF($O167="なし","案件コードが案件にない",IF($I167="","時間がない",IF((N($F167)*60+N($G167))=0,"時間が0",IF($I167=0,"丸めると0分","")))))))))</f>
        <v/>
      </c>
      <c r="M167" s="58" t="n"/>
      <c r="N167" s="33">
        <f>IF(ISNUMBER($A167),DATE(YEAR($A167),MONTH($A167),1),"")</f>
        <v/>
      </c>
      <c r="O167" s="34">
        <f>IF($C167="","",IFERROR(MATCH($C167,'案件'!$A$5:$A$84,0),"なし"))</f>
        <v/>
      </c>
      <c r="P167" s="34">
        <f>IF($B167="","",IFERROR(MATCH($B167,'メンバー'!$B$5:$B$24,0),"なし"))</f>
        <v/>
      </c>
    </row>
    <row r="168" ht="17" customHeight="1">
      <c r="A168" s="23" t="n"/>
      <c r="B168" s="21" t="n"/>
      <c r="C168" s="21" t="n"/>
      <c r="D168" s="29">
        <f>IF(OR($O168="",$O168="なし"),"",INDEX('案件'!$B$5:$B$84,$O168)&amp;"")</f>
        <v/>
      </c>
      <c r="E168" s="19" t="n"/>
      <c r="F168" s="22" t="n"/>
      <c r="G168" s="22" t="n"/>
      <c r="H168" s="19" t="n"/>
      <c r="I168" s="30">
        <f>IF(AND($F168="",$G168=""),"",IF(N('設定'!$B$11)&gt;0,ROUND((N($F168)*60+N($G168))/N('設定'!$B$11),0)*N('設定'!$B$11),(N($F168)*60+N($G168)))/60)</f>
        <v/>
      </c>
      <c r="J168" s="31">
        <f>IF(OR($I168="",$P168="",$P168="なし"),"",$I168*N(INDEX('メンバー'!$D$5:$D$24,$P168)))</f>
        <v/>
      </c>
      <c r="K168" s="32">
        <f>IF(OR($O168="",$O168="なし"),"",INDEX('案件'!$D$5:$D$84,$O168)&amp;"")</f>
        <v/>
      </c>
      <c r="L168" s="32">
        <f>IF(AND($A168="",$B168="",$C168="",$F168="",$G168=""),"",IF(NOT(ISNUMBER($A168)),"日付がない",IF($P168="","氏名がない",IF($P168="なし","氏名がメンバーにない",IF($O168="","案件コードがない",IF($O168="なし","案件コードが案件にない",IF($I168="","時間がない",IF((N($F168)*60+N($G168))=0,"時間が0",IF($I168=0,"丸めると0分","")))))))))</f>
        <v/>
      </c>
      <c r="M168" s="58" t="n"/>
      <c r="N168" s="33">
        <f>IF(ISNUMBER($A168),DATE(YEAR($A168),MONTH($A168),1),"")</f>
        <v/>
      </c>
      <c r="O168" s="34">
        <f>IF($C168="","",IFERROR(MATCH($C168,'案件'!$A$5:$A$84,0),"なし"))</f>
        <v/>
      </c>
      <c r="P168" s="34">
        <f>IF($B168="","",IFERROR(MATCH($B168,'メンバー'!$B$5:$B$24,0),"なし"))</f>
        <v/>
      </c>
    </row>
    <row r="169" ht="17" customHeight="1">
      <c r="A169" s="23" t="n"/>
      <c r="B169" s="21" t="n"/>
      <c r="C169" s="21" t="n"/>
      <c r="D169" s="29">
        <f>IF(OR($O169="",$O169="なし"),"",INDEX('案件'!$B$5:$B$84,$O169)&amp;"")</f>
        <v/>
      </c>
      <c r="E169" s="19" t="n"/>
      <c r="F169" s="22" t="n"/>
      <c r="G169" s="22" t="n"/>
      <c r="H169" s="19" t="n"/>
      <c r="I169" s="30">
        <f>IF(AND($F169="",$G169=""),"",IF(N('設定'!$B$11)&gt;0,ROUND((N($F169)*60+N($G169))/N('設定'!$B$11),0)*N('設定'!$B$11),(N($F169)*60+N($G169)))/60)</f>
        <v/>
      </c>
      <c r="J169" s="31">
        <f>IF(OR($I169="",$P169="",$P169="なし"),"",$I169*N(INDEX('メンバー'!$D$5:$D$24,$P169)))</f>
        <v/>
      </c>
      <c r="K169" s="32">
        <f>IF(OR($O169="",$O169="なし"),"",INDEX('案件'!$D$5:$D$84,$O169)&amp;"")</f>
        <v/>
      </c>
      <c r="L169" s="32">
        <f>IF(AND($A169="",$B169="",$C169="",$F169="",$G169=""),"",IF(NOT(ISNUMBER($A169)),"日付がない",IF($P169="","氏名がない",IF($P169="なし","氏名がメンバーにない",IF($O169="","案件コードがない",IF($O169="なし","案件コードが案件にない",IF($I169="","時間がない",IF((N($F169)*60+N($G169))=0,"時間が0",IF($I169=0,"丸めると0分","")))))))))</f>
        <v/>
      </c>
      <c r="M169" s="58" t="n"/>
      <c r="N169" s="33">
        <f>IF(ISNUMBER($A169),DATE(YEAR($A169),MONTH($A169),1),"")</f>
        <v/>
      </c>
      <c r="O169" s="34">
        <f>IF($C169="","",IFERROR(MATCH($C169,'案件'!$A$5:$A$84,0),"なし"))</f>
        <v/>
      </c>
      <c r="P169" s="34">
        <f>IF($B169="","",IFERROR(MATCH($B169,'メンバー'!$B$5:$B$24,0),"なし"))</f>
        <v/>
      </c>
    </row>
    <row r="170" ht="17" customHeight="1">
      <c r="A170" s="23" t="n"/>
      <c r="B170" s="21" t="n"/>
      <c r="C170" s="21" t="n"/>
      <c r="D170" s="29">
        <f>IF(OR($O170="",$O170="なし"),"",INDEX('案件'!$B$5:$B$84,$O170)&amp;"")</f>
        <v/>
      </c>
      <c r="E170" s="19" t="n"/>
      <c r="F170" s="22" t="n"/>
      <c r="G170" s="22" t="n"/>
      <c r="H170" s="19" t="n"/>
      <c r="I170" s="30">
        <f>IF(AND($F170="",$G170=""),"",IF(N('設定'!$B$11)&gt;0,ROUND((N($F170)*60+N($G170))/N('設定'!$B$11),0)*N('設定'!$B$11),(N($F170)*60+N($G170)))/60)</f>
        <v/>
      </c>
      <c r="J170" s="31">
        <f>IF(OR($I170="",$P170="",$P170="なし"),"",$I170*N(INDEX('メンバー'!$D$5:$D$24,$P170)))</f>
        <v/>
      </c>
      <c r="K170" s="32">
        <f>IF(OR($O170="",$O170="なし"),"",INDEX('案件'!$D$5:$D$84,$O170)&amp;"")</f>
        <v/>
      </c>
      <c r="L170" s="32">
        <f>IF(AND($A170="",$B170="",$C170="",$F170="",$G170=""),"",IF(NOT(ISNUMBER($A170)),"日付がない",IF($P170="","氏名がない",IF($P170="なし","氏名がメンバーにない",IF($O170="","案件コードがない",IF($O170="なし","案件コードが案件にない",IF($I170="","時間がない",IF((N($F170)*60+N($G170))=0,"時間が0",IF($I170=0,"丸めると0分","")))))))))</f>
        <v/>
      </c>
      <c r="M170" s="58" t="n"/>
      <c r="N170" s="33">
        <f>IF(ISNUMBER($A170),DATE(YEAR($A170),MONTH($A170),1),"")</f>
        <v/>
      </c>
      <c r="O170" s="34">
        <f>IF($C170="","",IFERROR(MATCH($C170,'案件'!$A$5:$A$84,0),"なし"))</f>
        <v/>
      </c>
      <c r="P170" s="34">
        <f>IF($B170="","",IFERROR(MATCH($B170,'メンバー'!$B$5:$B$24,0),"なし"))</f>
        <v/>
      </c>
    </row>
    <row r="171" ht="17" customHeight="1">
      <c r="A171" s="23" t="n"/>
      <c r="B171" s="21" t="n"/>
      <c r="C171" s="21" t="n"/>
      <c r="D171" s="29">
        <f>IF(OR($O171="",$O171="なし"),"",INDEX('案件'!$B$5:$B$84,$O171)&amp;"")</f>
        <v/>
      </c>
      <c r="E171" s="19" t="n"/>
      <c r="F171" s="22" t="n"/>
      <c r="G171" s="22" t="n"/>
      <c r="H171" s="19" t="n"/>
      <c r="I171" s="30">
        <f>IF(AND($F171="",$G171=""),"",IF(N('設定'!$B$11)&gt;0,ROUND((N($F171)*60+N($G171))/N('設定'!$B$11),0)*N('設定'!$B$11),(N($F171)*60+N($G171)))/60)</f>
        <v/>
      </c>
      <c r="J171" s="31">
        <f>IF(OR($I171="",$P171="",$P171="なし"),"",$I171*N(INDEX('メンバー'!$D$5:$D$24,$P171)))</f>
        <v/>
      </c>
      <c r="K171" s="32">
        <f>IF(OR($O171="",$O171="なし"),"",INDEX('案件'!$D$5:$D$84,$O171)&amp;"")</f>
        <v/>
      </c>
      <c r="L171" s="32">
        <f>IF(AND($A171="",$B171="",$C171="",$F171="",$G171=""),"",IF(NOT(ISNUMBER($A171)),"日付がない",IF($P171="","氏名がない",IF($P171="なし","氏名がメンバーにない",IF($O171="","案件コードがない",IF($O171="なし","案件コードが案件にない",IF($I171="","時間がない",IF((N($F171)*60+N($G171))=0,"時間が0",IF($I171=0,"丸めると0分","")))))))))</f>
        <v/>
      </c>
      <c r="M171" s="58" t="n"/>
      <c r="N171" s="33">
        <f>IF(ISNUMBER($A171),DATE(YEAR($A171),MONTH($A171),1),"")</f>
        <v/>
      </c>
      <c r="O171" s="34">
        <f>IF($C171="","",IFERROR(MATCH($C171,'案件'!$A$5:$A$84,0),"なし"))</f>
        <v/>
      </c>
      <c r="P171" s="34">
        <f>IF($B171="","",IFERROR(MATCH($B171,'メンバー'!$B$5:$B$24,0),"なし"))</f>
        <v/>
      </c>
    </row>
    <row r="172" ht="17" customHeight="1">
      <c r="A172" s="23" t="n"/>
      <c r="B172" s="21" t="n"/>
      <c r="C172" s="21" t="n"/>
      <c r="D172" s="29">
        <f>IF(OR($O172="",$O172="なし"),"",INDEX('案件'!$B$5:$B$84,$O172)&amp;"")</f>
        <v/>
      </c>
      <c r="E172" s="19" t="n"/>
      <c r="F172" s="22" t="n"/>
      <c r="G172" s="22" t="n"/>
      <c r="H172" s="19" t="n"/>
      <c r="I172" s="30">
        <f>IF(AND($F172="",$G172=""),"",IF(N('設定'!$B$11)&gt;0,ROUND((N($F172)*60+N($G172))/N('設定'!$B$11),0)*N('設定'!$B$11),(N($F172)*60+N($G172)))/60)</f>
        <v/>
      </c>
      <c r="J172" s="31">
        <f>IF(OR($I172="",$P172="",$P172="なし"),"",$I172*N(INDEX('メンバー'!$D$5:$D$24,$P172)))</f>
        <v/>
      </c>
      <c r="K172" s="32">
        <f>IF(OR($O172="",$O172="なし"),"",INDEX('案件'!$D$5:$D$84,$O172)&amp;"")</f>
        <v/>
      </c>
      <c r="L172" s="32">
        <f>IF(AND($A172="",$B172="",$C172="",$F172="",$G172=""),"",IF(NOT(ISNUMBER($A172)),"日付がない",IF($P172="","氏名がない",IF($P172="なし","氏名がメンバーにない",IF($O172="","案件コードがない",IF($O172="なし","案件コードが案件にない",IF($I172="","時間がない",IF((N($F172)*60+N($G172))=0,"時間が0",IF($I172=0,"丸めると0分","")))))))))</f>
        <v/>
      </c>
      <c r="M172" s="58" t="n"/>
      <c r="N172" s="33">
        <f>IF(ISNUMBER($A172),DATE(YEAR($A172),MONTH($A172),1),"")</f>
        <v/>
      </c>
      <c r="O172" s="34">
        <f>IF($C172="","",IFERROR(MATCH($C172,'案件'!$A$5:$A$84,0),"なし"))</f>
        <v/>
      </c>
      <c r="P172" s="34">
        <f>IF($B172="","",IFERROR(MATCH($B172,'メンバー'!$B$5:$B$24,0),"なし"))</f>
        <v/>
      </c>
    </row>
    <row r="173" ht="17" customHeight="1">
      <c r="A173" s="23" t="n"/>
      <c r="B173" s="21" t="n"/>
      <c r="C173" s="21" t="n"/>
      <c r="D173" s="29">
        <f>IF(OR($O173="",$O173="なし"),"",INDEX('案件'!$B$5:$B$84,$O173)&amp;"")</f>
        <v/>
      </c>
      <c r="E173" s="19" t="n"/>
      <c r="F173" s="22" t="n"/>
      <c r="G173" s="22" t="n"/>
      <c r="H173" s="19" t="n"/>
      <c r="I173" s="30">
        <f>IF(AND($F173="",$G173=""),"",IF(N('設定'!$B$11)&gt;0,ROUND((N($F173)*60+N($G173))/N('設定'!$B$11),0)*N('設定'!$B$11),(N($F173)*60+N($G173)))/60)</f>
        <v/>
      </c>
      <c r="J173" s="31">
        <f>IF(OR($I173="",$P173="",$P173="なし"),"",$I173*N(INDEX('メンバー'!$D$5:$D$24,$P173)))</f>
        <v/>
      </c>
      <c r="K173" s="32">
        <f>IF(OR($O173="",$O173="なし"),"",INDEX('案件'!$D$5:$D$84,$O173)&amp;"")</f>
        <v/>
      </c>
      <c r="L173" s="32">
        <f>IF(AND($A173="",$B173="",$C173="",$F173="",$G173=""),"",IF(NOT(ISNUMBER($A173)),"日付がない",IF($P173="","氏名がない",IF($P173="なし","氏名がメンバーにない",IF($O173="","案件コードがない",IF($O173="なし","案件コードが案件にない",IF($I173="","時間がない",IF((N($F173)*60+N($G173))=0,"時間が0",IF($I173=0,"丸めると0分","")))))))))</f>
        <v/>
      </c>
      <c r="M173" s="58" t="n"/>
      <c r="N173" s="33">
        <f>IF(ISNUMBER($A173),DATE(YEAR($A173),MONTH($A173),1),"")</f>
        <v/>
      </c>
      <c r="O173" s="34">
        <f>IF($C173="","",IFERROR(MATCH($C173,'案件'!$A$5:$A$84,0),"なし"))</f>
        <v/>
      </c>
      <c r="P173" s="34">
        <f>IF($B173="","",IFERROR(MATCH($B173,'メンバー'!$B$5:$B$24,0),"なし"))</f>
        <v/>
      </c>
    </row>
    <row r="174" ht="17" customHeight="1">
      <c r="A174" s="23" t="n"/>
      <c r="B174" s="21" t="n"/>
      <c r="C174" s="21" t="n"/>
      <c r="D174" s="29">
        <f>IF(OR($O174="",$O174="なし"),"",INDEX('案件'!$B$5:$B$84,$O174)&amp;"")</f>
        <v/>
      </c>
      <c r="E174" s="19" t="n"/>
      <c r="F174" s="22" t="n"/>
      <c r="G174" s="22" t="n"/>
      <c r="H174" s="19" t="n"/>
      <c r="I174" s="30">
        <f>IF(AND($F174="",$G174=""),"",IF(N('設定'!$B$11)&gt;0,ROUND((N($F174)*60+N($G174))/N('設定'!$B$11),0)*N('設定'!$B$11),(N($F174)*60+N($G174)))/60)</f>
        <v/>
      </c>
      <c r="J174" s="31">
        <f>IF(OR($I174="",$P174="",$P174="なし"),"",$I174*N(INDEX('メンバー'!$D$5:$D$24,$P174)))</f>
        <v/>
      </c>
      <c r="K174" s="32">
        <f>IF(OR($O174="",$O174="なし"),"",INDEX('案件'!$D$5:$D$84,$O174)&amp;"")</f>
        <v/>
      </c>
      <c r="L174" s="32">
        <f>IF(AND($A174="",$B174="",$C174="",$F174="",$G174=""),"",IF(NOT(ISNUMBER($A174)),"日付がない",IF($P174="","氏名がない",IF($P174="なし","氏名がメンバーにない",IF($O174="","案件コードがない",IF($O174="なし","案件コードが案件にない",IF($I174="","時間がない",IF((N($F174)*60+N($G174))=0,"時間が0",IF($I174=0,"丸めると0分","")))))))))</f>
        <v/>
      </c>
      <c r="M174" s="58" t="n"/>
      <c r="N174" s="33">
        <f>IF(ISNUMBER($A174),DATE(YEAR($A174),MONTH($A174),1),"")</f>
        <v/>
      </c>
      <c r="O174" s="34">
        <f>IF($C174="","",IFERROR(MATCH($C174,'案件'!$A$5:$A$84,0),"なし"))</f>
        <v/>
      </c>
      <c r="P174" s="34">
        <f>IF($B174="","",IFERROR(MATCH($B174,'メンバー'!$B$5:$B$24,0),"なし"))</f>
        <v/>
      </c>
    </row>
    <row r="175" ht="17" customHeight="1">
      <c r="A175" s="23" t="n"/>
      <c r="B175" s="21" t="n"/>
      <c r="C175" s="21" t="n"/>
      <c r="D175" s="29">
        <f>IF(OR($O175="",$O175="なし"),"",INDEX('案件'!$B$5:$B$84,$O175)&amp;"")</f>
        <v/>
      </c>
      <c r="E175" s="19" t="n"/>
      <c r="F175" s="22" t="n"/>
      <c r="G175" s="22" t="n"/>
      <c r="H175" s="19" t="n"/>
      <c r="I175" s="30">
        <f>IF(AND($F175="",$G175=""),"",IF(N('設定'!$B$11)&gt;0,ROUND((N($F175)*60+N($G175))/N('設定'!$B$11),0)*N('設定'!$B$11),(N($F175)*60+N($G175)))/60)</f>
        <v/>
      </c>
      <c r="J175" s="31">
        <f>IF(OR($I175="",$P175="",$P175="なし"),"",$I175*N(INDEX('メンバー'!$D$5:$D$24,$P175)))</f>
        <v/>
      </c>
      <c r="K175" s="32">
        <f>IF(OR($O175="",$O175="なし"),"",INDEX('案件'!$D$5:$D$84,$O175)&amp;"")</f>
        <v/>
      </c>
      <c r="L175" s="32">
        <f>IF(AND($A175="",$B175="",$C175="",$F175="",$G175=""),"",IF(NOT(ISNUMBER($A175)),"日付がない",IF($P175="","氏名がない",IF($P175="なし","氏名がメンバーにない",IF($O175="","案件コードがない",IF($O175="なし","案件コードが案件にない",IF($I175="","時間がない",IF((N($F175)*60+N($G175))=0,"時間が0",IF($I175=0,"丸めると0分","")))))))))</f>
        <v/>
      </c>
      <c r="M175" s="58" t="n"/>
      <c r="N175" s="33">
        <f>IF(ISNUMBER($A175),DATE(YEAR($A175),MONTH($A175),1),"")</f>
        <v/>
      </c>
      <c r="O175" s="34">
        <f>IF($C175="","",IFERROR(MATCH($C175,'案件'!$A$5:$A$84,0),"なし"))</f>
        <v/>
      </c>
      <c r="P175" s="34">
        <f>IF($B175="","",IFERROR(MATCH($B175,'メンバー'!$B$5:$B$24,0),"なし"))</f>
        <v/>
      </c>
    </row>
    <row r="176" ht="17" customHeight="1">
      <c r="A176" s="23" t="n"/>
      <c r="B176" s="21" t="n"/>
      <c r="C176" s="21" t="n"/>
      <c r="D176" s="29">
        <f>IF(OR($O176="",$O176="なし"),"",INDEX('案件'!$B$5:$B$84,$O176)&amp;"")</f>
        <v/>
      </c>
      <c r="E176" s="19" t="n"/>
      <c r="F176" s="22" t="n"/>
      <c r="G176" s="22" t="n"/>
      <c r="H176" s="19" t="n"/>
      <c r="I176" s="30">
        <f>IF(AND($F176="",$G176=""),"",IF(N('設定'!$B$11)&gt;0,ROUND((N($F176)*60+N($G176))/N('設定'!$B$11),0)*N('設定'!$B$11),(N($F176)*60+N($G176)))/60)</f>
        <v/>
      </c>
      <c r="J176" s="31">
        <f>IF(OR($I176="",$P176="",$P176="なし"),"",$I176*N(INDEX('メンバー'!$D$5:$D$24,$P176)))</f>
        <v/>
      </c>
      <c r="K176" s="32">
        <f>IF(OR($O176="",$O176="なし"),"",INDEX('案件'!$D$5:$D$84,$O176)&amp;"")</f>
        <v/>
      </c>
      <c r="L176" s="32">
        <f>IF(AND($A176="",$B176="",$C176="",$F176="",$G176=""),"",IF(NOT(ISNUMBER($A176)),"日付がない",IF($P176="","氏名がない",IF($P176="なし","氏名がメンバーにない",IF($O176="","案件コードがない",IF($O176="なし","案件コードが案件にない",IF($I176="","時間がない",IF((N($F176)*60+N($G176))=0,"時間が0",IF($I176=0,"丸めると0分","")))))))))</f>
        <v/>
      </c>
      <c r="M176" s="58" t="n"/>
      <c r="N176" s="33">
        <f>IF(ISNUMBER($A176),DATE(YEAR($A176),MONTH($A176),1),"")</f>
        <v/>
      </c>
      <c r="O176" s="34">
        <f>IF($C176="","",IFERROR(MATCH($C176,'案件'!$A$5:$A$84,0),"なし"))</f>
        <v/>
      </c>
      <c r="P176" s="34">
        <f>IF($B176="","",IFERROR(MATCH($B176,'メンバー'!$B$5:$B$24,0),"なし"))</f>
        <v/>
      </c>
    </row>
    <row r="177" ht="17" customHeight="1">
      <c r="A177" s="23" t="n"/>
      <c r="B177" s="21" t="n"/>
      <c r="C177" s="21" t="n"/>
      <c r="D177" s="29">
        <f>IF(OR($O177="",$O177="なし"),"",INDEX('案件'!$B$5:$B$84,$O177)&amp;"")</f>
        <v/>
      </c>
      <c r="E177" s="19" t="n"/>
      <c r="F177" s="22" t="n"/>
      <c r="G177" s="22" t="n"/>
      <c r="H177" s="19" t="n"/>
      <c r="I177" s="30">
        <f>IF(AND($F177="",$G177=""),"",IF(N('設定'!$B$11)&gt;0,ROUND((N($F177)*60+N($G177))/N('設定'!$B$11),0)*N('設定'!$B$11),(N($F177)*60+N($G177)))/60)</f>
        <v/>
      </c>
      <c r="J177" s="31">
        <f>IF(OR($I177="",$P177="",$P177="なし"),"",$I177*N(INDEX('メンバー'!$D$5:$D$24,$P177)))</f>
        <v/>
      </c>
      <c r="K177" s="32">
        <f>IF(OR($O177="",$O177="なし"),"",INDEX('案件'!$D$5:$D$84,$O177)&amp;"")</f>
        <v/>
      </c>
      <c r="L177" s="32">
        <f>IF(AND($A177="",$B177="",$C177="",$F177="",$G177=""),"",IF(NOT(ISNUMBER($A177)),"日付がない",IF($P177="","氏名がない",IF($P177="なし","氏名がメンバーにない",IF($O177="","案件コードがない",IF($O177="なし","案件コードが案件にない",IF($I177="","時間がない",IF((N($F177)*60+N($G177))=0,"時間が0",IF($I177=0,"丸めると0分","")))))))))</f>
        <v/>
      </c>
      <c r="M177" s="58" t="n"/>
      <c r="N177" s="33">
        <f>IF(ISNUMBER($A177),DATE(YEAR($A177),MONTH($A177),1),"")</f>
        <v/>
      </c>
      <c r="O177" s="34">
        <f>IF($C177="","",IFERROR(MATCH($C177,'案件'!$A$5:$A$84,0),"なし"))</f>
        <v/>
      </c>
      <c r="P177" s="34">
        <f>IF($B177="","",IFERROR(MATCH($B177,'メンバー'!$B$5:$B$24,0),"なし"))</f>
        <v/>
      </c>
    </row>
    <row r="178" ht="17" customHeight="1">
      <c r="A178" s="23" t="n"/>
      <c r="B178" s="21" t="n"/>
      <c r="C178" s="21" t="n"/>
      <c r="D178" s="29">
        <f>IF(OR($O178="",$O178="なし"),"",INDEX('案件'!$B$5:$B$84,$O178)&amp;"")</f>
        <v/>
      </c>
      <c r="E178" s="19" t="n"/>
      <c r="F178" s="22" t="n"/>
      <c r="G178" s="22" t="n"/>
      <c r="H178" s="19" t="n"/>
      <c r="I178" s="30">
        <f>IF(AND($F178="",$G178=""),"",IF(N('設定'!$B$11)&gt;0,ROUND((N($F178)*60+N($G178))/N('設定'!$B$11),0)*N('設定'!$B$11),(N($F178)*60+N($G178)))/60)</f>
        <v/>
      </c>
      <c r="J178" s="31">
        <f>IF(OR($I178="",$P178="",$P178="なし"),"",$I178*N(INDEX('メンバー'!$D$5:$D$24,$P178)))</f>
        <v/>
      </c>
      <c r="K178" s="32">
        <f>IF(OR($O178="",$O178="なし"),"",INDEX('案件'!$D$5:$D$84,$O178)&amp;"")</f>
        <v/>
      </c>
      <c r="L178" s="32">
        <f>IF(AND($A178="",$B178="",$C178="",$F178="",$G178=""),"",IF(NOT(ISNUMBER($A178)),"日付がない",IF($P178="","氏名がない",IF($P178="なし","氏名がメンバーにない",IF($O178="","案件コードがない",IF($O178="なし","案件コードが案件にない",IF($I178="","時間がない",IF((N($F178)*60+N($G178))=0,"時間が0",IF($I178=0,"丸めると0分","")))))))))</f>
        <v/>
      </c>
      <c r="M178" s="58" t="n"/>
      <c r="N178" s="33">
        <f>IF(ISNUMBER($A178),DATE(YEAR($A178),MONTH($A178),1),"")</f>
        <v/>
      </c>
      <c r="O178" s="34">
        <f>IF($C178="","",IFERROR(MATCH($C178,'案件'!$A$5:$A$84,0),"なし"))</f>
        <v/>
      </c>
      <c r="P178" s="34">
        <f>IF($B178="","",IFERROR(MATCH($B178,'メンバー'!$B$5:$B$24,0),"なし"))</f>
        <v/>
      </c>
    </row>
    <row r="179" ht="17" customHeight="1">
      <c r="A179" s="23" t="n"/>
      <c r="B179" s="21" t="n"/>
      <c r="C179" s="21" t="n"/>
      <c r="D179" s="29">
        <f>IF(OR($O179="",$O179="なし"),"",INDEX('案件'!$B$5:$B$84,$O179)&amp;"")</f>
        <v/>
      </c>
      <c r="E179" s="19" t="n"/>
      <c r="F179" s="22" t="n"/>
      <c r="G179" s="22" t="n"/>
      <c r="H179" s="19" t="n"/>
      <c r="I179" s="30">
        <f>IF(AND($F179="",$G179=""),"",IF(N('設定'!$B$11)&gt;0,ROUND((N($F179)*60+N($G179))/N('設定'!$B$11),0)*N('設定'!$B$11),(N($F179)*60+N($G179)))/60)</f>
        <v/>
      </c>
      <c r="J179" s="31">
        <f>IF(OR($I179="",$P179="",$P179="なし"),"",$I179*N(INDEX('メンバー'!$D$5:$D$24,$P179)))</f>
        <v/>
      </c>
      <c r="K179" s="32">
        <f>IF(OR($O179="",$O179="なし"),"",INDEX('案件'!$D$5:$D$84,$O179)&amp;"")</f>
        <v/>
      </c>
      <c r="L179" s="32">
        <f>IF(AND($A179="",$B179="",$C179="",$F179="",$G179=""),"",IF(NOT(ISNUMBER($A179)),"日付がない",IF($P179="","氏名がない",IF($P179="なし","氏名がメンバーにない",IF($O179="","案件コードがない",IF($O179="なし","案件コードが案件にない",IF($I179="","時間がない",IF((N($F179)*60+N($G179))=0,"時間が0",IF($I179=0,"丸めると0分","")))))))))</f>
        <v/>
      </c>
      <c r="M179" s="58" t="n"/>
      <c r="N179" s="33">
        <f>IF(ISNUMBER($A179),DATE(YEAR($A179),MONTH($A179),1),"")</f>
        <v/>
      </c>
      <c r="O179" s="34">
        <f>IF($C179="","",IFERROR(MATCH($C179,'案件'!$A$5:$A$84,0),"なし"))</f>
        <v/>
      </c>
      <c r="P179" s="34">
        <f>IF($B179="","",IFERROR(MATCH($B179,'メンバー'!$B$5:$B$24,0),"なし"))</f>
        <v/>
      </c>
    </row>
    <row r="180" ht="17" customHeight="1">
      <c r="A180" s="23" t="n"/>
      <c r="B180" s="21" t="n"/>
      <c r="C180" s="21" t="n"/>
      <c r="D180" s="29">
        <f>IF(OR($O180="",$O180="なし"),"",INDEX('案件'!$B$5:$B$84,$O180)&amp;"")</f>
        <v/>
      </c>
      <c r="E180" s="19" t="n"/>
      <c r="F180" s="22" t="n"/>
      <c r="G180" s="22" t="n"/>
      <c r="H180" s="19" t="n"/>
      <c r="I180" s="30">
        <f>IF(AND($F180="",$G180=""),"",IF(N('設定'!$B$11)&gt;0,ROUND((N($F180)*60+N($G180))/N('設定'!$B$11),0)*N('設定'!$B$11),(N($F180)*60+N($G180)))/60)</f>
        <v/>
      </c>
      <c r="J180" s="31">
        <f>IF(OR($I180="",$P180="",$P180="なし"),"",$I180*N(INDEX('メンバー'!$D$5:$D$24,$P180)))</f>
        <v/>
      </c>
      <c r="K180" s="32">
        <f>IF(OR($O180="",$O180="なし"),"",INDEX('案件'!$D$5:$D$84,$O180)&amp;"")</f>
        <v/>
      </c>
      <c r="L180" s="32">
        <f>IF(AND($A180="",$B180="",$C180="",$F180="",$G180=""),"",IF(NOT(ISNUMBER($A180)),"日付がない",IF($P180="","氏名がない",IF($P180="なし","氏名がメンバーにない",IF($O180="","案件コードがない",IF($O180="なし","案件コードが案件にない",IF($I180="","時間がない",IF((N($F180)*60+N($G180))=0,"時間が0",IF($I180=0,"丸めると0分","")))))))))</f>
        <v/>
      </c>
      <c r="M180" s="58" t="n"/>
      <c r="N180" s="33">
        <f>IF(ISNUMBER($A180),DATE(YEAR($A180),MONTH($A180),1),"")</f>
        <v/>
      </c>
      <c r="O180" s="34">
        <f>IF($C180="","",IFERROR(MATCH($C180,'案件'!$A$5:$A$84,0),"なし"))</f>
        <v/>
      </c>
      <c r="P180" s="34">
        <f>IF($B180="","",IFERROR(MATCH($B180,'メンバー'!$B$5:$B$24,0),"なし"))</f>
        <v/>
      </c>
    </row>
    <row r="181" ht="17" customHeight="1">
      <c r="A181" s="23" t="n"/>
      <c r="B181" s="21" t="n"/>
      <c r="C181" s="21" t="n"/>
      <c r="D181" s="29">
        <f>IF(OR($O181="",$O181="なし"),"",INDEX('案件'!$B$5:$B$84,$O181)&amp;"")</f>
        <v/>
      </c>
      <c r="E181" s="19" t="n"/>
      <c r="F181" s="22" t="n"/>
      <c r="G181" s="22" t="n"/>
      <c r="H181" s="19" t="n"/>
      <c r="I181" s="30">
        <f>IF(AND($F181="",$G181=""),"",IF(N('設定'!$B$11)&gt;0,ROUND((N($F181)*60+N($G181))/N('設定'!$B$11),0)*N('設定'!$B$11),(N($F181)*60+N($G181)))/60)</f>
        <v/>
      </c>
      <c r="J181" s="31">
        <f>IF(OR($I181="",$P181="",$P181="なし"),"",$I181*N(INDEX('メンバー'!$D$5:$D$24,$P181)))</f>
        <v/>
      </c>
      <c r="K181" s="32">
        <f>IF(OR($O181="",$O181="なし"),"",INDEX('案件'!$D$5:$D$84,$O181)&amp;"")</f>
        <v/>
      </c>
      <c r="L181" s="32">
        <f>IF(AND($A181="",$B181="",$C181="",$F181="",$G181=""),"",IF(NOT(ISNUMBER($A181)),"日付がない",IF($P181="","氏名がない",IF($P181="なし","氏名がメンバーにない",IF($O181="","案件コードがない",IF($O181="なし","案件コードが案件にない",IF($I181="","時間がない",IF((N($F181)*60+N($G181))=0,"時間が0",IF($I181=0,"丸めると0分","")))))))))</f>
        <v/>
      </c>
      <c r="M181" s="58" t="n"/>
      <c r="N181" s="33">
        <f>IF(ISNUMBER($A181),DATE(YEAR($A181),MONTH($A181),1),"")</f>
        <v/>
      </c>
      <c r="O181" s="34">
        <f>IF($C181="","",IFERROR(MATCH($C181,'案件'!$A$5:$A$84,0),"なし"))</f>
        <v/>
      </c>
      <c r="P181" s="34">
        <f>IF($B181="","",IFERROR(MATCH($B181,'メンバー'!$B$5:$B$24,0),"なし"))</f>
        <v/>
      </c>
    </row>
    <row r="182" ht="17" customHeight="1">
      <c r="A182" s="23" t="n"/>
      <c r="B182" s="21" t="n"/>
      <c r="C182" s="21" t="n"/>
      <c r="D182" s="29">
        <f>IF(OR($O182="",$O182="なし"),"",INDEX('案件'!$B$5:$B$84,$O182)&amp;"")</f>
        <v/>
      </c>
      <c r="E182" s="19" t="n"/>
      <c r="F182" s="22" t="n"/>
      <c r="G182" s="22" t="n"/>
      <c r="H182" s="19" t="n"/>
      <c r="I182" s="30">
        <f>IF(AND($F182="",$G182=""),"",IF(N('設定'!$B$11)&gt;0,ROUND((N($F182)*60+N($G182))/N('設定'!$B$11),0)*N('設定'!$B$11),(N($F182)*60+N($G182)))/60)</f>
        <v/>
      </c>
      <c r="J182" s="31">
        <f>IF(OR($I182="",$P182="",$P182="なし"),"",$I182*N(INDEX('メンバー'!$D$5:$D$24,$P182)))</f>
        <v/>
      </c>
      <c r="K182" s="32">
        <f>IF(OR($O182="",$O182="なし"),"",INDEX('案件'!$D$5:$D$84,$O182)&amp;"")</f>
        <v/>
      </c>
      <c r="L182" s="32">
        <f>IF(AND($A182="",$B182="",$C182="",$F182="",$G182=""),"",IF(NOT(ISNUMBER($A182)),"日付がない",IF($P182="","氏名がない",IF($P182="なし","氏名がメンバーにない",IF($O182="","案件コードがない",IF($O182="なし","案件コードが案件にない",IF($I182="","時間がない",IF((N($F182)*60+N($G182))=0,"時間が0",IF($I182=0,"丸めると0分","")))))))))</f>
        <v/>
      </c>
      <c r="M182" s="58" t="n"/>
      <c r="N182" s="33">
        <f>IF(ISNUMBER($A182),DATE(YEAR($A182),MONTH($A182),1),"")</f>
        <v/>
      </c>
      <c r="O182" s="34">
        <f>IF($C182="","",IFERROR(MATCH($C182,'案件'!$A$5:$A$84,0),"なし"))</f>
        <v/>
      </c>
      <c r="P182" s="34">
        <f>IF($B182="","",IFERROR(MATCH($B182,'メンバー'!$B$5:$B$24,0),"なし"))</f>
        <v/>
      </c>
    </row>
    <row r="183" ht="17" customHeight="1">
      <c r="A183" s="23" t="n"/>
      <c r="B183" s="21" t="n"/>
      <c r="C183" s="21" t="n"/>
      <c r="D183" s="29">
        <f>IF(OR($O183="",$O183="なし"),"",INDEX('案件'!$B$5:$B$84,$O183)&amp;"")</f>
        <v/>
      </c>
      <c r="E183" s="19" t="n"/>
      <c r="F183" s="22" t="n"/>
      <c r="G183" s="22" t="n"/>
      <c r="H183" s="19" t="n"/>
      <c r="I183" s="30">
        <f>IF(AND($F183="",$G183=""),"",IF(N('設定'!$B$11)&gt;0,ROUND((N($F183)*60+N($G183))/N('設定'!$B$11),0)*N('設定'!$B$11),(N($F183)*60+N($G183)))/60)</f>
        <v/>
      </c>
      <c r="J183" s="31">
        <f>IF(OR($I183="",$P183="",$P183="なし"),"",$I183*N(INDEX('メンバー'!$D$5:$D$24,$P183)))</f>
        <v/>
      </c>
      <c r="K183" s="32">
        <f>IF(OR($O183="",$O183="なし"),"",INDEX('案件'!$D$5:$D$84,$O183)&amp;"")</f>
        <v/>
      </c>
      <c r="L183" s="32">
        <f>IF(AND($A183="",$B183="",$C183="",$F183="",$G183=""),"",IF(NOT(ISNUMBER($A183)),"日付がない",IF($P183="","氏名がない",IF($P183="なし","氏名がメンバーにない",IF($O183="","案件コードがない",IF($O183="なし","案件コードが案件にない",IF($I183="","時間がない",IF((N($F183)*60+N($G183))=0,"時間が0",IF($I183=0,"丸めると0分","")))))))))</f>
        <v/>
      </c>
      <c r="M183" s="58" t="n"/>
      <c r="N183" s="33">
        <f>IF(ISNUMBER($A183),DATE(YEAR($A183),MONTH($A183),1),"")</f>
        <v/>
      </c>
      <c r="O183" s="34">
        <f>IF($C183="","",IFERROR(MATCH($C183,'案件'!$A$5:$A$84,0),"なし"))</f>
        <v/>
      </c>
      <c r="P183" s="34">
        <f>IF($B183="","",IFERROR(MATCH($B183,'メンバー'!$B$5:$B$24,0),"なし"))</f>
        <v/>
      </c>
    </row>
    <row r="184" ht="17" customHeight="1">
      <c r="A184" s="23" t="n"/>
      <c r="B184" s="21" t="n"/>
      <c r="C184" s="21" t="n"/>
      <c r="D184" s="29">
        <f>IF(OR($O184="",$O184="なし"),"",INDEX('案件'!$B$5:$B$84,$O184)&amp;"")</f>
        <v/>
      </c>
      <c r="E184" s="19" t="n"/>
      <c r="F184" s="22" t="n"/>
      <c r="G184" s="22" t="n"/>
      <c r="H184" s="19" t="n"/>
      <c r="I184" s="30">
        <f>IF(AND($F184="",$G184=""),"",IF(N('設定'!$B$11)&gt;0,ROUND((N($F184)*60+N($G184))/N('設定'!$B$11),0)*N('設定'!$B$11),(N($F184)*60+N($G184)))/60)</f>
        <v/>
      </c>
      <c r="J184" s="31">
        <f>IF(OR($I184="",$P184="",$P184="なし"),"",$I184*N(INDEX('メンバー'!$D$5:$D$24,$P184)))</f>
        <v/>
      </c>
      <c r="K184" s="32">
        <f>IF(OR($O184="",$O184="なし"),"",INDEX('案件'!$D$5:$D$84,$O184)&amp;"")</f>
        <v/>
      </c>
      <c r="L184" s="32">
        <f>IF(AND($A184="",$B184="",$C184="",$F184="",$G184=""),"",IF(NOT(ISNUMBER($A184)),"日付がない",IF($P184="","氏名がない",IF($P184="なし","氏名がメンバーにない",IF($O184="","案件コードがない",IF($O184="なし","案件コードが案件にない",IF($I184="","時間がない",IF((N($F184)*60+N($G184))=0,"時間が0",IF($I184=0,"丸めると0分","")))))))))</f>
        <v/>
      </c>
      <c r="M184" s="58" t="n"/>
      <c r="N184" s="33">
        <f>IF(ISNUMBER($A184),DATE(YEAR($A184),MONTH($A184),1),"")</f>
        <v/>
      </c>
      <c r="O184" s="34">
        <f>IF($C184="","",IFERROR(MATCH($C184,'案件'!$A$5:$A$84,0),"なし"))</f>
        <v/>
      </c>
      <c r="P184" s="34">
        <f>IF($B184="","",IFERROR(MATCH($B184,'メンバー'!$B$5:$B$24,0),"なし"))</f>
        <v/>
      </c>
    </row>
    <row r="185" ht="17" customHeight="1">
      <c r="A185" s="23" t="n"/>
      <c r="B185" s="21" t="n"/>
      <c r="C185" s="21" t="n"/>
      <c r="D185" s="29">
        <f>IF(OR($O185="",$O185="なし"),"",INDEX('案件'!$B$5:$B$84,$O185)&amp;"")</f>
        <v/>
      </c>
      <c r="E185" s="19" t="n"/>
      <c r="F185" s="22" t="n"/>
      <c r="G185" s="22" t="n"/>
      <c r="H185" s="19" t="n"/>
      <c r="I185" s="30">
        <f>IF(AND($F185="",$G185=""),"",IF(N('設定'!$B$11)&gt;0,ROUND((N($F185)*60+N($G185))/N('設定'!$B$11),0)*N('設定'!$B$11),(N($F185)*60+N($G185)))/60)</f>
        <v/>
      </c>
      <c r="J185" s="31">
        <f>IF(OR($I185="",$P185="",$P185="なし"),"",$I185*N(INDEX('メンバー'!$D$5:$D$24,$P185)))</f>
        <v/>
      </c>
      <c r="K185" s="32">
        <f>IF(OR($O185="",$O185="なし"),"",INDEX('案件'!$D$5:$D$84,$O185)&amp;"")</f>
        <v/>
      </c>
      <c r="L185" s="32">
        <f>IF(AND($A185="",$B185="",$C185="",$F185="",$G185=""),"",IF(NOT(ISNUMBER($A185)),"日付がない",IF($P185="","氏名がない",IF($P185="なし","氏名がメンバーにない",IF($O185="","案件コードがない",IF($O185="なし","案件コードが案件にない",IF($I185="","時間がない",IF((N($F185)*60+N($G185))=0,"時間が0",IF($I185=0,"丸めると0分","")))))))))</f>
        <v/>
      </c>
      <c r="M185" s="58" t="n"/>
      <c r="N185" s="33">
        <f>IF(ISNUMBER($A185),DATE(YEAR($A185),MONTH($A185),1),"")</f>
        <v/>
      </c>
      <c r="O185" s="34">
        <f>IF($C185="","",IFERROR(MATCH($C185,'案件'!$A$5:$A$84,0),"なし"))</f>
        <v/>
      </c>
      <c r="P185" s="34">
        <f>IF($B185="","",IFERROR(MATCH($B185,'メンバー'!$B$5:$B$24,0),"なし"))</f>
        <v/>
      </c>
    </row>
    <row r="186" ht="17" customHeight="1">
      <c r="A186" s="23" t="n"/>
      <c r="B186" s="21" t="n"/>
      <c r="C186" s="21" t="n"/>
      <c r="D186" s="29">
        <f>IF(OR($O186="",$O186="なし"),"",INDEX('案件'!$B$5:$B$84,$O186)&amp;"")</f>
        <v/>
      </c>
      <c r="E186" s="19" t="n"/>
      <c r="F186" s="22" t="n"/>
      <c r="G186" s="22" t="n"/>
      <c r="H186" s="19" t="n"/>
      <c r="I186" s="30">
        <f>IF(AND($F186="",$G186=""),"",IF(N('設定'!$B$11)&gt;0,ROUND((N($F186)*60+N($G186))/N('設定'!$B$11),0)*N('設定'!$B$11),(N($F186)*60+N($G186)))/60)</f>
        <v/>
      </c>
      <c r="J186" s="31">
        <f>IF(OR($I186="",$P186="",$P186="なし"),"",$I186*N(INDEX('メンバー'!$D$5:$D$24,$P186)))</f>
        <v/>
      </c>
      <c r="K186" s="32">
        <f>IF(OR($O186="",$O186="なし"),"",INDEX('案件'!$D$5:$D$84,$O186)&amp;"")</f>
        <v/>
      </c>
      <c r="L186" s="32">
        <f>IF(AND($A186="",$B186="",$C186="",$F186="",$G186=""),"",IF(NOT(ISNUMBER($A186)),"日付がない",IF($P186="","氏名がない",IF($P186="なし","氏名がメンバーにない",IF($O186="","案件コードがない",IF($O186="なし","案件コードが案件にない",IF($I186="","時間がない",IF((N($F186)*60+N($G186))=0,"時間が0",IF($I186=0,"丸めると0分","")))))))))</f>
        <v/>
      </c>
      <c r="M186" s="58" t="n"/>
      <c r="N186" s="33">
        <f>IF(ISNUMBER($A186),DATE(YEAR($A186),MONTH($A186),1),"")</f>
        <v/>
      </c>
      <c r="O186" s="34">
        <f>IF($C186="","",IFERROR(MATCH($C186,'案件'!$A$5:$A$84,0),"なし"))</f>
        <v/>
      </c>
      <c r="P186" s="34">
        <f>IF($B186="","",IFERROR(MATCH($B186,'メンバー'!$B$5:$B$24,0),"なし"))</f>
        <v/>
      </c>
    </row>
    <row r="187" ht="17" customHeight="1">
      <c r="A187" s="23" t="n"/>
      <c r="B187" s="21" t="n"/>
      <c r="C187" s="21" t="n"/>
      <c r="D187" s="29">
        <f>IF(OR($O187="",$O187="なし"),"",INDEX('案件'!$B$5:$B$84,$O187)&amp;"")</f>
        <v/>
      </c>
      <c r="E187" s="19" t="n"/>
      <c r="F187" s="22" t="n"/>
      <c r="G187" s="22" t="n"/>
      <c r="H187" s="19" t="n"/>
      <c r="I187" s="30">
        <f>IF(AND($F187="",$G187=""),"",IF(N('設定'!$B$11)&gt;0,ROUND((N($F187)*60+N($G187))/N('設定'!$B$11),0)*N('設定'!$B$11),(N($F187)*60+N($G187)))/60)</f>
        <v/>
      </c>
      <c r="J187" s="31">
        <f>IF(OR($I187="",$P187="",$P187="なし"),"",$I187*N(INDEX('メンバー'!$D$5:$D$24,$P187)))</f>
        <v/>
      </c>
      <c r="K187" s="32">
        <f>IF(OR($O187="",$O187="なし"),"",INDEX('案件'!$D$5:$D$84,$O187)&amp;"")</f>
        <v/>
      </c>
      <c r="L187" s="32">
        <f>IF(AND($A187="",$B187="",$C187="",$F187="",$G187=""),"",IF(NOT(ISNUMBER($A187)),"日付がない",IF($P187="","氏名がない",IF($P187="なし","氏名がメンバーにない",IF($O187="","案件コードがない",IF($O187="なし","案件コードが案件にない",IF($I187="","時間がない",IF((N($F187)*60+N($G187))=0,"時間が0",IF($I187=0,"丸めると0分","")))))))))</f>
        <v/>
      </c>
      <c r="M187" s="58" t="n"/>
      <c r="N187" s="33">
        <f>IF(ISNUMBER($A187),DATE(YEAR($A187),MONTH($A187),1),"")</f>
        <v/>
      </c>
      <c r="O187" s="34">
        <f>IF($C187="","",IFERROR(MATCH($C187,'案件'!$A$5:$A$84,0),"なし"))</f>
        <v/>
      </c>
      <c r="P187" s="34">
        <f>IF($B187="","",IFERROR(MATCH($B187,'メンバー'!$B$5:$B$24,0),"なし"))</f>
        <v/>
      </c>
    </row>
    <row r="188" ht="17" customHeight="1">
      <c r="A188" s="23" t="n"/>
      <c r="B188" s="21" t="n"/>
      <c r="C188" s="21" t="n"/>
      <c r="D188" s="29">
        <f>IF(OR($O188="",$O188="なし"),"",INDEX('案件'!$B$5:$B$84,$O188)&amp;"")</f>
        <v/>
      </c>
      <c r="E188" s="19" t="n"/>
      <c r="F188" s="22" t="n"/>
      <c r="G188" s="22" t="n"/>
      <c r="H188" s="19" t="n"/>
      <c r="I188" s="30">
        <f>IF(AND($F188="",$G188=""),"",IF(N('設定'!$B$11)&gt;0,ROUND((N($F188)*60+N($G188))/N('設定'!$B$11),0)*N('設定'!$B$11),(N($F188)*60+N($G188)))/60)</f>
        <v/>
      </c>
      <c r="J188" s="31">
        <f>IF(OR($I188="",$P188="",$P188="なし"),"",$I188*N(INDEX('メンバー'!$D$5:$D$24,$P188)))</f>
        <v/>
      </c>
      <c r="K188" s="32">
        <f>IF(OR($O188="",$O188="なし"),"",INDEX('案件'!$D$5:$D$84,$O188)&amp;"")</f>
        <v/>
      </c>
      <c r="L188" s="32">
        <f>IF(AND($A188="",$B188="",$C188="",$F188="",$G188=""),"",IF(NOT(ISNUMBER($A188)),"日付がない",IF($P188="","氏名がない",IF($P188="なし","氏名がメンバーにない",IF($O188="","案件コードがない",IF($O188="なし","案件コードが案件にない",IF($I188="","時間がない",IF((N($F188)*60+N($G188))=0,"時間が0",IF($I188=0,"丸めると0分","")))))))))</f>
        <v/>
      </c>
      <c r="M188" s="58" t="n"/>
      <c r="N188" s="33">
        <f>IF(ISNUMBER($A188),DATE(YEAR($A188),MONTH($A188),1),"")</f>
        <v/>
      </c>
      <c r="O188" s="34">
        <f>IF($C188="","",IFERROR(MATCH($C188,'案件'!$A$5:$A$84,0),"なし"))</f>
        <v/>
      </c>
      <c r="P188" s="34">
        <f>IF($B188="","",IFERROR(MATCH($B188,'メンバー'!$B$5:$B$24,0),"なし"))</f>
        <v/>
      </c>
    </row>
    <row r="189" ht="17" customHeight="1">
      <c r="A189" s="23" t="n"/>
      <c r="B189" s="21" t="n"/>
      <c r="C189" s="21" t="n"/>
      <c r="D189" s="29">
        <f>IF(OR($O189="",$O189="なし"),"",INDEX('案件'!$B$5:$B$84,$O189)&amp;"")</f>
        <v/>
      </c>
      <c r="E189" s="19" t="n"/>
      <c r="F189" s="22" t="n"/>
      <c r="G189" s="22" t="n"/>
      <c r="H189" s="19" t="n"/>
      <c r="I189" s="30">
        <f>IF(AND($F189="",$G189=""),"",IF(N('設定'!$B$11)&gt;0,ROUND((N($F189)*60+N($G189))/N('設定'!$B$11),0)*N('設定'!$B$11),(N($F189)*60+N($G189)))/60)</f>
        <v/>
      </c>
      <c r="J189" s="31">
        <f>IF(OR($I189="",$P189="",$P189="なし"),"",$I189*N(INDEX('メンバー'!$D$5:$D$24,$P189)))</f>
        <v/>
      </c>
      <c r="K189" s="32">
        <f>IF(OR($O189="",$O189="なし"),"",INDEX('案件'!$D$5:$D$84,$O189)&amp;"")</f>
        <v/>
      </c>
      <c r="L189" s="32">
        <f>IF(AND($A189="",$B189="",$C189="",$F189="",$G189=""),"",IF(NOT(ISNUMBER($A189)),"日付がない",IF($P189="","氏名がない",IF($P189="なし","氏名がメンバーにない",IF($O189="","案件コードがない",IF($O189="なし","案件コードが案件にない",IF($I189="","時間がない",IF((N($F189)*60+N($G189))=0,"時間が0",IF($I189=0,"丸めると0分","")))))))))</f>
        <v/>
      </c>
      <c r="M189" s="58" t="n"/>
      <c r="N189" s="33">
        <f>IF(ISNUMBER($A189),DATE(YEAR($A189),MONTH($A189),1),"")</f>
        <v/>
      </c>
      <c r="O189" s="34">
        <f>IF($C189="","",IFERROR(MATCH($C189,'案件'!$A$5:$A$84,0),"なし"))</f>
        <v/>
      </c>
      <c r="P189" s="34">
        <f>IF($B189="","",IFERROR(MATCH($B189,'メンバー'!$B$5:$B$24,0),"なし"))</f>
        <v/>
      </c>
    </row>
    <row r="190" ht="17" customHeight="1">
      <c r="A190" s="23" t="n"/>
      <c r="B190" s="21" t="n"/>
      <c r="C190" s="21" t="n"/>
      <c r="D190" s="29">
        <f>IF(OR($O190="",$O190="なし"),"",INDEX('案件'!$B$5:$B$84,$O190)&amp;"")</f>
        <v/>
      </c>
      <c r="E190" s="19" t="n"/>
      <c r="F190" s="22" t="n"/>
      <c r="G190" s="22" t="n"/>
      <c r="H190" s="19" t="n"/>
      <c r="I190" s="30">
        <f>IF(AND($F190="",$G190=""),"",IF(N('設定'!$B$11)&gt;0,ROUND((N($F190)*60+N($G190))/N('設定'!$B$11),0)*N('設定'!$B$11),(N($F190)*60+N($G190)))/60)</f>
        <v/>
      </c>
      <c r="J190" s="31">
        <f>IF(OR($I190="",$P190="",$P190="なし"),"",$I190*N(INDEX('メンバー'!$D$5:$D$24,$P190)))</f>
        <v/>
      </c>
      <c r="K190" s="32">
        <f>IF(OR($O190="",$O190="なし"),"",INDEX('案件'!$D$5:$D$84,$O190)&amp;"")</f>
        <v/>
      </c>
      <c r="L190" s="32">
        <f>IF(AND($A190="",$B190="",$C190="",$F190="",$G190=""),"",IF(NOT(ISNUMBER($A190)),"日付がない",IF($P190="","氏名がない",IF($P190="なし","氏名がメンバーにない",IF($O190="","案件コードがない",IF($O190="なし","案件コードが案件にない",IF($I190="","時間がない",IF((N($F190)*60+N($G190))=0,"時間が0",IF($I190=0,"丸めると0分","")))))))))</f>
        <v/>
      </c>
      <c r="M190" s="58" t="n"/>
      <c r="N190" s="33">
        <f>IF(ISNUMBER($A190),DATE(YEAR($A190),MONTH($A190),1),"")</f>
        <v/>
      </c>
      <c r="O190" s="34">
        <f>IF($C190="","",IFERROR(MATCH($C190,'案件'!$A$5:$A$84,0),"なし"))</f>
        <v/>
      </c>
      <c r="P190" s="34">
        <f>IF($B190="","",IFERROR(MATCH($B190,'メンバー'!$B$5:$B$24,0),"なし"))</f>
        <v/>
      </c>
    </row>
    <row r="191" ht="17" customHeight="1">
      <c r="A191" s="23" t="n"/>
      <c r="B191" s="21" t="n"/>
      <c r="C191" s="21" t="n"/>
      <c r="D191" s="29">
        <f>IF(OR($O191="",$O191="なし"),"",INDEX('案件'!$B$5:$B$84,$O191)&amp;"")</f>
        <v/>
      </c>
      <c r="E191" s="19" t="n"/>
      <c r="F191" s="22" t="n"/>
      <c r="G191" s="22" t="n"/>
      <c r="H191" s="19" t="n"/>
      <c r="I191" s="30">
        <f>IF(AND($F191="",$G191=""),"",IF(N('設定'!$B$11)&gt;0,ROUND((N($F191)*60+N($G191))/N('設定'!$B$11),0)*N('設定'!$B$11),(N($F191)*60+N($G191)))/60)</f>
        <v/>
      </c>
      <c r="J191" s="31">
        <f>IF(OR($I191="",$P191="",$P191="なし"),"",$I191*N(INDEX('メンバー'!$D$5:$D$24,$P191)))</f>
        <v/>
      </c>
      <c r="K191" s="32">
        <f>IF(OR($O191="",$O191="なし"),"",INDEX('案件'!$D$5:$D$84,$O191)&amp;"")</f>
        <v/>
      </c>
      <c r="L191" s="32">
        <f>IF(AND($A191="",$B191="",$C191="",$F191="",$G191=""),"",IF(NOT(ISNUMBER($A191)),"日付がない",IF($P191="","氏名がない",IF($P191="なし","氏名がメンバーにない",IF($O191="","案件コードがない",IF($O191="なし","案件コードが案件にない",IF($I191="","時間がない",IF((N($F191)*60+N($G191))=0,"時間が0",IF($I191=0,"丸めると0分","")))))))))</f>
        <v/>
      </c>
      <c r="M191" s="58" t="n"/>
      <c r="N191" s="33">
        <f>IF(ISNUMBER($A191),DATE(YEAR($A191),MONTH($A191),1),"")</f>
        <v/>
      </c>
      <c r="O191" s="34">
        <f>IF($C191="","",IFERROR(MATCH($C191,'案件'!$A$5:$A$84,0),"なし"))</f>
        <v/>
      </c>
      <c r="P191" s="34">
        <f>IF($B191="","",IFERROR(MATCH($B191,'メンバー'!$B$5:$B$24,0),"なし"))</f>
        <v/>
      </c>
    </row>
    <row r="192" ht="17" customHeight="1">
      <c r="A192" s="23" t="n"/>
      <c r="B192" s="21" t="n"/>
      <c r="C192" s="21" t="n"/>
      <c r="D192" s="29">
        <f>IF(OR($O192="",$O192="なし"),"",INDEX('案件'!$B$5:$B$84,$O192)&amp;"")</f>
        <v/>
      </c>
      <c r="E192" s="19" t="n"/>
      <c r="F192" s="22" t="n"/>
      <c r="G192" s="22" t="n"/>
      <c r="H192" s="19" t="n"/>
      <c r="I192" s="30">
        <f>IF(AND($F192="",$G192=""),"",IF(N('設定'!$B$11)&gt;0,ROUND((N($F192)*60+N($G192))/N('設定'!$B$11),0)*N('設定'!$B$11),(N($F192)*60+N($G192)))/60)</f>
        <v/>
      </c>
      <c r="J192" s="31">
        <f>IF(OR($I192="",$P192="",$P192="なし"),"",$I192*N(INDEX('メンバー'!$D$5:$D$24,$P192)))</f>
        <v/>
      </c>
      <c r="K192" s="32">
        <f>IF(OR($O192="",$O192="なし"),"",INDEX('案件'!$D$5:$D$84,$O192)&amp;"")</f>
        <v/>
      </c>
      <c r="L192" s="32">
        <f>IF(AND($A192="",$B192="",$C192="",$F192="",$G192=""),"",IF(NOT(ISNUMBER($A192)),"日付がない",IF($P192="","氏名がない",IF($P192="なし","氏名がメンバーにない",IF($O192="","案件コードがない",IF($O192="なし","案件コードが案件にない",IF($I192="","時間がない",IF((N($F192)*60+N($G192))=0,"時間が0",IF($I192=0,"丸めると0分","")))))))))</f>
        <v/>
      </c>
      <c r="M192" s="58" t="n"/>
      <c r="N192" s="33">
        <f>IF(ISNUMBER($A192),DATE(YEAR($A192),MONTH($A192),1),"")</f>
        <v/>
      </c>
      <c r="O192" s="34">
        <f>IF($C192="","",IFERROR(MATCH($C192,'案件'!$A$5:$A$84,0),"なし"))</f>
        <v/>
      </c>
      <c r="P192" s="34">
        <f>IF($B192="","",IFERROR(MATCH($B192,'メンバー'!$B$5:$B$24,0),"なし"))</f>
        <v/>
      </c>
    </row>
    <row r="193" ht="17" customHeight="1">
      <c r="A193" s="23" t="n"/>
      <c r="B193" s="21" t="n"/>
      <c r="C193" s="21" t="n"/>
      <c r="D193" s="29">
        <f>IF(OR($O193="",$O193="なし"),"",INDEX('案件'!$B$5:$B$84,$O193)&amp;"")</f>
        <v/>
      </c>
      <c r="E193" s="19" t="n"/>
      <c r="F193" s="22" t="n"/>
      <c r="G193" s="22" t="n"/>
      <c r="H193" s="19" t="n"/>
      <c r="I193" s="30">
        <f>IF(AND($F193="",$G193=""),"",IF(N('設定'!$B$11)&gt;0,ROUND((N($F193)*60+N($G193))/N('設定'!$B$11),0)*N('設定'!$B$11),(N($F193)*60+N($G193)))/60)</f>
        <v/>
      </c>
      <c r="J193" s="31">
        <f>IF(OR($I193="",$P193="",$P193="なし"),"",$I193*N(INDEX('メンバー'!$D$5:$D$24,$P193)))</f>
        <v/>
      </c>
      <c r="K193" s="32">
        <f>IF(OR($O193="",$O193="なし"),"",INDEX('案件'!$D$5:$D$84,$O193)&amp;"")</f>
        <v/>
      </c>
      <c r="L193" s="32">
        <f>IF(AND($A193="",$B193="",$C193="",$F193="",$G193=""),"",IF(NOT(ISNUMBER($A193)),"日付がない",IF($P193="","氏名がない",IF($P193="なし","氏名がメンバーにない",IF($O193="","案件コードがない",IF($O193="なし","案件コードが案件にない",IF($I193="","時間がない",IF((N($F193)*60+N($G193))=0,"時間が0",IF($I193=0,"丸めると0分","")))))))))</f>
        <v/>
      </c>
      <c r="M193" s="58" t="n"/>
      <c r="N193" s="33">
        <f>IF(ISNUMBER($A193),DATE(YEAR($A193),MONTH($A193),1),"")</f>
        <v/>
      </c>
      <c r="O193" s="34">
        <f>IF($C193="","",IFERROR(MATCH($C193,'案件'!$A$5:$A$84,0),"なし"))</f>
        <v/>
      </c>
      <c r="P193" s="34">
        <f>IF($B193="","",IFERROR(MATCH($B193,'メンバー'!$B$5:$B$24,0),"なし"))</f>
        <v/>
      </c>
    </row>
    <row r="194" ht="17" customHeight="1">
      <c r="A194" s="23" t="n"/>
      <c r="B194" s="21" t="n"/>
      <c r="C194" s="21" t="n"/>
      <c r="D194" s="29">
        <f>IF(OR($O194="",$O194="なし"),"",INDEX('案件'!$B$5:$B$84,$O194)&amp;"")</f>
        <v/>
      </c>
      <c r="E194" s="19" t="n"/>
      <c r="F194" s="22" t="n"/>
      <c r="G194" s="22" t="n"/>
      <c r="H194" s="19" t="n"/>
      <c r="I194" s="30">
        <f>IF(AND($F194="",$G194=""),"",IF(N('設定'!$B$11)&gt;0,ROUND((N($F194)*60+N($G194))/N('設定'!$B$11),0)*N('設定'!$B$11),(N($F194)*60+N($G194)))/60)</f>
        <v/>
      </c>
      <c r="J194" s="31">
        <f>IF(OR($I194="",$P194="",$P194="なし"),"",$I194*N(INDEX('メンバー'!$D$5:$D$24,$P194)))</f>
        <v/>
      </c>
      <c r="K194" s="32">
        <f>IF(OR($O194="",$O194="なし"),"",INDEX('案件'!$D$5:$D$84,$O194)&amp;"")</f>
        <v/>
      </c>
      <c r="L194" s="32">
        <f>IF(AND($A194="",$B194="",$C194="",$F194="",$G194=""),"",IF(NOT(ISNUMBER($A194)),"日付がない",IF($P194="","氏名がない",IF($P194="なし","氏名がメンバーにない",IF($O194="","案件コードがない",IF($O194="なし","案件コードが案件にない",IF($I194="","時間がない",IF((N($F194)*60+N($G194))=0,"時間が0",IF($I194=0,"丸めると0分","")))))))))</f>
        <v/>
      </c>
      <c r="M194" s="58" t="n"/>
      <c r="N194" s="33">
        <f>IF(ISNUMBER($A194),DATE(YEAR($A194),MONTH($A194),1),"")</f>
        <v/>
      </c>
      <c r="O194" s="34">
        <f>IF($C194="","",IFERROR(MATCH($C194,'案件'!$A$5:$A$84,0),"なし"))</f>
        <v/>
      </c>
      <c r="P194" s="34">
        <f>IF($B194="","",IFERROR(MATCH($B194,'メンバー'!$B$5:$B$24,0),"なし"))</f>
        <v/>
      </c>
    </row>
    <row r="195" ht="17" customHeight="1">
      <c r="A195" s="23" t="n"/>
      <c r="B195" s="21" t="n"/>
      <c r="C195" s="21" t="n"/>
      <c r="D195" s="29">
        <f>IF(OR($O195="",$O195="なし"),"",INDEX('案件'!$B$5:$B$84,$O195)&amp;"")</f>
        <v/>
      </c>
      <c r="E195" s="19" t="n"/>
      <c r="F195" s="22" t="n"/>
      <c r="G195" s="22" t="n"/>
      <c r="H195" s="19" t="n"/>
      <c r="I195" s="30">
        <f>IF(AND($F195="",$G195=""),"",IF(N('設定'!$B$11)&gt;0,ROUND((N($F195)*60+N($G195))/N('設定'!$B$11),0)*N('設定'!$B$11),(N($F195)*60+N($G195)))/60)</f>
        <v/>
      </c>
      <c r="J195" s="31">
        <f>IF(OR($I195="",$P195="",$P195="なし"),"",$I195*N(INDEX('メンバー'!$D$5:$D$24,$P195)))</f>
        <v/>
      </c>
      <c r="K195" s="32">
        <f>IF(OR($O195="",$O195="なし"),"",INDEX('案件'!$D$5:$D$84,$O195)&amp;"")</f>
        <v/>
      </c>
      <c r="L195" s="32">
        <f>IF(AND($A195="",$B195="",$C195="",$F195="",$G195=""),"",IF(NOT(ISNUMBER($A195)),"日付がない",IF($P195="","氏名がない",IF($P195="なし","氏名がメンバーにない",IF($O195="","案件コードがない",IF($O195="なし","案件コードが案件にない",IF($I195="","時間がない",IF((N($F195)*60+N($G195))=0,"時間が0",IF($I195=0,"丸めると0分","")))))))))</f>
        <v/>
      </c>
      <c r="M195" s="58" t="n"/>
      <c r="N195" s="33">
        <f>IF(ISNUMBER($A195),DATE(YEAR($A195),MONTH($A195),1),"")</f>
        <v/>
      </c>
      <c r="O195" s="34">
        <f>IF($C195="","",IFERROR(MATCH($C195,'案件'!$A$5:$A$84,0),"なし"))</f>
        <v/>
      </c>
      <c r="P195" s="34">
        <f>IF($B195="","",IFERROR(MATCH($B195,'メンバー'!$B$5:$B$24,0),"なし"))</f>
        <v/>
      </c>
    </row>
    <row r="196" ht="17" customHeight="1">
      <c r="A196" s="23" t="n"/>
      <c r="B196" s="21" t="n"/>
      <c r="C196" s="21" t="n"/>
      <c r="D196" s="29">
        <f>IF(OR($O196="",$O196="なし"),"",INDEX('案件'!$B$5:$B$84,$O196)&amp;"")</f>
        <v/>
      </c>
      <c r="E196" s="19" t="n"/>
      <c r="F196" s="22" t="n"/>
      <c r="G196" s="22" t="n"/>
      <c r="H196" s="19" t="n"/>
      <c r="I196" s="30">
        <f>IF(AND($F196="",$G196=""),"",IF(N('設定'!$B$11)&gt;0,ROUND((N($F196)*60+N($G196))/N('設定'!$B$11),0)*N('設定'!$B$11),(N($F196)*60+N($G196)))/60)</f>
        <v/>
      </c>
      <c r="J196" s="31">
        <f>IF(OR($I196="",$P196="",$P196="なし"),"",$I196*N(INDEX('メンバー'!$D$5:$D$24,$P196)))</f>
        <v/>
      </c>
      <c r="K196" s="32">
        <f>IF(OR($O196="",$O196="なし"),"",INDEX('案件'!$D$5:$D$84,$O196)&amp;"")</f>
        <v/>
      </c>
      <c r="L196" s="32">
        <f>IF(AND($A196="",$B196="",$C196="",$F196="",$G196=""),"",IF(NOT(ISNUMBER($A196)),"日付がない",IF($P196="","氏名がない",IF($P196="なし","氏名がメンバーにない",IF($O196="","案件コードがない",IF($O196="なし","案件コードが案件にない",IF($I196="","時間がない",IF((N($F196)*60+N($G196))=0,"時間が0",IF($I196=0,"丸めると0分","")))))))))</f>
        <v/>
      </c>
      <c r="M196" s="58" t="n"/>
      <c r="N196" s="33">
        <f>IF(ISNUMBER($A196),DATE(YEAR($A196),MONTH($A196),1),"")</f>
        <v/>
      </c>
      <c r="O196" s="34">
        <f>IF($C196="","",IFERROR(MATCH($C196,'案件'!$A$5:$A$84,0),"なし"))</f>
        <v/>
      </c>
      <c r="P196" s="34">
        <f>IF($B196="","",IFERROR(MATCH($B196,'メンバー'!$B$5:$B$24,0),"なし"))</f>
        <v/>
      </c>
    </row>
    <row r="197" ht="17" customHeight="1">
      <c r="A197" s="23" t="n"/>
      <c r="B197" s="21" t="n"/>
      <c r="C197" s="21" t="n"/>
      <c r="D197" s="29">
        <f>IF(OR($O197="",$O197="なし"),"",INDEX('案件'!$B$5:$B$84,$O197)&amp;"")</f>
        <v/>
      </c>
      <c r="E197" s="19" t="n"/>
      <c r="F197" s="22" t="n"/>
      <c r="G197" s="22" t="n"/>
      <c r="H197" s="19" t="n"/>
      <c r="I197" s="30">
        <f>IF(AND($F197="",$G197=""),"",IF(N('設定'!$B$11)&gt;0,ROUND((N($F197)*60+N($G197))/N('設定'!$B$11),0)*N('設定'!$B$11),(N($F197)*60+N($G197)))/60)</f>
        <v/>
      </c>
      <c r="J197" s="31">
        <f>IF(OR($I197="",$P197="",$P197="なし"),"",$I197*N(INDEX('メンバー'!$D$5:$D$24,$P197)))</f>
        <v/>
      </c>
      <c r="K197" s="32">
        <f>IF(OR($O197="",$O197="なし"),"",INDEX('案件'!$D$5:$D$84,$O197)&amp;"")</f>
        <v/>
      </c>
      <c r="L197" s="32">
        <f>IF(AND($A197="",$B197="",$C197="",$F197="",$G197=""),"",IF(NOT(ISNUMBER($A197)),"日付がない",IF($P197="","氏名がない",IF($P197="なし","氏名がメンバーにない",IF($O197="","案件コードがない",IF($O197="なし","案件コードが案件にない",IF($I197="","時間がない",IF((N($F197)*60+N($G197))=0,"時間が0",IF($I197=0,"丸めると0分","")))))))))</f>
        <v/>
      </c>
      <c r="M197" s="58" t="n"/>
      <c r="N197" s="33">
        <f>IF(ISNUMBER($A197),DATE(YEAR($A197),MONTH($A197),1),"")</f>
        <v/>
      </c>
      <c r="O197" s="34">
        <f>IF($C197="","",IFERROR(MATCH($C197,'案件'!$A$5:$A$84,0),"なし"))</f>
        <v/>
      </c>
      <c r="P197" s="34">
        <f>IF($B197="","",IFERROR(MATCH($B197,'メンバー'!$B$5:$B$24,0),"なし"))</f>
        <v/>
      </c>
    </row>
    <row r="198" ht="17" customHeight="1">
      <c r="A198" s="23" t="n"/>
      <c r="B198" s="21" t="n"/>
      <c r="C198" s="21" t="n"/>
      <c r="D198" s="29">
        <f>IF(OR($O198="",$O198="なし"),"",INDEX('案件'!$B$5:$B$84,$O198)&amp;"")</f>
        <v/>
      </c>
      <c r="E198" s="19" t="n"/>
      <c r="F198" s="22" t="n"/>
      <c r="G198" s="22" t="n"/>
      <c r="H198" s="19" t="n"/>
      <c r="I198" s="30">
        <f>IF(AND($F198="",$G198=""),"",IF(N('設定'!$B$11)&gt;0,ROUND((N($F198)*60+N($G198))/N('設定'!$B$11),0)*N('設定'!$B$11),(N($F198)*60+N($G198)))/60)</f>
        <v/>
      </c>
      <c r="J198" s="31">
        <f>IF(OR($I198="",$P198="",$P198="なし"),"",$I198*N(INDEX('メンバー'!$D$5:$D$24,$P198)))</f>
        <v/>
      </c>
      <c r="K198" s="32">
        <f>IF(OR($O198="",$O198="なし"),"",INDEX('案件'!$D$5:$D$84,$O198)&amp;"")</f>
        <v/>
      </c>
      <c r="L198" s="32">
        <f>IF(AND($A198="",$B198="",$C198="",$F198="",$G198=""),"",IF(NOT(ISNUMBER($A198)),"日付がない",IF($P198="","氏名がない",IF($P198="なし","氏名がメンバーにない",IF($O198="","案件コードがない",IF($O198="なし","案件コードが案件にない",IF($I198="","時間がない",IF((N($F198)*60+N($G198))=0,"時間が0",IF($I198=0,"丸めると0分","")))))))))</f>
        <v/>
      </c>
      <c r="M198" s="58" t="n"/>
      <c r="N198" s="33">
        <f>IF(ISNUMBER($A198),DATE(YEAR($A198),MONTH($A198),1),"")</f>
        <v/>
      </c>
      <c r="O198" s="34">
        <f>IF($C198="","",IFERROR(MATCH($C198,'案件'!$A$5:$A$84,0),"なし"))</f>
        <v/>
      </c>
      <c r="P198" s="34">
        <f>IF($B198="","",IFERROR(MATCH($B198,'メンバー'!$B$5:$B$24,0),"なし"))</f>
        <v/>
      </c>
    </row>
    <row r="199" ht="17" customHeight="1">
      <c r="A199" s="23" t="n"/>
      <c r="B199" s="21" t="n"/>
      <c r="C199" s="21" t="n"/>
      <c r="D199" s="29">
        <f>IF(OR($O199="",$O199="なし"),"",INDEX('案件'!$B$5:$B$84,$O199)&amp;"")</f>
        <v/>
      </c>
      <c r="E199" s="19" t="n"/>
      <c r="F199" s="22" t="n"/>
      <c r="G199" s="22" t="n"/>
      <c r="H199" s="19" t="n"/>
      <c r="I199" s="30">
        <f>IF(AND($F199="",$G199=""),"",IF(N('設定'!$B$11)&gt;0,ROUND((N($F199)*60+N($G199))/N('設定'!$B$11),0)*N('設定'!$B$11),(N($F199)*60+N($G199)))/60)</f>
        <v/>
      </c>
      <c r="J199" s="31">
        <f>IF(OR($I199="",$P199="",$P199="なし"),"",$I199*N(INDEX('メンバー'!$D$5:$D$24,$P199)))</f>
        <v/>
      </c>
      <c r="K199" s="32">
        <f>IF(OR($O199="",$O199="なし"),"",INDEX('案件'!$D$5:$D$84,$O199)&amp;"")</f>
        <v/>
      </c>
      <c r="L199" s="32">
        <f>IF(AND($A199="",$B199="",$C199="",$F199="",$G199=""),"",IF(NOT(ISNUMBER($A199)),"日付がない",IF($P199="","氏名がない",IF($P199="なし","氏名がメンバーにない",IF($O199="","案件コードがない",IF($O199="なし","案件コードが案件にない",IF($I199="","時間がない",IF((N($F199)*60+N($G199))=0,"時間が0",IF($I199=0,"丸めると0分","")))))))))</f>
        <v/>
      </c>
      <c r="M199" s="58" t="n"/>
      <c r="N199" s="33">
        <f>IF(ISNUMBER($A199),DATE(YEAR($A199),MONTH($A199),1),"")</f>
        <v/>
      </c>
      <c r="O199" s="34">
        <f>IF($C199="","",IFERROR(MATCH($C199,'案件'!$A$5:$A$84,0),"なし"))</f>
        <v/>
      </c>
      <c r="P199" s="34">
        <f>IF($B199="","",IFERROR(MATCH($B199,'メンバー'!$B$5:$B$24,0),"なし"))</f>
        <v/>
      </c>
    </row>
    <row r="200" ht="17" customHeight="1">
      <c r="A200" s="23" t="n"/>
      <c r="B200" s="21" t="n"/>
      <c r="C200" s="21" t="n"/>
      <c r="D200" s="29">
        <f>IF(OR($O200="",$O200="なし"),"",INDEX('案件'!$B$5:$B$84,$O200)&amp;"")</f>
        <v/>
      </c>
      <c r="E200" s="19" t="n"/>
      <c r="F200" s="22" t="n"/>
      <c r="G200" s="22" t="n"/>
      <c r="H200" s="19" t="n"/>
      <c r="I200" s="30">
        <f>IF(AND($F200="",$G200=""),"",IF(N('設定'!$B$11)&gt;0,ROUND((N($F200)*60+N($G200))/N('設定'!$B$11),0)*N('設定'!$B$11),(N($F200)*60+N($G200)))/60)</f>
        <v/>
      </c>
      <c r="J200" s="31">
        <f>IF(OR($I200="",$P200="",$P200="なし"),"",$I200*N(INDEX('メンバー'!$D$5:$D$24,$P200)))</f>
        <v/>
      </c>
      <c r="K200" s="32">
        <f>IF(OR($O200="",$O200="なし"),"",INDEX('案件'!$D$5:$D$84,$O200)&amp;"")</f>
        <v/>
      </c>
      <c r="L200" s="32">
        <f>IF(AND($A200="",$B200="",$C200="",$F200="",$G200=""),"",IF(NOT(ISNUMBER($A200)),"日付がない",IF($P200="","氏名がない",IF($P200="なし","氏名がメンバーにない",IF($O200="","案件コードがない",IF($O200="なし","案件コードが案件にない",IF($I200="","時間がない",IF((N($F200)*60+N($G200))=0,"時間が0",IF($I200=0,"丸めると0分","")))))))))</f>
        <v/>
      </c>
      <c r="M200" s="58" t="n"/>
      <c r="N200" s="33">
        <f>IF(ISNUMBER($A200),DATE(YEAR($A200),MONTH($A200),1),"")</f>
        <v/>
      </c>
      <c r="O200" s="34">
        <f>IF($C200="","",IFERROR(MATCH($C200,'案件'!$A$5:$A$84,0),"なし"))</f>
        <v/>
      </c>
      <c r="P200" s="34">
        <f>IF($B200="","",IFERROR(MATCH($B200,'メンバー'!$B$5:$B$24,0),"なし"))</f>
        <v/>
      </c>
    </row>
    <row r="201" ht="17" customHeight="1">
      <c r="A201" s="23" t="n"/>
      <c r="B201" s="21" t="n"/>
      <c r="C201" s="21" t="n"/>
      <c r="D201" s="29">
        <f>IF(OR($O201="",$O201="なし"),"",INDEX('案件'!$B$5:$B$84,$O201)&amp;"")</f>
        <v/>
      </c>
      <c r="E201" s="19" t="n"/>
      <c r="F201" s="22" t="n"/>
      <c r="G201" s="22" t="n"/>
      <c r="H201" s="19" t="n"/>
      <c r="I201" s="30">
        <f>IF(AND($F201="",$G201=""),"",IF(N('設定'!$B$11)&gt;0,ROUND((N($F201)*60+N($G201))/N('設定'!$B$11),0)*N('設定'!$B$11),(N($F201)*60+N($G201)))/60)</f>
        <v/>
      </c>
      <c r="J201" s="31">
        <f>IF(OR($I201="",$P201="",$P201="なし"),"",$I201*N(INDEX('メンバー'!$D$5:$D$24,$P201)))</f>
        <v/>
      </c>
      <c r="K201" s="32">
        <f>IF(OR($O201="",$O201="なし"),"",INDEX('案件'!$D$5:$D$84,$O201)&amp;"")</f>
        <v/>
      </c>
      <c r="L201" s="32">
        <f>IF(AND($A201="",$B201="",$C201="",$F201="",$G201=""),"",IF(NOT(ISNUMBER($A201)),"日付がない",IF($P201="","氏名がない",IF($P201="なし","氏名がメンバーにない",IF($O201="","案件コードがない",IF($O201="なし","案件コードが案件にない",IF($I201="","時間がない",IF((N($F201)*60+N($G201))=0,"時間が0",IF($I201=0,"丸めると0分","")))))))))</f>
        <v/>
      </c>
      <c r="M201" s="58" t="n"/>
      <c r="N201" s="33">
        <f>IF(ISNUMBER($A201),DATE(YEAR($A201),MONTH($A201),1),"")</f>
        <v/>
      </c>
      <c r="O201" s="34">
        <f>IF($C201="","",IFERROR(MATCH($C201,'案件'!$A$5:$A$84,0),"なし"))</f>
        <v/>
      </c>
      <c r="P201" s="34">
        <f>IF($B201="","",IFERROR(MATCH($B201,'メンバー'!$B$5:$B$24,0),"なし"))</f>
        <v/>
      </c>
    </row>
    <row r="202" ht="17" customHeight="1">
      <c r="A202" s="23" t="n"/>
      <c r="B202" s="21" t="n"/>
      <c r="C202" s="21" t="n"/>
      <c r="D202" s="29">
        <f>IF(OR($O202="",$O202="なし"),"",INDEX('案件'!$B$5:$B$84,$O202)&amp;"")</f>
        <v/>
      </c>
      <c r="E202" s="19" t="n"/>
      <c r="F202" s="22" t="n"/>
      <c r="G202" s="22" t="n"/>
      <c r="H202" s="19" t="n"/>
      <c r="I202" s="30">
        <f>IF(AND($F202="",$G202=""),"",IF(N('設定'!$B$11)&gt;0,ROUND((N($F202)*60+N($G202))/N('設定'!$B$11),0)*N('設定'!$B$11),(N($F202)*60+N($G202)))/60)</f>
        <v/>
      </c>
      <c r="J202" s="31">
        <f>IF(OR($I202="",$P202="",$P202="なし"),"",$I202*N(INDEX('メンバー'!$D$5:$D$24,$P202)))</f>
        <v/>
      </c>
      <c r="K202" s="32">
        <f>IF(OR($O202="",$O202="なし"),"",INDEX('案件'!$D$5:$D$84,$O202)&amp;"")</f>
        <v/>
      </c>
      <c r="L202" s="32">
        <f>IF(AND($A202="",$B202="",$C202="",$F202="",$G202=""),"",IF(NOT(ISNUMBER($A202)),"日付がない",IF($P202="","氏名がない",IF($P202="なし","氏名がメンバーにない",IF($O202="","案件コードがない",IF($O202="なし","案件コードが案件にない",IF($I202="","時間がない",IF((N($F202)*60+N($G202))=0,"時間が0",IF($I202=0,"丸めると0分","")))))))))</f>
        <v/>
      </c>
      <c r="M202" s="58" t="n"/>
      <c r="N202" s="33">
        <f>IF(ISNUMBER($A202),DATE(YEAR($A202),MONTH($A202),1),"")</f>
        <v/>
      </c>
      <c r="O202" s="34">
        <f>IF($C202="","",IFERROR(MATCH($C202,'案件'!$A$5:$A$84,0),"なし"))</f>
        <v/>
      </c>
      <c r="P202" s="34">
        <f>IF($B202="","",IFERROR(MATCH($B202,'メンバー'!$B$5:$B$24,0),"なし"))</f>
        <v/>
      </c>
    </row>
    <row r="203" ht="17" customHeight="1">
      <c r="A203" s="23" t="n"/>
      <c r="B203" s="21" t="n"/>
      <c r="C203" s="21" t="n"/>
      <c r="D203" s="29">
        <f>IF(OR($O203="",$O203="なし"),"",INDEX('案件'!$B$5:$B$84,$O203)&amp;"")</f>
        <v/>
      </c>
      <c r="E203" s="19" t="n"/>
      <c r="F203" s="22" t="n"/>
      <c r="G203" s="22" t="n"/>
      <c r="H203" s="19" t="n"/>
      <c r="I203" s="30">
        <f>IF(AND($F203="",$G203=""),"",IF(N('設定'!$B$11)&gt;0,ROUND((N($F203)*60+N($G203))/N('設定'!$B$11),0)*N('設定'!$B$11),(N($F203)*60+N($G203)))/60)</f>
        <v/>
      </c>
      <c r="J203" s="31">
        <f>IF(OR($I203="",$P203="",$P203="なし"),"",$I203*N(INDEX('メンバー'!$D$5:$D$24,$P203)))</f>
        <v/>
      </c>
      <c r="K203" s="32">
        <f>IF(OR($O203="",$O203="なし"),"",INDEX('案件'!$D$5:$D$84,$O203)&amp;"")</f>
        <v/>
      </c>
      <c r="L203" s="32">
        <f>IF(AND($A203="",$B203="",$C203="",$F203="",$G203=""),"",IF(NOT(ISNUMBER($A203)),"日付がない",IF($P203="","氏名がない",IF($P203="なし","氏名がメンバーにない",IF($O203="","案件コードがない",IF($O203="なし","案件コードが案件にない",IF($I203="","時間がない",IF((N($F203)*60+N($G203))=0,"時間が0",IF($I203=0,"丸めると0分","")))))))))</f>
        <v/>
      </c>
      <c r="M203" s="58" t="n"/>
      <c r="N203" s="33">
        <f>IF(ISNUMBER($A203),DATE(YEAR($A203),MONTH($A203),1),"")</f>
        <v/>
      </c>
      <c r="O203" s="34">
        <f>IF($C203="","",IFERROR(MATCH($C203,'案件'!$A$5:$A$84,0),"なし"))</f>
        <v/>
      </c>
      <c r="P203" s="34">
        <f>IF($B203="","",IFERROR(MATCH($B203,'メンバー'!$B$5:$B$24,0),"なし"))</f>
        <v/>
      </c>
    </row>
    <row r="204" ht="17" customHeight="1">
      <c r="A204" s="23" t="n"/>
      <c r="B204" s="21" t="n"/>
      <c r="C204" s="21" t="n"/>
      <c r="D204" s="29">
        <f>IF(OR($O204="",$O204="なし"),"",INDEX('案件'!$B$5:$B$84,$O204)&amp;"")</f>
        <v/>
      </c>
      <c r="E204" s="19" t="n"/>
      <c r="F204" s="22" t="n"/>
      <c r="G204" s="22" t="n"/>
      <c r="H204" s="19" t="n"/>
      <c r="I204" s="30">
        <f>IF(AND($F204="",$G204=""),"",IF(N('設定'!$B$11)&gt;0,ROUND((N($F204)*60+N($G204))/N('設定'!$B$11),0)*N('設定'!$B$11),(N($F204)*60+N($G204)))/60)</f>
        <v/>
      </c>
      <c r="J204" s="31">
        <f>IF(OR($I204="",$P204="",$P204="なし"),"",$I204*N(INDEX('メンバー'!$D$5:$D$24,$P204)))</f>
        <v/>
      </c>
      <c r="K204" s="32">
        <f>IF(OR($O204="",$O204="なし"),"",INDEX('案件'!$D$5:$D$84,$O204)&amp;"")</f>
        <v/>
      </c>
      <c r="L204" s="32">
        <f>IF(AND($A204="",$B204="",$C204="",$F204="",$G204=""),"",IF(NOT(ISNUMBER($A204)),"日付がない",IF($P204="","氏名がない",IF($P204="なし","氏名がメンバーにない",IF($O204="","案件コードがない",IF($O204="なし","案件コードが案件にない",IF($I204="","時間がない",IF((N($F204)*60+N($G204))=0,"時間が0",IF($I204=0,"丸めると0分","")))))))))</f>
        <v/>
      </c>
      <c r="M204" s="58" t="n"/>
      <c r="N204" s="33">
        <f>IF(ISNUMBER($A204),DATE(YEAR($A204),MONTH($A204),1),"")</f>
        <v/>
      </c>
      <c r="O204" s="34">
        <f>IF($C204="","",IFERROR(MATCH($C204,'案件'!$A$5:$A$84,0),"なし"))</f>
        <v/>
      </c>
      <c r="P204" s="34">
        <f>IF($B204="","",IFERROR(MATCH($B204,'メンバー'!$B$5:$B$24,0),"なし"))</f>
        <v/>
      </c>
    </row>
    <row r="205" ht="17" customHeight="1">
      <c r="A205" s="23" t="n"/>
      <c r="B205" s="21" t="n"/>
      <c r="C205" s="21" t="n"/>
      <c r="D205" s="29">
        <f>IF(OR($O205="",$O205="なし"),"",INDEX('案件'!$B$5:$B$84,$O205)&amp;"")</f>
        <v/>
      </c>
      <c r="E205" s="19" t="n"/>
      <c r="F205" s="22" t="n"/>
      <c r="G205" s="22" t="n"/>
      <c r="H205" s="19" t="n"/>
      <c r="I205" s="30">
        <f>IF(AND($F205="",$G205=""),"",IF(N('設定'!$B$11)&gt;0,ROUND((N($F205)*60+N($G205))/N('設定'!$B$11),0)*N('設定'!$B$11),(N($F205)*60+N($G205)))/60)</f>
        <v/>
      </c>
      <c r="J205" s="31">
        <f>IF(OR($I205="",$P205="",$P205="なし"),"",$I205*N(INDEX('メンバー'!$D$5:$D$24,$P205)))</f>
        <v/>
      </c>
      <c r="K205" s="32">
        <f>IF(OR($O205="",$O205="なし"),"",INDEX('案件'!$D$5:$D$84,$O205)&amp;"")</f>
        <v/>
      </c>
      <c r="L205" s="32">
        <f>IF(AND($A205="",$B205="",$C205="",$F205="",$G205=""),"",IF(NOT(ISNUMBER($A205)),"日付がない",IF($P205="","氏名がない",IF($P205="なし","氏名がメンバーにない",IF($O205="","案件コードがない",IF($O205="なし","案件コードが案件にない",IF($I205="","時間がない",IF((N($F205)*60+N($G205))=0,"時間が0",IF($I205=0,"丸めると0分","")))))))))</f>
        <v/>
      </c>
      <c r="M205" s="58" t="n"/>
      <c r="N205" s="33">
        <f>IF(ISNUMBER($A205),DATE(YEAR($A205),MONTH($A205),1),"")</f>
        <v/>
      </c>
      <c r="O205" s="34">
        <f>IF($C205="","",IFERROR(MATCH($C205,'案件'!$A$5:$A$84,0),"なし"))</f>
        <v/>
      </c>
      <c r="P205" s="34">
        <f>IF($B205="","",IFERROR(MATCH($B205,'メンバー'!$B$5:$B$24,0),"なし"))</f>
        <v/>
      </c>
    </row>
    <row r="206" ht="17" customHeight="1">
      <c r="A206" s="23" t="n"/>
      <c r="B206" s="21" t="n"/>
      <c r="C206" s="21" t="n"/>
      <c r="D206" s="29">
        <f>IF(OR($O206="",$O206="なし"),"",INDEX('案件'!$B$5:$B$84,$O206)&amp;"")</f>
        <v/>
      </c>
      <c r="E206" s="19" t="n"/>
      <c r="F206" s="22" t="n"/>
      <c r="G206" s="22" t="n"/>
      <c r="H206" s="19" t="n"/>
      <c r="I206" s="30">
        <f>IF(AND($F206="",$G206=""),"",IF(N('設定'!$B$11)&gt;0,ROUND((N($F206)*60+N($G206))/N('設定'!$B$11),0)*N('設定'!$B$11),(N($F206)*60+N($G206)))/60)</f>
        <v/>
      </c>
      <c r="J206" s="31">
        <f>IF(OR($I206="",$P206="",$P206="なし"),"",$I206*N(INDEX('メンバー'!$D$5:$D$24,$P206)))</f>
        <v/>
      </c>
      <c r="K206" s="32">
        <f>IF(OR($O206="",$O206="なし"),"",INDEX('案件'!$D$5:$D$84,$O206)&amp;"")</f>
        <v/>
      </c>
      <c r="L206" s="32">
        <f>IF(AND($A206="",$B206="",$C206="",$F206="",$G206=""),"",IF(NOT(ISNUMBER($A206)),"日付がない",IF($P206="","氏名がない",IF($P206="なし","氏名がメンバーにない",IF($O206="","案件コードがない",IF($O206="なし","案件コードが案件にない",IF($I206="","時間がない",IF((N($F206)*60+N($G206))=0,"時間が0",IF($I206=0,"丸めると0分","")))))))))</f>
        <v/>
      </c>
      <c r="M206" s="58" t="n"/>
      <c r="N206" s="33">
        <f>IF(ISNUMBER($A206),DATE(YEAR($A206),MONTH($A206),1),"")</f>
        <v/>
      </c>
      <c r="O206" s="34">
        <f>IF($C206="","",IFERROR(MATCH($C206,'案件'!$A$5:$A$84,0),"なし"))</f>
        <v/>
      </c>
      <c r="P206" s="34">
        <f>IF($B206="","",IFERROR(MATCH($B206,'メンバー'!$B$5:$B$24,0),"なし"))</f>
        <v/>
      </c>
    </row>
    <row r="207" ht="17" customHeight="1">
      <c r="A207" s="23" t="n"/>
      <c r="B207" s="21" t="n"/>
      <c r="C207" s="21" t="n"/>
      <c r="D207" s="29">
        <f>IF(OR($O207="",$O207="なし"),"",INDEX('案件'!$B$5:$B$84,$O207)&amp;"")</f>
        <v/>
      </c>
      <c r="E207" s="19" t="n"/>
      <c r="F207" s="22" t="n"/>
      <c r="G207" s="22" t="n"/>
      <c r="H207" s="19" t="n"/>
      <c r="I207" s="30">
        <f>IF(AND($F207="",$G207=""),"",IF(N('設定'!$B$11)&gt;0,ROUND((N($F207)*60+N($G207))/N('設定'!$B$11),0)*N('設定'!$B$11),(N($F207)*60+N($G207)))/60)</f>
        <v/>
      </c>
      <c r="J207" s="31">
        <f>IF(OR($I207="",$P207="",$P207="なし"),"",$I207*N(INDEX('メンバー'!$D$5:$D$24,$P207)))</f>
        <v/>
      </c>
      <c r="K207" s="32">
        <f>IF(OR($O207="",$O207="なし"),"",INDEX('案件'!$D$5:$D$84,$O207)&amp;"")</f>
        <v/>
      </c>
      <c r="L207" s="32">
        <f>IF(AND($A207="",$B207="",$C207="",$F207="",$G207=""),"",IF(NOT(ISNUMBER($A207)),"日付がない",IF($P207="","氏名がない",IF($P207="なし","氏名がメンバーにない",IF($O207="","案件コードがない",IF($O207="なし","案件コードが案件にない",IF($I207="","時間がない",IF((N($F207)*60+N($G207))=0,"時間が0",IF($I207=0,"丸めると0分","")))))))))</f>
        <v/>
      </c>
      <c r="M207" s="58" t="n"/>
      <c r="N207" s="33">
        <f>IF(ISNUMBER($A207),DATE(YEAR($A207),MONTH($A207),1),"")</f>
        <v/>
      </c>
      <c r="O207" s="34">
        <f>IF($C207="","",IFERROR(MATCH($C207,'案件'!$A$5:$A$84,0),"なし"))</f>
        <v/>
      </c>
      <c r="P207" s="34">
        <f>IF($B207="","",IFERROR(MATCH($B207,'メンバー'!$B$5:$B$24,0),"なし"))</f>
        <v/>
      </c>
    </row>
    <row r="208" ht="17" customHeight="1">
      <c r="A208" s="23" t="n"/>
      <c r="B208" s="21" t="n"/>
      <c r="C208" s="21" t="n"/>
      <c r="D208" s="29">
        <f>IF(OR($O208="",$O208="なし"),"",INDEX('案件'!$B$5:$B$84,$O208)&amp;"")</f>
        <v/>
      </c>
      <c r="E208" s="19" t="n"/>
      <c r="F208" s="22" t="n"/>
      <c r="G208" s="22" t="n"/>
      <c r="H208" s="19" t="n"/>
      <c r="I208" s="30">
        <f>IF(AND($F208="",$G208=""),"",IF(N('設定'!$B$11)&gt;0,ROUND((N($F208)*60+N($G208))/N('設定'!$B$11),0)*N('設定'!$B$11),(N($F208)*60+N($G208)))/60)</f>
        <v/>
      </c>
      <c r="J208" s="31">
        <f>IF(OR($I208="",$P208="",$P208="なし"),"",$I208*N(INDEX('メンバー'!$D$5:$D$24,$P208)))</f>
        <v/>
      </c>
      <c r="K208" s="32">
        <f>IF(OR($O208="",$O208="なし"),"",INDEX('案件'!$D$5:$D$84,$O208)&amp;"")</f>
        <v/>
      </c>
      <c r="L208" s="32">
        <f>IF(AND($A208="",$B208="",$C208="",$F208="",$G208=""),"",IF(NOT(ISNUMBER($A208)),"日付がない",IF($P208="","氏名がない",IF($P208="なし","氏名がメンバーにない",IF($O208="","案件コードがない",IF($O208="なし","案件コードが案件にない",IF($I208="","時間がない",IF((N($F208)*60+N($G208))=0,"時間が0",IF($I208=0,"丸めると0分","")))))))))</f>
        <v/>
      </c>
      <c r="M208" s="58" t="n"/>
      <c r="N208" s="33">
        <f>IF(ISNUMBER($A208),DATE(YEAR($A208),MONTH($A208),1),"")</f>
        <v/>
      </c>
      <c r="O208" s="34">
        <f>IF($C208="","",IFERROR(MATCH($C208,'案件'!$A$5:$A$84,0),"なし"))</f>
        <v/>
      </c>
      <c r="P208" s="34">
        <f>IF($B208="","",IFERROR(MATCH($B208,'メンバー'!$B$5:$B$24,0),"なし"))</f>
        <v/>
      </c>
    </row>
    <row r="209" ht="17" customHeight="1">
      <c r="A209" s="23" t="n"/>
      <c r="B209" s="21" t="n"/>
      <c r="C209" s="21" t="n"/>
      <c r="D209" s="29">
        <f>IF(OR($O209="",$O209="なし"),"",INDEX('案件'!$B$5:$B$84,$O209)&amp;"")</f>
        <v/>
      </c>
      <c r="E209" s="19" t="n"/>
      <c r="F209" s="22" t="n"/>
      <c r="G209" s="22" t="n"/>
      <c r="H209" s="19" t="n"/>
      <c r="I209" s="30">
        <f>IF(AND($F209="",$G209=""),"",IF(N('設定'!$B$11)&gt;0,ROUND((N($F209)*60+N($G209))/N('設定'!$B$11),0)*N('設定'!$B$11),(N($F209)*60+N($G209)))/60)</f>
        <v/>
      </c>
      <c r="J209" s="31">
        <f>IF(OR($I209="",$P209="",$P209="なし"),"",$I209*N(INDEX('メンバー'!$D$5:$D$24,$P209)))</f>
        <v/>
      </c>
      <c r="K209" s="32">
        <f>IF(OR($O209="",$O209="なし"),"",INDEX('案件'!$D$5:$D$84,$O209)&amp;"")</f>
        <v/>
      </c>
      <c r="L209" s="32">
        <f>IF(AND($A209="",$B209="",$C209="",$F209="",$G209=""),"",IF(NOT(ISNUMBER($A209)),"日付がない",IF($P209="","氏名がない",IF($P209="なし","氏名がメンバーにない",IF($O209="","案件コードがない",IF($O209="なし","案件コードが案件にない",IF($I209="","時間がない",IF((N($F209)*60+N($G209))=0,"時間が0",IF($I209=0,"丸めると0分","")))))))))</f>
        <v/>
      </c>
      <c r="M209" s="58" t="n"/>
      <c r="N209" s="33">
        <f>IF(ISNUMBER($A209),DATE(YEAR($A209),MONTH($A209),1),"")</f>
        <v/>
      </c>
      <c r="O209" s="34">
        <f>IF($C209="","",IFERROR(MATCH($C209,'案件'!$A$5:$A$84,0),"なし"))</f>
        <v/>
      </c>
      <c r="P209" s="34">
        <f>IF($B209="","",IFERROR(MATCH($B209,'メンバー'!$B$5:$B$24,0),"なし"))</f>
        <v/>
      </c>
    </row>
    <row r="210" ht="17" customHeight="1">
      <c r="A210" s="23" t="n"/>
      <c r="B210" s="21" t="n"/>
      <c r="C210" s="21" t="n"/>
      <c r="D210" s="29">
        <f>IF(OR($O210="",$O210="なし"),"",INDEX('案件'!$B$5:$B$84,$O210)&amp;"")</f>
        <v/>
      </c>
      <c r="E210" s="19" t="n"/>
      <c r="F210" s="22" t="n"/>
      <c r="G210" s="22" t="n"/>
      <c r="H210" s="19" t="n"/>
      <c r="I210" s="30">
        <f>IF(AND($F210="",$G210=""),"",IF(N('設定'!$B$11)&gt;0,ROUND((N($F210)*60+N($G210))/N('設定'!$B$11),0)*N('設定'!$B$11),(N($F210)*60+N($G210)))/60)</f>
        <v/>
      </c>
      <c r="J210" s="31">
        <f>IF(OR($I210="",$P210="",$P210="なし"),"",$I210*N(INDEX('メンバー'!$D$5:$D$24,$P210)))</f>
        <v/>
      </c>
      <c r="K210" s="32">
        <f>IF(OR($O210="",$O210="なし"),"",INDEX('案件'!$D$5:$D$84,$O210)&amp;"")</f>
        <v/>
      </c>
      <c r="L210" s="32">
        <f>IF(AND($A210="",$B210="",$C210="",$F210="",$G210=""),"",IF(NOT(ISNUMBER($A210)),"日付がない",IF($P210="","氏名がない",IF($P210="なし","氏名がメンバーにない",IF($O210="","案件コードがない",IF($O210="なし","案件コードが案件にない",IF($I210="","時間がない",IF((N($F210)*60+N($G210))=0,"時間が0",IF($I210=0,"丸めると0分","")))))))))</f>
        <v/>
      </c>
      <c r="M210" s="58" t="n"/>
      <c r="N210" s="33">
        <f>IF(ISNUMBER($A210),DATE(YEAR($A210),MONTH($A210),1),"")</f>
        <v/>
      </c>
      <c r="O210" s="34">
        <f>IF($C210="","",IFERROR(MATCH($C210,'案件'!$A$5:$A$84,0),"なし"))</f>
        <v/>
      </c>
      <c r="P210" s="34">
        <f>IF($B210="","",IFERROR(MATCH($B210,'メンバー'!$B$5:$B$24,0),"なし"))</f>
        <v/>
      </c>
    </row>
    <row r="211" ht="17" customHeight="1">
      <c r="A211" s="23" t="n"/>
      <c r="B211" s="21" t="n"/>
      <c r="C211" s="21" t="n"/>
      <c r="D211" s="29">
        <f>IF(OR($O211="",$O211="なし"),"",INDEX('案件'!$B$5:$B$84,$O211)&amp;"")</f>
        <v/>
      </c>
      <c r="E211" s="19" t="n"/>
      <c r="F211" s="22" t="n"/>
      <c r="G211" s="22" t="n"/>
      <c r="H211" s="19" t="n"/>
      <c r="I211" s="30">
        <f>IF(AND($F211="",$G211=""),"",IF(N('設定'!$B$11)&gt;0,ROUND((N($F211)*60+N($G211))/N('設定'!$B$11),0)*N('設定'!$B$11),(N($F211)*60+N($G211)))/60)</f>
        <v/>
      </c>
      <c r="J211" s="31">
        <f>IF(OR($I211="",$P211="",$P211="なし"),"",$I211*N(INDEX('メンバー'!$D$5:$D$24,$P211)))</f>
        <v/>
      </c>
      <c r="K211" s="32">
        <f>IF(OR($O211="",$O211="なし"),"",INDEX('案件'!$D$5:$D$84,$O211)&amp;"")</f>
        <v/>
      </c>
      <c r="L211" s="32">
        <f>IF(AND($A211="",$B211="",$C211="",$F211="",$G211=""),"",IF(NOT(ISNUMBER($A211)),"日付がない",IF($P211="","氏名がない",IF($P211="なし","氏名がメンバーにない",IF($O211="","案件コードがない",IF($O211="なし","案件コードが案件にない",IF($I211="","時間がない",IF((N($F211)*60+N($G211))=0,"時間が0",IF($I211=0,"丸めると0分","")))))))))</f>
        <v/>
      </c>
      <c r="M211" s="58" t="n"/>
      <c r="N211" s="33">
        <f>IF(ISNUMBER($A211),DATE(YEAR($A211),MONTH($A211),1),"")</f>
        <v/>
      </c>
      <c r="O211" s="34">
        <f>IF($C211="","",IFERROR(MATCH($C211,'案件'!$A$5:$A$84,0),"なし"))</f>
        <v/>
      </c>
      <c r="P211" s="34">
        <f>IF($B211="","",IFERROR(MATCH($B211,'メンバー'!$B$5:$B$24,0),"なし"))</f>
        <v/>
      </c>
    </row>
    <row r="212" ht="17" customHeight="1">
      <c r="A212" s="23" t="n"/>
      <c r="B212" s="21" t="n"/>
      <c r="C212" s="21" t="n"/>
      <c r="D212" s="29">
        <f>IF(OR($O212="",$O212="なし"),"",INDEX('案件'!$B$5:$B$84,$O212)&amp;"")</f>
        <v/>
      </c>
      <c r="E212" s="19" t="n"/>
      <c r="F212" s="22" t="n"/>
      <c r="G212" s="22" t="n"/>
      <c r="H212" s="19" t="n"/>
      <c r="I212" s="30">
        <f>IF(AND($F212="",$G212=""),"",IF(N('設定'!$B$11)&gt;0,ROUND((N($F212)*60+N($G212))/N('設定'!$B$11),0)*N('設定'!$B$11),(N($F212)*60+N($G212)))/60)</f>
        <v/>
      </c>
      <c r="J212" s="31">
        <f>IF(OR($I212="",$P212="",$P212="なし"),"",$I212*N(INDEX('メンバー'!$D$5:$D$24,$P212)))</f>
        <v/>
      </c>
      <c r="K212" s="32">
        <f>IF(OR($O212="",$O212="なし"),"",INDEX('案件'!$D$5:$D$84,$O212)&amp;"")</f>
        <v/>
      </c>
      <c r="L212" s="32">
        <f>IF(AND($A212="",$B212="",$C212="",$F212="",$G212=""),"",IF(NOT(ISNUMBER($A212)),"日付がない",IF($P212="","氏名がない",IF($P212="なし","氏名がメンバーにない",IF($O212="","案件コードがない",IF($O212="なし","案件コードが案件にない",IF($I212="","時間がない",IF((N($F212)*60+N($G212))=0,"時間が0",IF($I212=0,"丸めると0分","")))))))))</f>
        <v/>
      </c>
      <c r="M212" s="58" t="n"/>
      <c r="N212" s="33">
        <f>IF(ISNUMBER($A212),DATE(YEAR($A212),MONTH($A212),1),"")</f>
        <v/>
      </c>
      <c r="O212" s="34">
        <f>IF($C212="","",IFERROR(MATCH($C212,'案件'!$A$5:$A$84,0),"なし"))</f>
        <v/>
      </c>
      <c r="P212" s="34">
        <f>IF($B212="","",IFERROR(MATCH($B212,'メンバー'!$B$5:$B$24,0),"なし"))</f>
        <v/>
      </c>
    </row>
    <row r="213" ht="17" customHeight="1">
      <c r="A213" s="23" t="n"/>
      <c r="B213" s="21" t="n"/>
      <c r="C213" s="21" t="n"/>
      <c r="D213" s="29">
        <f>IF(OR($O213="",$O213="なし"),"",INDEX('案件'!$B$5:$B$84,$O213)&amp;"")</f>
        <v/>
      </c>
      <c r="E213" s="19" t="n"/>
      <c r="F213" s="22" t="n"/>
      <c r="G213" s="22" t="n"/>
      <c r="H213" s="19" t="n"/>
      <c r="I213" s="30">
        <f>IF(AND($F213="",$G213=""),"",IF(N('設定'!$B$11)&gt;0,ROUND((N($F213)*60+N($G213))/N('設定'!$B$11),0)*N('設定'!$B$11),(N($F213)*60+N($G213)))/60)</f>
        <v/>
      </c>
      <c r="J213" s="31">
        <f>IF(OR($I213="",$P213="",$P213="なし"),"",$I213*N(INDEX('メンバー'!$D$5:$D$24,$P213)))</f>
        <v/>
      </c>
      <c r="K213" s="32">
        <f>IF(OR($O213="",$O213="なし"),"",INDEX('案件'!$D$5:$D$84,$O213)&amp;"")</f>
        <v/>
      </c>
      <c r="L213" s="32">
        <f>IF(AND($A213="",$B213="",$C213="",$F213="",$G213=""),"",IF(NOT(ISNUMBER($A213)),"日付がない",IF($P213="","氏名がない",IF($P213="なし","氏名がメンバーにない",IF($O213="","案件コードがない",IF($O213="なし","案件コードが案件にない",IF($I213="","時間がない",IF((N($F213)*60+N($G213))=0,"時間が0",IF($I213=0,"丸めると0分","")))))))))</f>
        <v/>
      </c>
      <c r="M213" s="58" t="n"/>
      <c r="N213" s="33">
        <f>IF(ISNUMBER($A213),DATE(YEAR($A213),MONTH($A213),1),"")</f>
        <v/>
      </c>
      <c r="O213" s="34">
        <f>IF($C213="","",IFERROR(MATCH($C213,'案件'!$A$5:$A$84,0),"なし"))</f>
        <v/>
      </c>
      <c r="P213" s="34">
        <f>IF($B213="","",IFERROR(MATCH($B213,'メンバー'!$B$5:$B$24,0),"なし"))</f>
        <v/>
      </c>
    </row>
    <row r="214" ht="17" customHeight="1">
      <c r="A214" s="23" t="n"/>
      <c r="B214" s="21" t="n"/>
      <c r="C214" s="21" t="n"/>
      <c r="D214" s="29">
        <f>IF(OR($O214="",$O214="なし"),"",INDEX('案件'!$B$5:$B$84,$O214)&amp;"")</f>
        <v/>
      </c>
      <c r="E214" s="19" t="n"/>
      <c r="F214" s="22" t="n"/>
      <c r="G214" s="22" t="n"/>
      <c r="H214" s="19" t="n"/>
      <c r="I214" s="30">
        <f>IF(AND($F214="",$G214=""),"",IF(N('設定'!$B$11)&gt;0,ROUND((N($F214)*60+N($G214))/N('設定'!$B$11),0)*N('設定'!$B$11),(N($F214)*60+N($G214)))/60)</f>
        <v/>
      </c>
      <c r="J214" s="31">
        <f>IF(OR($I214="",$P214="",$P214="なし"),"",$I214*N(INDEX('メンバー'!$D$5:$D$24,$P214)))</f>
        <v/>
      </c>
      <c r="K214" s="32">
        <f>IF(OR($O214="",$O214="なし"),"",INDEX('案件'!$D$5:$D$84,$O214)&amp;"")</f>
        <v/>
      </c>
      <c r="L214" s="32">
        <f>IF(AND($A214="",$B214="",$C214="",$F214="",$G214=""),"",IF(NOT(ISNUMBER($A214)),"日付がない",IF($P214="","氏名がない",IF($P214="なし","氏名がメンバーにない",IF($O214="","案件コードがない",IF($O214="なし","案件コードが案件にない",IF($I214="","時間がない",IF((N($F214)*60+N($G214))=0,"時間が0",IF($I214=0,"丸めると0分","")))))))))</f>
        <v/>
      </c>
      <c r="M214" s="58" t="n"/>
      <c r="N214" s="33">
        <f>IF(ISNUMBER($A214),DATE(YEAR($A214),MONTH($A214),1),"")</f>
        <v/>
      </c>
      <c r="O214" s="34">
        <f>IF($C214="","",IFERROR(MATCH($C214,'案件'!$A$5:$A$84,0),"なし"))</f>
        <v/>
      </c>
      <c r="P214" s="34">
        <f>IF($B214="","",IFERROR(MATCH($B214,'メンバー'!$B$5:$B$24,0),"なし"))</f>
        <v/>
      </c>
    </row>
    <row r="215" ht="17" customHeight="1">
      <c r="A215" s="23" t="n"/>
      <c r="B215" s="21" t="n"/>
      <c r="C215" s="21" t="n"/>
      <c r="D215" s="29">
        <f>IF(OR($O215="",$O215="なし"),"",INDEX('案件'!$B$5:$B$84,$O215)&amp;"")</f>
        <v/>
      </c>
      <c r="E215" s="19" t="n"/>
      <c r="F215" s="22" t="n"/>
      <c r="G215" s="22" t="n"/>
      <c r="H215" s="19" t="n"/>
      <c r="I215" s="30">
        <f>IF(AND($F215="",$G215=""),"",IF(N('設定'!$B$11)&gt;0,ROUND((N($F215)*60+N($G215))/N('設定'!$B$11),0)*N('設定'!$B$11),(N($F215)*60+N($G215)))/60)</f>
        <v/>
      </c>
      <c r="J215" s="31">
        <f>IF(OR($I215="",$P215="",$P215="なし"),"",$I215*N(INDEX('メンバー'!$D$5:$D$24,$P215)))</f>
        <v/>
      </c>
      <c r="K215" s="32">
        <f>IF(OR($O215="",$O215="なし"),"",INDEX('案件'!$D$5:$D$84,$O215)&amp;"")</f>
        <v/>
      </c>
      <c r="L215" s="32">
        <f>IF(AND($A215="",$B215="",$C215="",$F215="",$G215=""),"",IF(NOT(ISNUMBER($A215)),"日付がない",IF($P215="","氏名がない",IF($P215="なし","氏名がメンバーにない",IF($O215="","案件コードがない",IF($O215="なし","案件コードが案件にない",IF($I215="","時間がない",IF((N($F215)*60+N($G215))=0,"時間が0",IF($I215=0,"丸めると0分","")))))))))</f>
        <v/>
      </c>
      <c r="M215" s="58" t="n"/>
      <c r="N215" s="33">
        <f>IF(ISNUMBER($A215),DATE(YEAR($A215),MONTH($A215),1),"")</f>
        <v/>
      </c>
      <c r="O215" s="34">
        <f>IF($C215="","",IFERROR(MATCH($C215,'案件'!$A$5:$A$84,0),"なし"))</f>
        <v/>
      </c>
      <c r="P215" s="34">
        <f>IF($B215="","",IFERROR(MATCH($B215,'メンバー'!$B$5:$B$24,0),"なし"))</f>
        <v/>
      </c>
    </row>
    <row r="216" ht="17" customHeight="1">
      <c r="A216" s="23" t="n"/>
      <c r="B216" s="21" t="n"/>
      <c r="C216" s="21" t="n"/>
      <c r="D216" s="29">
        <f>IF(OR($O216="",$O216="なし"),"",INDEX('案件'!$B$5:$B$84,$O216)&amp;"")</f>
        <v/>
      </c>
      <c r="E216" s="19" t="n"/>
      <c r="F216" s="22" t="n"/>
      <c r="G216" s="22" t="n"/>
      <c r="H216" s="19" t="n"/>
      <c r="I216" s="30">
        <f>IF(AND($F216="",$G216=""),"",IF(N('設定'!$B$11)&gt;0,ROUND((N($F216)*60+N($G216))/N('設定'!$B$11),0)*N('設定'!$B$11),(N($F216)*60+N($G216)))/60)</f>
        <v/>
      </c>
      <c r="J216" s="31">
        <f>IF(OR($I216="",$P216="",$P216="なし"),"",$I216*N(INDEX('メンバー'!$D$5:$D$24,$P216)))</f>
        <v/>
      </c>
      <c r="K216" s="32">
        <f>IF(OR($O216="",$O216="なし"),"",INDEX('案件'!$D$5:$D$84,$O216)&amp;"")</f>
        <v/>
      </c>
      <c r="L216" s="32">
        <f>IF(AND($A216="",$B216="",$C216="",$F216="",$G216=""),"",IF(NOT(ISNUMBER($A216)),"日付がない",IF($P216="","氏名がない",IF($P216="なし","氏名がメンバーにない",IF($O216="","案件コードがない",IF($O216="なし","案件コードが案件にない",IF($I216="","時間がない",IF((N($F216)*60+N($G216))=0,"時間が0",IF($I216=0,"丸めると0分","")))))))))</f>
        <v/>
      </c>
      <c r="M216" s="58" t="n"/>
      <c r="N216" s="33">
        <f>IF(ISNUMBER($A216),DATE(YEAR($A216),MONTH($A216),1),"")</f>
        <v/>
      </c>
      <c r="O216" s="34">
        <f>IF($C216="","",IFERROR(MATCH($C216,'案件'!$A$5:$A$84,0),"なし"))</f>
        <v/>
      </c>
      <c r="P216" s="34">
        <f>IF($B216="","",IFERROR(MATCH($B216,'メンバー'!$B$5:$B$24,0),"なし"))</f>
        <v/>
      </c>
    </row>
    <row r="217" ht="17" customHeight="1">
      <c r="A217" s="23" t="n"/>
      <c r="B217" s="21" t="n"/>
      <c r="C217" s="21" t="n"/>
      <c r="D217" s="29">
        <f>IF(OR($O217="",$O217="なし"),"",INDEX('案件'!$B$5:$B$84,$O217)&amp;"")</f>
        <v/>
      </c>
      <c r="E217" s="19" t="n"/>
      <c r="F217" s="22" t="n"/>
      <c r="G217" s="22" t="n"/>
      <c r="H217" s="19" t="n"/>
      <c r="I217" s="30">
        <f>IF(AND($F217="",$G217=""),"",IF(N('設定'!$B$11)&gt;0,ROUND((N($F217)*60+N($G217))/N('設定'!$B$11),0)*N('設定'!$B$11),(N($F217)*60+N($G217)))/60)</f>
        <v/>
      </c>
      <c r="J217" s="31">
        <f>IF(OR($I217="",$P217="",$P217="なし"),"",$I217*N(INDEX('メンバー'!$D$5:$D$24,$P217)))</f>
        <v/>
      </c>
      <c r="K217" s="32">
        <f>IF(OR($O217="",$O217="なし"),"",INDEX('案件'!$D$5:$D$84,$O217)&amp;"")</f>
        <v/>
      </c>
      <c r="L217" s="32">
        <f>IF(AND($A217="",$B217="",$C217="",$F217="",$G217=""),"",IF(NOT(ISNUMBER($A217)),"日付がない",IF($P217="","氏名がない",IF($P217="なし","氏名がメンバーにない",IF($O217="","案件コードがない",IF($O217="なし","案件コードが案件にない",IF($I217="","時間がない",IF((N($F217)*60+N($G217))=0,"時間が0",IF($I217=0,"丸めると0分","")))))))))</f>
        <v/>
      </c>
      <c r="M217" s="58" t="n"/>
      <c r="N217" s="33">
        <f>IF(ISNUMBER($A217),DATE(YEAR($A217),MONTH($A217),1),"")</f>
        <v/>
      </c>
      <c r="O217" s="34">
        <f>IF($C217="","",IFERROR(MATCH($C217,'案件'!$A$5:$A$84,0),"なし"))</f>
        <v/>
      </c>
      <c r="P217" s="34">
        <f>IF($B217="","",IFERROR(MATCH($B217,'メンバー'!$B$5:$B$24,0),"なし"))</f>
        <v/>
      </c>
    </row>
    <row r="218" ht="17" customHeight="1">
      <c r="A218" s="23" t="n"/>
      <c r="B218" s="21" t="n"/>
      <c r="C218" s="21" t="n"/>
      <c r="D218" s="29">
        <f>IF(OR($O218="",$O218="なし"),"",INDEX('案件'!$B$5:$B$84,$O218)&amp;"")</f>
        <v/>
      </c>
      <c r="E218" s="19" t="n"/>
      <c r="F218" s="22" t="n"/>
      <c r="G218" s="22" t="n"/>
      <c r="H218" s="19" t="n"/>
      <c r="I218" s="30">
        <f>IF(AND($F218="",$G218=""),"",IF(N('設定'!$B$11)&gt;0,ROUND((N($F218)*60+N($G218))/N('設定'!$B$11),0)*N('設定'!$B$11),(N($F218)*60+N($G218)))/60)</f>
        <v/>
      </c>
      <c r="J218" s="31">
        <f>IF(OR($I218="",$P218="",$P218="なし"),"",$I218*N(INDEX('メンバー'!$D$5:$D$24,$P218)))</f>
        <v/>
      </c>
      <c r="K218" s="32">
        <f>IF(OR($O218="",$O218="なし"),"",INDEX('案件'!$D$5:$D$84,$O218)&amp;"")</f>
        <v/>
      </c>
      <c r="L218" s="32">
        <f>IF(AND($A218="",$B218="",$C218="",$F218="",$G218=""),"",IF(NOT(ISNUMBER($A218)),"日付がない",IF($P218="","氏名がない",IF($P218="なし","氏名がメンバーにない",IF($O218="","案件コードがない",IF($O218="なし","案件コードが案件にない",IF($I218="","時間がない",IF((N($F218)*60+N($G218))=0,"時間が0",IF($I218=0,"丸めると0分","")))))))))</f>
        <v/>
      </c>
      <c r="M218" s="58" t="n"/>
      <c r="N218" s="33">
        <f>IF(ISNUMBER($A218),DATE(YEAR($A218),MONTH($A218),1),"")</f>
        <v/>
      </c>
      <c r="O218" s="34">
        <f>IF($C218="","",IFERROR(MATCH($C218,'案件'!$A$5:$A$84,0),"なし"))</f>
        <v/>
      </c>
      <c r="P218" s="34">
        <f>IF($B218="","",IFERROR(MATCH($B218,'メンバー'!$B$5:$B$24,0),"なし"))</f>
        <v/>
      </c>
    </row>
    <row r="219" ht="17" customHeight="1">
      <c r="A219" s="23" t="n"/>
      <c r="B219" s="21" t="n"/>
      <c r="C219" s="21" t="n"/>
      <c r="D219" s="29">
        <f>IF(OR($O219="",$O219="なし"),"",INDEX('案件'!$B$5:$B$84,$O219)&amp;"")</f>
        <v/>
      </c>
      <c r="E219" s="19" t="n"/>
      <c r="F219" s="22" t="n"/>
      <c r="G219" s="22" t="n"/>
      <c r="H219" s="19" t="n"/>
      <c r="I219" s="30">
        <f>IF(AND($F219="",$G219=""),"",IF(N('設定'!$B$11)&gt;0,ROUND((N($F219)*60+N($G219))/N('設定'!$B$11),0)*N('設定'!$B$11),(N($F219)*60+N($G219)))/60)</f>
        <v/>
      </c>
      <c r="J219" s="31">
        <f>IF(OR($I219="",$P219="",$P219="なし"),"",$I219*N(INDEX('メンバー'!$D$5:$D$24,$P219)))</f>
        <v/>
      </c>
      <c r="K219" s="32">
        <f>IF(OR($O219="",$O219="なし"),"",INDEX('案件'!$D$5:$D$84,$O219)&amp;"")</f>
        <v/>
      </c>
      <c r="L219" s="32">
        <f>IF(AND($A219="",$B219="",$C219="",$F219="",$G219=""),"",IF(NOT(ISNUMBER($A219)),"日付がない",IF($P219="","氏名がない",IF($P219="なし","氏名がメンバーにない",IF($O219="","案件コードがない",IF($O219="なし","案件コードが案件にない",IF($I219="","時間がない",IF((N($F219)*60+N($G219))=0,"時間が0",IF($I219=0,"丸めると0分","")))))))))</f>
        <v/>
      </c>
      <c r="M219" s="58" t="n"/>
      <c r="N219" s="33">
        <f>IF(ISNUMBER($A219),DATE(YEAR($A219),MONTH($A219),1),"")</f>
        <v/>
      </c>
      <c r="O219" s="34">
        <f>IF($C219="","",IFERROR(MATCH($C219,'案件'!$A$5:$A$84,0),"なし"))</f>
        <v/>
      </c>
      <c r="P219" s="34">
        <f>IF($B219="","",IFERROR(MATCH($B219,'メンバー'!$B$5:$B$24,0),"なし"))</f>
        <v/>
      </c>
    </row>
    <row r="220" ht="17" customHeight="1">
      <c r="A220" s="23" t="n"/>
      <c r="B220" s="21" t="n"/>
      <c r="C220" s="21" t="n"/>
      <c r="D220" s="29">
        <f>IF(OR($O220="",$O220="なし"),"",INDEX('案件'!$B$5:$B$84,$O220)&amp;"")</f>
        <v/>
      </c>
      <c r="E220" s="19" t="n"/>
      <c r="F220" s="22" t="n"/>
      <c r="G220" s="22" t="n"/>
      <c r="H220" s="19" t="n"/>
      <c r="I220" s="30">
        <f>IF(AND($F220="",$G220=""),"",IF(N('設定'!$B$11)&gt;0,ROUND((N($F220)*60+N($G220))/N('設定'!$B$11),0)*N('設定'!$B$11),(N($F220)*60+N($G220)))/60)</f>
        <v/>
      </c>
      <c r="J220" s="31">
        <f>IF(OR($I220="",$P220="",$P220="なし"),"",$I220*N(INDEX('メンバー'!$D$5:$D$24,$P220)))</f>
        <v/>
      </c>
      <c r="K220" s="32">
        <f>IF(OR($O220="",$O220="なし"),"",INDEX('案件'!$D$5:$D$84,$O220)&amp;"")</f>
        <v/>
      </c>
      <c r="L220" s="32">
        <f>IF(AND($A220="",$B220="",$C220="",$F220="",$G220=""),"",IF(NOT(ISNUMBER($A220)),"日付がない",IF($P220="","氏名がない",IF($P220="なし","氏名がメンバーにない",IF($O220="","案件コードがない",IF($O220="なし","案件コードが案件にない",IF($I220="","時間がない",IF((N($F220)*60+N($G220))=0,"時間が0",IF($I220=0,"丸めると0分","")))))))))</f>
        <v/>
      </c>
      <c r="M220" s="58" t="n"/>
      <c r="N220" s="33">
        <f>IF(ISNUMBER($A220),DATE(YEAR($A220),MONTH($A220),1),"")</f>
        <v/>
      </c>
      <c r="O220" s="34">
        <f>IF($C220="","",IFERROR(MATCH($C220,'案件'!$A$5:$A$84,0),"なし"))</f>
        <v/>
      </c>
      <c r="P220" s="34">
        <f>IF($B220="","",IFERROR(MATCH($B220,'メンバー'!$B$5:$B$24,0),"なし"))</f>
        <v/>
      </c>
    </row>
    <row r="221" ht="17" customHeight="1">
      <c r="A221" s="23" t="n"/>
      <c r="B221" s="21" t="n"/>
      <c r="C221" s="21" t="n"/>
      <c r="D221" s="29">
        <f>IF(OR($O221="",$O221="なし"),"",INDEX('案件'!$B$5:$B$84,$O221)&amp;"")</f>
        <v/>
      </c>
      <c r="E221" s="19" t="n"/>
      <c r="F221" s="22" t="n"/>
      <c r="G221" s="22" t="n"/>
      <c r="H221" s="19" t="n"/>
      <c r="I221" s="30">
        <f>IF(AND($F221="",$G221=""),"",IF(N('設定'!$B$11)&gt;0,ROUND((N($F221)*60+N($G221))/N('設定'!$B$11),0)*N('設定'!$B$11),(N($F221)*60+N($G221)))/60)</f>
        <v/>
      </c>
      <c r="J221" s="31">
        <f>IF(OR($I221="",$P221="",$P221="なし"),"",$I221*N(INDEX('メンバー'!$D$5:$D$24,$P221)))</f>
        <v/>
      </c>
      <c r="K221" s="32">
        <f>IF(OR($O221="",$O221="なし"),"",INDEX('案件'!$D$5:$D$84,$O221)&amp;"")</f>
        <v/>
      </c>
      <c r="L221" s="32">
        <f>IF(AND($A221="",$B221="",$C221="",$F221="",$G221=""),"",IF(NOT(ISNUMBER($A221)),"日付がない",IF($P221="","氏名がない",IF($P221="なし","氏名がメンバーにない",IF($O221="","案件コードがない",IF($O221="なし","案件コードが案件にない",IF($I221="","時間がない",IF((N($F221)*60+N($G221))=0,"時間が0",IF($I221=0,"丸めると0分","")))))))))</f>
        <v/>
      </c>
      <c r="M221" s="58" t="n"/>
      <c r="N221" s="33">
        <f>IF(ISNUMBER($A221),DATE(YEAR($A221),MONTH($A221),1),"")</f>
        <v/>
      </c>
      <c r="O221" s="34">
        <f>IF($C221="","",IFERROR(MATCH($C221,'案件'!$A$5:$A$84,0),"なし"))</f>
        <v/>
      </c>
      <c r="P221" s="34">
        <f>IF($B221="","",IFERROR(MATCH($B221,'メンバー'!$B$5:$B$24,0),"なし"))</f>
        <v/>
      </c>
    </row>
    <row r="222" ht="17" customHeight="1">
      <c r="A222" s="23" t="n"/>
      <c r="B222" s="21" t="n"/>
      <c r="C222" s="21" t="n"/>
      <c r="D222" s="29">
        <f>IF(OR($O222="",$O222="なし"),"",INDEX('案件'!$B$5:$B$84,$O222)&amp;"")</f>
        <v/>
      </c>
      <c r="E222" s="19" t="n"/>
      <c r="F222" s="22" t="n"/>
      <c r="G222" s="22" t="n"/>
      <c r="H222" s="19" t="n"/>
      <c r="I222" s="30">
        <f>IF(AND($F222="",$G222=""),"",IF(N('設定'!$B$11)&gt;0,ROUND((N($F222)*60+N($G222))/N('設定'!$B$11),0)*N('設定'!$B$11),(N($F222)*60+N($G222)))/60)</f>
        <v/>
      </c>
      <c r="J222" s="31">
        <f>IF(OR($I222="",$P222="",$P222="なし"),"",$I222*N(INDEX('メンバー'!$D$5:$D$24,$P222)))</f>
        <v/>
      </c>
      <c r="K222" s="32">
        <f>IF(OR($O222="",$O222="なし"),"",INDEX('案件'!$D$5:$D$84,$O222)&amp;"")</f>
        <v/>
      </c>
      <c r="L222" s="32">
        <f>IF(AND($A222="",$B222="",$C222="",$F222="",$G222=""),"",IF(NOT(ISNUMBER($A222)),"日付がない",IF($P222="","氏名がない",IF($P222="なし","氏名がメンバーにない",IF($O222="","案件コードがない",IF($O222="なし","案件コードが案件にない",IF($I222="","時間がない",IF((N($F222)*60+N($G222))=0,"時間が0",IF($I222=0,"丸めると0分","")))))))))</f>
        <v/>
      </c>
      <c r="M222" s="58" t="n"/>
      <c r="N222" s="33">
        <f>IF(ISNUMBER($A222),DATE(YEAR($A222),MONTH($A222),1),"")</f>
        <v/>
      </c>
      <c r="O222" s="34">
        <f>IF($C222="","",IFERROR(MATCH($C222,'案件'!$A$5:$A$84,0),"なし"))</f>
        <v/>
      </c>
      <c r="P222" s="34">
        <f>IF($B222="","",IFERROR(MATCH($B222,'メンバー'!$B$5:$B$24,0),"なし"))</f>
        <v/>
      </c>
    </row>
    <row r="223" ht="17" customHeight="1">
      <c r="A223" s="23" t="n"/>
      <c r="B223" s="21" t="n"/>
      <c r="C223" s="21" t="n"/>
      <c r="D223" s="29">
        <f>IF(OR($O223="",$O223="なし"),"",INDEX('案件'!$B$5:$B$84,$O223)&amp;"")</f>
        <v/>
      </c>
      <c r="E223" s="19" t="n"/>
      <c r="F223" s="22" t="n"/>
      <c r="G223" s="22" t="n"/>
      <c r="H223" s="19" t="n"/>
      <c r="I223" s="30">
        <f>IF(AND($F223="",$G223=""),"",IF(N('設定'!$B$11)&gt;0,ROUND((N($F223)*60+N($G223))/N('設定'!$B$11),0)*N('設定'!$B$11),(N($F223)*60+N($G223)))/60)</f>
        <v/>
      </c>
      <c r="J223" s="31">
        <f>IF(OR($I223="",$P223="",$P223="なし"),"",$I223*N(INDEX('メンバー'!$D$5:$D$24,$P223)))</f>
        <v/>
      </c>
      <c r="K223" s="32">
        <f>IF(OR($O223="",$O223="なし"),"",INDEX('案件'!$D$5:$D$84,$O223)&amp;"")</f>
        <v/>
      </c>
      <c r="L223" s="32">
        <f>IF(AND($A223="",$B223="",$C223="",$F223="",$G223=""),"",IF(NOT(ISNUMBER($A223)),"日付がない",IF($P223="","氏名がない",IF($P223="なし","氏名がメンバーにない",IF($O223="","案件コードがない",IF($O223="なし","案件コードが案件にない",IF($I223="","時間がない",IF((N($F223)*60+N($G223))=0,"時間が0",IF($I223=0,"丸めると0分","")))))))))</f>
        <v/>
      </c>
      <c r="M223" s="58" t="n"/>
      <c r="N223" s="33">
        <f>IF(ISNUMBER($A223),DATE(YEAR($A223),MONTH($A223),1),"")</f>
        <v/>
      </c>
      <c r="O223" s="34">
        <f>IF($C223="","",IFERROR(MATCH($C223,'案件'!$A$5:$A$84,0),"なし"))</f>
        <v/>
      </c>
      <c r="P223" s="34">
        <f>IF($B223="","",IFERROR(MATCH($B223,'メンバー'!$B$5:$B$24,0),"なし"))</f>
        <v/>
      </c>
    </row>
    <row r="224" ht="17" customHeight="1">
      <c r="A224" s="23" t="n"/>
      <c r="B224" s="21" t="n"/>
      <c r="C224" s="21" t="n"/>
      <c r="D224" s="29">
        <f>IF(OR($O224="",$O224="なし"),"",INDEX('案件'!$B$5:$B$84,$O224)&amp;"")</f>
        <v/>
      </c>
      <c r="E224" s="19" t="n"/>
      <c r="F224" s="22" t="n"/>
      <c r="G224" s="22" t="n"/>
      <c r="H224" s="19" t="n"/>
      <c r="I224" s="30">
        <f>IF(AND($F224="",$G224=""),"",IF(N('設定'!$B$11)&gt;0,ROUND((N($F224)*60+N($G224))/N('設定'!$B$11),0)*N('設定'!$B$11),(N($F224)*60+N($G224)))/60)</f>
        <v/>
      </c>
      <c r="J224" s="31">
        <f>IF(OR($I224="",$P224="",$P224="なし"),"",$I224*N(INDEX('メンバー'!$D$5:$D$24,$P224)))</f>
        <v/>
      </c>
      <c r="K224" s="32">
        <f>IF(OR($O224="",$O224="なし"),"",INDEX('案件'!$D$5:$D$84,$O224)&amp;"")</f>
        <v/>
      </c>
      <c r="L224" s="32">
        <f>IF(AND($A224="",$B224="",$C224="",$F224="",$G224=""),"",IF(NOT(ISNUMBER($A224)),"日付がない",IF($P224="","氏名がない",IF($P224="なし","氏名がメンバーにない",IF($O224="","案件コードがない",IF($O224="なし","案件コードが案件にない",IF($I224="","時間がない",IF((N($F224)*60+N($G224))=0,"時間が0",IF($I224=0,"丸めると0分","")))))))))</f>
        <v/>
      </c>
      <c r="M224" s="58" t="n"/>
      <c r="N224" s="33">
        <f>IF(ISNUMBER($A224),DATE(YEAR($A224),MONTH($A224),1),"")</f>
        <v/>
      </c>
      <c r="O224" s="34">
        <f>IF($C224="","",IFERROR(MATCH($C224,'案件'!$A$5:$A$84,0),"なし"))</f>
        <v/>
      </c>
      <c r="P224" s="34">
        <f>IF($B224="","",IFERROR(MATCH($B224,'メンバー'!$B$5:$B$24,0),"なし"))</f>
        <v/>
      </c>
    </row>
    <row r="225" ht="17" customHeight="1">
      <c r="A225" s="23" t="n"/>
      <c r="B225" s="21" t="n"/>
      <c r="C225" s="21" t="n"/>
      <c r="D225" s="29">
        <f>IF(OR($O225="",$O225="なし"),"",INDEX('案件'!$B$5:$B$84,$O225)&amp;"")</f>
        <v/>
      </c>
      <c r="E225" s="19" t="n"/>
      <c r="F225" s="22" t="n"/>
      <c r="G225" s="22" t="n"/>
      <c r="H225" s="19" t="n"/>
      <c r="I225" s="30">
        <f>IF(AND($F225="",$G225=""),"",IF(N('設定'!$B$11)&gt;0,ROUND((N($F225)*60+N($G225))/N('設定'!$B$11),0)*N('設定'!$B$11),(N($F225)*60+N($G225)))/60)</f>
        <v/>
      </c>
      <c r="J225" s="31">
        <f>IF(OR($I225="",$P225="",$P225="なし"),"",$I225*N(INDEX('メンバー'!$D$5:$D$24,$P225)))</f>
        <v/>
      </c>
      <c r="K225" s="32">
        <f>IF(OR($O225="",$O225="なし"),"",INDEX('案件'!$D$5:$D$84,$O225)&amp;"")</f>
        <v/>
      </c>
      <c r="L225" s="32">
        <f>IF(AND($A225="",$B225="",$C225="",$F225="",$G225=""),"",IF(NOT(ISNUMBER($A225)),"日付がない",IF($P225="","氏名がない",IF($P225="なし","氏名がメンバーにない",IF($O225="","案件コードがない",IF($O225="なし","案件コードが案件にない",IF($I225="","時間がない",IF((N($F225)*60+N($G225))=0,"時間が0",IF($I225=0,"丸めると0分","")))))))))</f>
        <v/>
      </c>
      <c r="M225" s="58" t="n"/>
      <c r="N225" s="33">
        <f>IF(ISNUMBER($A225),DATE(YEAR($A225),MONTH($A225),1),"")</f>
        <v/>
      </c>
      <c r="O225" s="34">
        <f>IF($C225="","",IFERROR(MATCH($C225,'案件'!$A$5:$A$84,0),"なし"))</f>
        <v/>
      </c>
      <c r="P225" s="34">
        <f>IF($B225="","",IFERROR(MATCH($B225,'メンバー'!$B$5:$B$24,0),"なし"))</f>
        <v/>
      </c>
    </row>
    <row r="226" ht="17" customHeight="1">
      <c r="A226" s="23" t="n"/>
      <c r="B226" s="21" t="n"/>
      <c r="C226" s="21" t="n"/>
      <c r="D226" s="29">
        <f>IF(OR($O226="",$O226="なし"),"",INDEX('案件'!$B$5:$B$84,$O226)&amp;"")</f>
        <v/>
      </c>
      <c r="E226" s="19" t="n"/>
      <c r="F226" s="22" t="n"/>
      <c r="G226" s="22" t="n"/>
      <c r="H226" s="19" t="n"/>
      <c r="I226" s="30">
        <f>IF(AND($F226="",$G226=""),"",IF(N('設定'!$B$11)&gt;0,ROUND((N($F226)*60+N($G226))/N('設定'!$B$11),0)*N('設定'!$B$11),(N($F226)*60+N($G226)))/60)</f>
        <v/>
      </c>
      <c r="J226" s="31">
        <f>IF(OR($I226="",$P226="",$P226="なし"),"",$I226*N(INDEX('メンバー'!$D$5:$D$24,$P226)))</f>
        <v/>
      </c>
      <c r="K226" s="32">
        <f>IF(OR($O226="",$O226="なし"),"",INDEX('案件'!$D$5:$D$84,$O226)&amp;"")</f>
        <v/>
      </c>
      <c r="L226" s="32">
        <f>IF(AND($A226="",$B226="",$C226="",$F226="",$G226=""),"",IF(NOT(ISNUMBER($A226)),"日付がない",IF($P226="","氏名がない",IF($P226="なし","氏名がメンバーにない",IF($O226="","案件コードがない",IF($O226="なし","案件コードが案件にない",IF($I226="","時間がない",IF((N($F226)*60+N($G226))=0,"時間が0",IF($I226=0,"丸めると0分","")))))))))</f>
        <v/>
      </c>
      <c r="M226" s="58" t="n"/>
      <c r="N226" s="33">
        <f>IF(ISNUMBER($A226),DATE(YEAR($A226),MONTH($A226),1),"")</f>
        <v/>
      </c>
      <c r="O226" s="34">
        <f>IF($C226="","",IFERROR(MATCH($C226,'案件'!$A$5:$A$84,0),"なし"))</f>
        <v/>
      </c>
      <c r="P226" s="34">
        <f>IF($B226="","",IFERROR(MATCH($B226,'メンバー'!$B$5:$B$24,0),"なし"))</f>
        <v/>
      </c>
    </row>
    <row r="227" ht="17" customHeight="1">
      <c r="A227" s="23" t="n"/>
      <c r="B227" s="21" t="n"/>
      <c r="C227" s="21" t="n"/>
      <c r="D227" s="29">
        <f>IF(OR($O227="",$O227="なし"),"",INDEX('案件'!$B$5:$B$84,$O227)&amp;"")</f>
        <v/>
      </c>
      <c r="E227" s="19" t="n"/>
      <c r="F227" s="22" t="n"/>
      <c r="G227" s="22" t="n"/>
      <c r="H227" s="19" t="n"/>
      <c r="I227" s="30">
        <f>IF(AND($F227="",$G227=""),"",IF(N('設定'!$B$11)&gt;0,ROUND((N($F227)*60+N($G227))/N('設定'!$B$11),0)*N('設定'!$B$11),(N($F227)*60+N($G227)))/60)</f>
        <v/>
      </c>
      <c r="J227" s="31">
        <f>IF(OR($I227="",$P227="",$P227="なし"),"",$I227*N(INDEX('メンバー'!$D$5:$D$24,$P227)))</f>
        <v/>
      </c>
      <c r="K227" s="32">
        <f>IF(OR($O227="",$O227="なし"),"",INDEX('案件'!$D$5:$D$84,$O227)&amp;"")</f>
        <v/>
      </c>
      <c r="L227" s="32">
        <f>IF(AND($A227="",$B227="",$C227="",$F227="",$G227=""),"",IF(NOT(ISNUMBER($A227)),"日付がない",IF($P227="","氏名がない",IF($P227="なし","氏名がメンバーにない",IF($O227="","案件コードがない",IF($O227="なし","案件コードが案件にない",IF($I227="","時間がない",IF((N($F227)*60+N($G227))=0,"時間が0",IF($I227=0,"丸めると0分","")))))))))</f>
        <v/>
      </c>
      <c r="M227" s="58" t="n"/>
      <c r="N227" s="33">
        <f>IF(ISNUMBER($A227),DATE(YEAR($A227),MONTH($A227),1),"")</f>
        <v/>
      </c>
      <c r="O227" s="34">
        <f>IF($C227="","",IFERROR(MATCH($C227,'案件'!$A$5:$A$84,0),"なし"))</f>
        <v/>
      </c>
      <c r="P227" s="34">
        <f>IF($B227="","",IFERROR(MATCH($B227,'メンバー'!$B$5:$B$24,0),"なし"))</f>
        <v/>
      </c>
    </row>
    <row r="228" ht="17" customHeight="1">
      <c r="A228" s="23" t="n"/>
      <c r="B228" s="21" t="n"/>
      <c r="C228" s="21" t="n"/>
      <c r="D228" s="29">
        <f>IF(OR($O228="",$O228="なし"),"",INDEX('案件'!$B$5:$B$84,$O228)&amp;"")</f>
        <v/>
      </c>
      <c r="E228" s="19" t="n"/>
      <c r="F228" s="22" t="n"/>
      <c r="G228" s="22" t="n"/>
      <c r="H228" s="19" t="n"/>
      <c r="I228" s="30">
        <f>IF(AND($F228="",$G228=""),"",IF(N('設定'!$B$11)&gt;0,ROUND((N($F228)*60+N($G228))/N('設定'!$B$11),0)*N('設定'!$B$11),(N($F228)*60+N($G228)))/60)</f>
        <v/>
      </c>
      <c r="J228" s="31">
        <f>IF(OR($I228="",$P228="",$P228="なし"),"",$I228*N(INDEX('メンバー'!$D$5:$D$24,$P228)))</f>
        <v/>
      </c>
      <c r="K228" s="32">
        <f>IF(OR($O228="",$O228="なし"),"",INDEX('案件'!$D$5:$D$84,$O228)&amp;"")</f>
        <v/>
      </c>
      <c r="L228" s="32">
        <f>IF(AND($A228="",$B228="",$C228="",$F228="",$G228=""),"",IF(NOT(ISNUMBER($A228)),"日付がない",IF($P228="","氏名がない",IF($P228="なし","氏名がメンバーにない",IF($O228="","案件コードがない",IF($O228="なし","案件コードが案件にない",IF($I228="","時間がない",IF((N($F228)*60+N($G228))=0,"時間が0",IF($I228=0,"丸めると0分","")))))))))</f>
        <v/>
      </c>
      <c r="M228" s="58" t="n"/>
      <c r="N228" s="33">
        <f>IF(ISNUMBER($A228),DATE(YEAR($A228),MONTH($A228),1),"")</f>
        <v/>
      </c>
      <c r="O228" s="34">
        <f>IF($C228="","",IFERROR(MATCH($C228,'案件'!$A$5:$A$84,0),"なし"))</f>
        <v/>
      </c>
      <c r="P228" s="34">
        <f>IF($B228="","",IFERROR(MATCH($B228,'メンバー'!$B$5:$B$24,0),"なし"))</f>
        <v/>
      </c>
    </row>
    <row r="229" ht="17" customHeight="1">
      <c r="A229" s="23" t="n"/>
      <c r="B229" s="21" t="n"/>
      <c r="C229" s="21" t="n"/>
      <c r="D229" s="29">
        <f>IF(OR($O229="",$O229="なし"),"",INDEX('案件'!$B$5:$B$84,$O229)&amp;"")</f>
        <v/>
      </c>
      <c r="E229" s="19" t="n"/>
      <c r="F229" s="22" t="n"/>
      <c r="G229" s="22" t="n"/>
      <c r="H229" s="19" t="n"/>
      <c r="I229" s="30">
        <f>IF(AND($F229="",$G229=""),"",IF(N('設定'!$B$11)&gt;0,ROUND((N($F229)*60+N($G229))/N('設定'!$B$11),0)*N('設定'!$B$11),(N($F229)*60+N($G229)))/60)</f>
        <v/>
      </c>
      <c r="J229" s="31">
        <f>IF(OR($I229="",$P229="",$P229="なし"),"",$I229*N(INDEX('メンバー'!$D$5:$D$24,$P229)))</f>
        <v/>
      </c>
      <c r="K229" s="32">
        <f>IF(OR($O229="",$O229="なし"),"",INDEX('案件'!$D$5:$D$84,$O229)&amp;"")</f>
        <v/>
      </c>
      <c r="L229" s="32">
        <f>IF(AND($A229="",$B229="",$C229="",$F229="",$G229=""),"",IF(NOT(ISNUMBER($A229)),"日付がない",IF($P229="","氏名がない",IF($P229="なし","氏名がメンバーにない",IF($O229="","案件コードがない",IF($O229="なし","案件コードが案件にない",IF($I229="","時間がない",IF((N($F229)*60+N($G229))=0,"時間が0",IF($I229=0,"丸めると0分","")))))))))</f>
        <v/>
      </c>
      <c r="M229" s="58" t="n"/>
      <c r="N229" s="33">
        <f>IF(ISNUMBER($A229),DATE(YEAR($A229),MONTH($A229),1),"")</f>
        <v/>
      </c>
      <c r="O229" s="34">
        <f>IF($C229="","",IFERROR(MATCH($C229,'案件'!$A$5:$A$84,0),"なし"))</f>
        <v/>
      </c>
      <c r="P229" s="34">
        <f>IF($B229="","",IFERROR(MATCH($B229,'メンバー'!$B$5:$B$24,0),"なし"))</f>
        <v/>
      </c>
    </row>
    <row r="230" ht="17" customHeight="1">
      <c r="A230" s="23" t="n"/>
      <c r="B230" s="21" t="n"/>
      <c r="C230" s="21" t="n"/>
      <c r="D230" s="29">
        <f>IF(OR($O230="",$O230="なし"),"",INDEX('案件'!$B$5:$B$84,$O230)&amp;"")</f>
        <v/>
      </c>
      <c r="E230" s="19" t="n"/>
      <c r="F230" s="22" t="n"/>
      <c r="G230" s="22" t="n"/>
      <c r="H230" s="19" t="n"/>
      <c r="I230" s="30">
        <f>IF(AND($F230="",$G230=""),"",IF(N('設定'!$B$11)&gt;0,ROUND((N($F230)*60+N($G230))/N('設定'!$B$11),0)*N('設定'!$B$11),(N($F230)*60+N($G230)))/60)</f>
        <v/>
      </c>
      <c r="J230" s="31">
        <f>IF(OR($I230="",$P230="",$P230="なし"),"",$I230*N(INDEX('メンバー'!$D$5:$D$24,$P230)))</f>
        <v/>
      </c>
      <c r="K230" s="32">
        <f>IF(OR($O230="",$O230="なし"),"",INDEX('案件'!$D$5:$D$84,$O230)&amp;"")</f>
        <v/>
      </c>
      <c r="L230" s="32">
        <f>IF(AND($A230="",$B230="",$C230="",$F230="",$G230=""),"",IF(NOT(ISNUMBER($A230)),"日付がない",IF($P230="","氏名がない",IF($P230="なし","氏名がメンバーにない",IF($O230="","案件コードがない",IF($O230="なし","案件コードが案件にない",IF($I230="","時間がない",IF((N($F230)*60+N($G230))=0,"時間が0",IF($I230=0,"丸めると0分","")))))))))</f>
        <v/>
      </c>
      <c r="M230" s="58" t="n"/>
      <c r="N230" s="33">
        <f>IF(ISNUMBER($A230),DATE(YEAR($A230),MONTH($A230),1),"")</f>
        <v/>
      </c>
      <c r="O230" s="34">
        <f>IF($C230="","",IFERROR(MATCH($C230,'案件'!$A$5:$A$84,0),"なし"))</f>
        <v/>
      </c>
      <c r="P230" s="34">
        <f>IF($B230="","",IFERROR(MATCH($B230,'メンバー'!$B$5:$B$24,0),"なし"))</f>
        <v/>
      </c>
    </row>
    <row r="231" ht="17" customHeight="1">
      <c r="A231" s="23" t="n"/>
      <c r="B231" s="21" t="n"/>
      <c r="C231" s="21" t="n"/>
      <c r="D231" s="29">
        <f>IF(OR($O231="",$O231="なし"),"",INDEX('案件'!$B$5:$B$84,$O231)&amp;"")</f>
        <v/>
      </c>
      <c r="E231" s="19" t="n"/>
      <c r="F231" s="22" t="n"/>
      <c r="G231" s="22" t="n"/>
      <c r="H231" s="19" t="n"/>
      <c r="I231" s="30">
        <f>IF(AND($F231="",$G231=""),"",IF(N('設定'!$B$11)&gt;0,ROUND((N($F231)*60+N($G231))/N('設定'!$B$11),0)*N('設定'!$B$11),(N($F231)*60+N($G231)))/60)</f>
        <v/>
      </c>
      <c r="J231" s="31">
        <f>IF(OR($I231="",$P231="",$P231="なし"),"",$I231*N(INDEX('メンバー'!$D$5:$D$24,$P231)))</f>
        <v/>
      </c>
      <c r="K231" s="32">
        <f>IF(OR($O231="",$O231="なし"),"",INDEX('案件'!$D$5:$D$84,$O231)&amp;"")</f>
        <v/>
      </c>
      <c r="L231" s="32">
        <f>IF(AND($A231="",$B231="",$C231="",$F231="",$G231=""),"",IF(NOT(ISNUMBER($A231)),"日付がない",IF($P231="","氏名がない",IF($P231="なし","氏名がメンバーにない",IF($O231="","案件コードがない",IF($O231="なし","案件コードが案件にない",IF($I231="","時間がない",IF((N($F231)*60+N($G231))=0,"時間が0",IF($I231=0,"丸めると0分","")))))))))</f>
        <v/>
      </c>
      <c r="M231" s="58" t="n"/>
      <c r="N231" s="33">
        <f>IF(ISNUMBER($A231),DATE(YEAR($A231),MONTH($A231),1),"")</f>
        <v/>
      </c>
      <c r="O231" s="34">
        <f>IF($C231="","",IFERROR(MATCH($C231,'案件'!$A$5:$A$84,0),"なし"))</f>
        <v/>
      </c>
      <c r="P231" s="34">
        <f>IF($B231="","",IFERROR(MATCH($B231,'メンバー'!$B$5:$B$24,0),"なし"))</f>
        <v/>
      </c>
    </row>
    <row r="232" ht="17" customHeight="1">
      <c r="A232" s="23" t="n"/>
      <c r="B232" s="21" t="n"/>
      <c r="C232" s="21" t="n"/>
      <c r="D232" s="29">
        <f>IF(OR($O232="",$O232="なし"),"",INDEX('案件'!$B$5:$B$84,$O232)&amp;"")</f>
        <v/>
      </c>
      <c r="E232" s="19" t="n"/>
      <c r="F232" s="22" t="n"/>
      <c r="G232" s="22" t="n"/>
      <c r="H232" s="19" t="n"/>
      <c r="I232" s="30">
        <f>IF(AND($F232="",$G232=""),"",IF(N('設定'!$B$11)&gt;0,ROUND((N($F232)*60+N($G232))/N('設定'!$B$11),0)*N('設定'!$B$11),(N($F232)*60+N($G232)))/60)</f>
        <v/>
      </c>
      <c r="J232" s="31">
        <f>IF(OR($I232="",$P232="",$P232="なし"),"",$I232*N(INDEX('メンバー'!$D$5:$D$24,$P232)))</f>
        <v/>
      </c>
      <c r="K232" s="32">
        <f>IF(OR($O232="",$O232="なし"),"",INDEX('案件'!$D$5:$D$84,$O232)&amp;"")</f>
        <v/>
      </c>
      <c r="L232" s="32">
        <f>IF(AND($A232="",$B232="",$C232="",$F232="",$G232=""),"",IF(NOT(ISNUMBER($A232)),"日付がない",IF($P232="","氏名がない",IF($P232="なし","氏名がメンバーにない",IF($O232="","案件コードがない",IF($O232="なし","案件コードが案件にない",IF($I232="","時間がない",IF((N($F232)*60+N($G232))=0,"時間が0",IF($I232=0,"丸めると0分","")))))))))</f>
        <v/>
      </c>
      <c r="M232" s="58" t="n"/>
      <c r="N232" s="33">
        <f>IF(ISNUMBER($A232),DATE(YEAR($A232),MONTH($A232),1),"")</f>
        <v/>
      </c>
      <c r="O232" s="34">
        <f>IF($C232="","",IFERROR(MATCH($C232,'案件'!$A$5:$A$84,0),"なし"))</f>
        <v/>
      </c>
      <c r="P232" s="34">
        <f>IF($B232="","",IFERROR(MATCH($B232,'メンバー'!$B$5:$B$24,0),"なし"))</f>
        <v/>
      </c>
    </row>
    <row r="233" ht="17" customHeight="1">
      <c r="A233" s="23" t="n"/>
      <c r="B233" s="21" t="n"/>
      <c r="C233" s="21" t="n"/>
      <c r="D233" s="29">
        <f>IF(OR($O233="",$O233="なし"),"",INDEX('案件'!$B$5:$B$84,$O233)&amp;"")</f>
        <v/>
      </c>
      <c r="E233" s="19" t="n"/>
      <c r="F233" s="22" t="n"/>
      <c r="G233" s="22" t="n"/>
      <c r="H233" s="19" t="n"/>
      <c r="I233" s="30">
        <f>IF(AND($F233="",$G233=""),"",IF(N('設定'!$B$11)&gt;0,ROUND((N($F233)*60+N($G233))/N('設定'!$B$11),0)*N('設定'!$B$11),(N($F233)*60+N($G233)))/60)</f>
        <v/>
      </c>
      <c r="J233" s="31">
        <f>IF(OR($I233="",$P233="",$P233="なし"),"",$I233*N(INDEX('メンバー'!$D$5:$D$24,$P233)))</f>
        <v/>
      </c>
      <c r="K233" s="32">
        <f>IF(OR($O233="",$O233="なし"),"",INDEX('案件'!$D$5:$D$84,$O233)&amp;"")</f>
        <v/>
      </c>
      <c r="L233" s="32">
        <f>IF(AND($A233="",$B233="",$C233="",$F233="",$G233=""),"",IF(NOT(ISNUMBER($A233)),"日付がない",IF($P233="","氏名がない",IF($P233="なし","氏名がメンバーにない",IF($O233="","案件コードがない",IF($O233="なし","案件コードが案件にない",IF($I233="","時間がない",IF((N($F233)*60+N($G233))=0,"時間が0",IF($I233=0,"丸めると0分","")))))))))</f>
        <v/>
      </c>
      <c r="M233" s="58" t="n"/>
      <c r="N233" s="33">
        <f>IF(ISNUMBER($A233),DATE(YEAR($A233),MONTH($A233),1),"")</f>
        <v/>
      </c>
      <c r="O233" s="34">
        <f>IF($C233="","",IFERROR(MATCH($C233,'案件'!$A$5:$A$84,0),"なし"))</f>
        <v/>
      </c>
      <c r="P233" s="34">
        <f>IF($B233="","",IFERROR(MATCH($B233,'メンバー'!$B$5:$B$24,0),"なし"))</f>
        <v/>
      </c>
    </row>
    <row r="234" ht="17" customHeight="1">
      <c r="A234" s="23" t="n"/>
      <c r="B234" s="21" t="n"/>
      <c r="C234" s="21" t="n"/>
      <c r="D234" s="29">
        <f>IF(OR($O234="",$O234="なし"),"",INDEX('案件'!$B$5:$B$84,$O234)&amp;"")</f>
        <v/>
      </c>
      <c r="E234" s="19" t="n"/>
      <c r="F234" s="22" t="n"/>
      <c r="G234" s="22" t="n"/>
      <c r="H234" s="19" t="n"/>
      <c r="I234" s="30">
        <f>IF(AND($F234="",$G234=""),"",IF(N('設定'!$B$11)&gt;0,ROUND((N($F234)*60+N($G234))/N('設定'!$B$11),0)*N('設定'!$B$11),(N($F234)*60+N($G234)))/60)</f>
        <v/>
      </c>
      <c r="J234" s="31">
        <f>IF(OR($I234="",$P234="",$P234="なし"),"",$I234*N(INDEX('メンバー'!$D$5:$D$24,$P234)))</f>
        <v/>
      </c>
      <c r="K234" s="32">
        <f>IF(OR($O234="",$O234="なし"),"",INDEX('案件'!$D$5:$D$84,$O234)&amp;"")</f>
        <v/>
      </c>
      <c r="L234" s="32">
        <f>IF(AND($A234="",$B234="",$C234="",$F234="",$G234=""),"",IF(NOT(ISNUMBER($A234)),"日付がない",IF($P234="","氏名がない",IF($P234="なし","氏名がメンバーにない",IF($O234="","案件コードがない",IF($O234="なし","案件コードが案件にない",IF($I234="","時間がない",IF((N($F234)*60+N($G234))=0,"時間が0",IF($I234=0,"丸めると0分","")))))))))</f>
        <v/>
      </c>
      <c r="M234" s="58" t="n"/>
      <c r="N234" s="33">
        <f>IF(ISNUMBER($A234),DATE(YEAR($A234),MONTH($A234),1),"")</f>
        <v/>
      </c>
      <c r="O234" s="34">
        <f>IF($C234="","",IFERROR(MATCH($C234,'案件'!$A$5:$A$84,0),"なし"))</f>
        <v/>
      </c>
      <c r="P234" s="34">
        <f>IF($B234="","",IFERROR(MATCH($B234,'メンバー'!$B$5:$B$24,0),"なし"))</f>
        <v/>
      </c>
    </row>
    <row r="235" ht="17" customHeight="1">
      <c r="A235" s="23" t="n"/>
      <c r="B235" s="21" t="n"/>
      <c r="C235" s="21" t="n"/>
      <c r="D235" s="29">
        <f>IF(OR($O235="",$O235="なし"),"",INDEX('案件'!$B$5:$B$84,$O235)&amp;"")</f>
        <v/>
      </c>
      <c r="E235" s="19" t="n"/>
      <c r="F235" s="22" t="n"/>
      <c r="G235" s="22" t="n"/>
      <c r="H235" s="19" t="n"/>
      <c r="I235" s="30">
        <f>IF(AND($F235="",$G235=""),"",IF(N('設定'!$B$11)&gt;0,ROUND((N($F235)*60+N($G235))/N('設定'!$B$11),0)*N('設定'!$B$11),(N($F235)*60+N($G235)))/60)</f>
        <v/>
      </c>
      <c r="J235" s="31">
        <f>IF(OR($I235="",$P235="",$P235="なし"),"",$I235*N(INDEX('メンバー'!$D$5:$D$24,$P235)))</f>
        <v/>
      </c>
      <c r="K235" s="32">
        <f>IF(OR($O235="",$O235="なし"),"",INDEX('案件'!$D$5:$D$84,$O235)&amp;"")</f>
        <v/>
      </c>
      <c r="L235" s="32">
        <f>IF(AND($A235="",$B235="",$C235="",$F235="",$G235=""),"",IF(NOT(ISNUMBER($A235)),"日付がない",IF($P235="","氏名がない",IF($P235="なし","氏名がメンバーにない",IF($O235="","案件コードがない",IF($O235="なし","案件コードが案件にない",IF($I235="","時間がない",IF((N($F235)*60+N($G235))=0,"時間が0",IF($I235=0,"丸めると0分","")))))))))</f>
        <v/>
      </c>
      <c r="M235" s="58" t="n"/>
      <c r="N235" s="33">
        <f>IF(ISNUMBER($A235),DATE(YEAR($A235),MONTH($A235),1),"")</f>
        <v/>
      </c>
      <c r="O235" s="34">
        <f>IF($C235="","",IFERROR(MATCH($C235,'案件'!$A$5:$A$84,0),"なし"))</f>
        <v/>
      </c>
      <c r="P235" s="34">
        <f>IF($B235="","",IFERROR(MATCH($B235,'メンバー'!$B$5:$B$24,0),"なし"))</f>
        <v/>
      </c>
    </row>
    <row r="236" ht="17" customHeight="1">
      <c r="A236" s="23" t="n"/>
      <c r="B236" s="21" t="n"/>
      <c r="C236" s="21" t="n"/>
      <c r="D236" s="29">
        <f>IF(OR($O236="",$O236="なし"),"",INDEX('案件'!$B$5:$B$84,$O236)&amp;"")</f>
        <v/>
      </c>
      <c r="E236" s="19" t="n"/>
      <c r="F236" s="22" t="n"/>
      <c r="G236" s="22" t="n"/>
      <c r="H236" s="19" t="n"/>
      <c r="I236" s="30">
        <f>IF(AND($F236="",$G236=""),"",IF(N('設定'!$B$11)&gt;0,ROUND((N($F236)*60+N($G236))/N('設定'!$B$11),0)*N('設定'!$B$11),(N($F236)*60+N($G236)))/60)</f>
        <v/>
      </c>
      <c r="J236" s="31">
        <f>IF(OR($I236="",$P236="",$P236="なし"),"",$I236*N(INDEX('メンバー'!$D$5:$D$24,$P236)))</f>
        <v/>
      </c>
      <c r="K236" s="32">
        <f>IF(OR($O236="",$O236="なし"),"",INDEX('案件'!$D$5:$D$84,$O236)&amp;"")</f>
        <v/>
      </c>
      <c r="L236" s="32">
        <f>IF(AND($A236="",$B236="",$C236="",$F236="",$G236=""),"",IF(NOT(ISNUMBER($A236)),"日付がない",IF($P236="","氏名がない",IF($P236="なし","氏名がメンバーにない",IF($O236="","案件コードがない",IF($O236="なし","案件コードが案件にない",IF($I236="","時間がない",IF((N($F236)*60+N($G236))=0,"時間が0",IF($I236=0,"丸めると0分","")))))))))</f>
        <v/>
      </c>
      <c r="M236" s="58" t="n"/>
      <c r="N236" s="33">
        <f>IF(ISNUMBER($A236),DATE(YEAR($A236),MONTH($A236),1),"")</f>
        <v/>
      </c>
      <c r="O236" s="34">
        <f>IF($C236="","",IFERROR(MATCH($C236,'案件'!$A$5:$A$84,0),"なし"))</f>
        <v/>
      </c>
      <c r="P236" s="34">
        <f>IF($B236="","",IFERROR(MATCH($B236,'メンバー'!$B$5:$B$24,0),"なし"))</f>
        <v/>
      </c>
    </row>
    <row r="237" ht="17" customHeight="1">
      <c r="A237" s="23" t="n"/>
      <c r="B237" s="21" t="n"/>
      <c r="C237" s="21" t="n"/>
      <c r="D237" s="29">
        <f>IF(OR($O237="",$O237="なし"),"",INDEX('案件'!$B$5:$B$84,$O237)&amp;"")</f>
        <v/>
      </c>
      <c r="E237" s="19" t="n"/>
      <c r="F237" s="22" t="n"/>
      <c r="G237" s="22" t="n"/>
      <c r="H237" s="19" t="n"/>
      <c r="I237" s="30">
        <f>IF(AND($F237="",$G237=""),"",IF(N('設定'!$B$11)&gt;0,ROUND((N($F237)*60+N($G237))/N('設定'!$B$11),0)*N('設定'!$B$11),(N($F237)*60+N($G237)))/60)</f>
        <v/>
      </c>
      <c r="J237" s="31">
        <f>IF(OR($I237="",$P237="",$P237="なし"),"",$I237*N(INDEX('メンバー'!$D$5:$D$24,$P237)))</f>
        <v/>
      </c>
      <c r="K237" s="32">
        <f>IF(OR($O237="",$O237="なし"),"",INDEX('案件'!$D$5:$D$84,$O237)&amp;"")</f>
        <v/>
      </c>
      <c r="L237" s="32">
        <f>IF(AND($A237="",$B237="",$C237="",$F237="",$G237=""),"",IF(NOT(ISNUMBER($A237)),"日付がない",IF($P237="","氏名がない",IF($P237="なし","氏名がメンバーにない",IF($O237="","案件コードがない",IF($O237="なし","案件コードが案件にない",IF($I237="","時間がない",IF((N($F237)*60+N($G237))=0,"時間が0",IF($I237=0,"丸めると0分","")))))))))</f>
        <v/>
      </c>
      <c r="M237" s="58" t="n"/>
      <c r="N237" s="33">
        <f>IF(ISNUMBER($A237),DATE(YEAR($A237),MONTH($A237),1),"")</f>
        <v/>
      </c>
      <c r="O237" s="34">
        <f>IF($C237="","",IFERROR(MATCH($C237,'案件'!$A$5:$A$84,0),"なし"))</f>
        <v/>
      </c>
      <c r="P237" s="34">
        <f>IF($B237="","",IFERROR(MATCH($B237,'メンバー'!$B$5:$B$24,0),"なし"))</f>
        <v/>
      </c>
    </row>
    <row r="238" ht="17" customHeight="1">
      <c r="A238" s="23" t="n"/>
      <c r="B238" s="21" t="n"/>
      <c r="C238" s="21" t="n"/>
      <c r="D238" s="29">
        <f>IF(OR($O238="",$O238="なし"),"",INDEX('案件'!$B$5:$B$84,$O238)&amp;"")</f>
        <v/>
      </c>
      <c r="E238" s="19" t="n"/>
      <c r="F238" s="22" t="n"/>
      <c r="G238" s="22" t="n"/>
      <c r="H238" s="19" t="n"/>
      <c r="I238" s="30">
        <f>IF(AND($F238="",$G238=""),"",IF(N('設定'!$B$11)&gt;0,ROUND((N($F238)*60+N($G238))/N('設定'!$B$11),0)*N('設定'!$B$11),(N($F238)*60+N($G238)))/60)</f>
        <v/>
      </c>
      <c r="J238" s="31">
        <f>IF(OR($I238="",$P238="",$P238="なし"),"",$I238*N(INDEX('メンバー'!$D$5:$D$24,$P238)))</f>
        <v/>
      </c>
      <c r="K238" s="32">
        <f>IF(OR($O238="",$O238="なし"),"",INDEX('案件'!$D$5:$D$84,$O238)&amp;"")</f>
        <v/>
      </c>
      <c r="L238" s="32">
        <f>IF(AND($A238="",$B238="",$C238="",$F238="",$G238=""),"",IF(NOT(ISNUMBER($A238)),"日付がない",IF($P238="","氏名がない",IF($P238="なし","氏名がメンバーにない",IF($O238="","案件コードがない",IF($O238="なし","案件コードが案件にない",IF($I238="","時間がない",IF((N($F238)*60+N($G238))=0,"時間が0",IF($I238=0,"丸めると0分","")))))))))</f>
        <v/>
      </c>
      <c r="M238" s="58" t="n"/>
      <c r="N238" s="33">
        <f>IF(ISNUMBER($A238),DATE(YEAR($A238),MONTH($A238),1),"")</f>
        <v/>
      </c>
      <c r="O238" s="34">
        <f>IF($C238="","",IFERROR(MATCH($C238,'案件'!$A$5:$A$84,0),"なし"))</f>
        <v/>
      </c>
      <c r="P238" s="34">
        <f>IF($B238="","",IFERROR(MATCH($B238,'メンバー'!$B$5:$B$24,0),"なし"))</f>
        <v/>
      </c>
    </row>
    <row r="239" ht="17" customHeight="1">
      <c r="A239" s="23" t="n"/>
      <c r="B239" s="21" t="n"/>
      <c r="C239" s="21" t="n"/>
      <c r="D239" s="29">
        <f>IF(OR($O239="",$O239="なし"),"",INDEX('案件'!$B$5:$B$84,$O239)&amp;"")</f>
        <v/>
      </c>
      <c r="E239" s="19" t="n"/>
      <c r="F239" s="22" t="n"/>
      <c r="G239" s="22" t="n"/>
      <c r="H239" s="19" t="n"/>
      <c r="I239" s="30">
        <f>IF(AND($F239="",$G239=""),"",IF(N('設定'!$B$11)&gt;0,ROUND((N($F239)*60+N($G239))/N('設定'!$B$11),0)*N('設定'!$B$11),(N($F239)*60+N($G239)))/60)</f>
        <v/>
      </c>
      <c r="J239" s="31">
        <f>IF(OR($I239="",$P239="",$P239="なし"),"",$I239*N(INDEX('メンバー'!$D$5:$D$24,$P239)))</f>
        <v/>
      </c>
      <c r="K239" s="32">
        <f>IF(OR($O239="",$O239="なし"),"",INDEX('案件'!$D$5:$D$84,$O239)&amp;"")</f>
        <v/>
      </c>
      <c r="L239" s="32">
        <f>IF(AND($A239="",$B239="",$C239="",$F239="",$G239=""),"",IF(NOT(ISNUMBER($A239)),"日付がない",IF($P239="","氏名がない",IF($P239="なし","氏名がメンバーにない",IF($O239="","案件コードがない",IF($O239="なし","案件コードが案件にない",IF($I239="","時間がない",IF((N($F239)*60+N($G239))=0,"時間が0",IF($I239=0,"丸めると0分","")))))))))</f>
        <v/>
      </c>
      <c r="M239" s="58" t="n"/>
      <c r="N239" s="33">
        <f>IF(ISNUMBER($A239),DATE(YEAR($A239),MONTH($A239),1),"")</f>
        <v/>
      </c>
      <c r="O239" s="34">
        <f>IF($C239="","",IFERROR(MATCH($C239,'案件'!$A$5:$A$84,0),"なし"))</f>
        <v/>
      </c>
      <c r="P239" s="34">
        <f>IF($B239="","",IFERROR(MATCH($B239,'メンバー'!$B$5:$B$24,0),"なし"))</f>
        <v/>
      </c>
    </row>
    <row r="240" ht="17" customHeight="1">
      <c r="A240" s="23" t="n"/>
      <c r="B240" s="21" t="n"/>
      <c r="C240" s="21" t="n"/>
      <c r="D240" s="29">
        <f>IF(OR($O240="",$O240="なし"),"",INDEX('案件'!$B$5:$B$84,$O240)&amp;"")</f>
        <v/>
      </c>
      <c r="E240" s="19" t="n"/>
      <c r="F240" s="22" t="n"/>
      <c r="G240" s="22" t="n"/>
      <c r="H240" s="19" t="n"/>
      <c r="I240" s="30">
        <f>IF(AND($F240="",$G240=""),"",IF(N('設定'!$B$11)&gt;0,ROUND((N($F240)*60+N($G240))/N('設定'!$B$11),0)*N('設定'!$B$11),(N($F240)*60+N($G240)))/60)</f>
        <v/>
      </c>
      <c r="J240" s="31">
        <f>IF(OR($I240="",$P240="",$P240="なし"),"",$I240*N(INDEX('メンバー'!$D$5:$D$24,$P240)))</f>
        <v/>
      </c>
      <c r="K240" s="32">
        <f>IF(OR($O240="",$O240="なし"),"",INDEX('案件'!$D$5:$D$84,$O240)&amp;"")</f>
        <v/>
      </c>
      <c r="L240" s="32">
        <f>IF(AND($A240="",$B240="",$C240="",$F240="",$G240=""),"",IF(NOT(ISNUMBER($A240)),"日付がない",IF($P240="","氏名がない",IF($P240="なし","氏名がメンバーにない",IF($O240="","案件コードがない",IF($O240="なし","案件コードが案件にない",IF($I240="","時間がない",IF((N($F240)*60+N($G240))=0,"時間が0",IF($I240=0,"丸めると0分","")))))))))</f>
        <v/>
      </c>
      <c r="M240" s="58" t="n"/>
      <c r="N240" s="33">
        <f>IF(ISNUMBER($A240),DATE(YEAR($A240),MONTH($A240),1),"")</f>
        <v/>
      </c>
      <c r="O240" s="34">
        <f>IF($C240="","",IFERROR(MATCH($C240,'案件'!$A$5:$A$84,0),"なし"))</f>
        <v/>
      </c>
      <c r="P240" s="34">
        <f>IF($B240="","",IFERROR(MATCH($B240,'メンバー'!$B$5:$B$24,0),"なし"))</f>
        <v/>
      </c>
    </row>
    <row r="241" ht="17" customHeight="1">
      <c r="A241" s="23" t="n"/>
      <c r="B241" s="21" t="n"/>
      <c r="C241" s="21" t="n"/>
      <c r="D241" s="29">
        <f>IF(OR($O241="",$O241="なし"),"",INDEX('案件'!$B$5:$B$84,$O241)&amp;"")</f>
        <v/>
      </c>
      <c r="E241" s="19" t="n"/>
      <c r="F241" s="22" t="n"/>
      <c r="G241" s="22" t="n"/>
      <c r="H241" s="19" t="n"/>
      <c r="I241" s="30">
        <f>IF(AND($F241="",$G241=""),"",IF(N('設定'!$B$11)&gt;0,ROUND((N($F241)*60+N($G241))/N('設定'!$B$11),0)*N('設定'!$B$11),(N($F241)*60+N($G241)))/60)</f>
        <v/>
      </c>
      <c r="J241" s="31">
        <f>IF(OR($I241="",$P241="",$P241="なし"),"",$I241*N(INDEX('メンバー'!$D$5:$D$24,$P241)))</f>
        <v/>
      </c>
      <c r="K241" s="32">
        <f>IF(OR($O241="",$O241="なし"),"",INDEX('案件'!$D$5:$D$84,$O241)&amp;"")</f>
        <v/>
      </c>
      <c r="L241" s="32">
        <f>IF(AND($A241="",$B241="",$C241="",$F241="",$G241=""),"",IF(NOT(ISNUMBER($A241)),"日付がない",IF($P241="","氏名がない",IF($P241="なし","氏名がメンバーにない",IF($O241="","案件コードがない",IF($O241="なし","案件コードが案件にない",IF($I241="","時間がない",IF((N($F241)*60+N($G241))=0,"時間が0",IF($I241=0,"丸めると0分","")))))))))</f>
        <v/>
      </c>
      <c r="M241" s="58" t="n"/>
      <c r="N241" s="33">
        <f>IF(ISNUMBER($A241),DATE(YEAR($A241),MONTH($A241),1),"")</f>
        <v/>
      </c>
      <c r="O241" s="34">
        <f>IF($C241="","",IFERROR(MATCH($C241,'案件'!$A$5:$A$84,0),"なし"))</f>
        <v/>
      </c>
      <c r="P241" s="34">
        <f>IF($B241="","",IFERROR(MATCH($B241,'メンバー'!$B$5:$B$24,0),"なし"))</f>
        <v/>
      </c>
    </row>
    <row r="242" ht="17" customHeight="1">
      <c r="A242" s="23" t="n"/>
      <c r="B242" s="21" t="n"/>
      <c r="C242" s="21" t="n"/>
      <c r="D242" s="29">
        <f>IF(OR($O242="",$O242="なし"),"",INDEX('案件'!$B$5:$B$84,$O242)&amp;"")</f>
        <v/>
      </c>
      <c r="E242" s="19" t="n"/>
      <c r="F242" s="22" t="n"/>
      <c r="G242" s="22" t="n"/>
      <c r="H242" s="19" t="n"/>
      <c r="I242" s="30">
        <f>IF(AND($F242="",$G242=""),"",IF(N('設定'!$B$11)&gt;0,ROUND((N($F242)*60+N($G242))/N('設定'!$B$11),0)*N('設定'!$B$11),(N($F242)*60+N($G242)))/60)</f>
        <v/>
      </c>
      <c r="J242" s="31">
        <f>IF(OR($I242="",$P242="",$P242="なし"),"",$I242*N(INDEX('メンバー'!$D$5:$D$24,$P242)))</f>
        <v/>
      </c>
      <c r="K242" s="32">
        <f>IF(OR($O242="",$O242="なし"),"",INDEX('案件'!$D$5:$D$84,$O242)&amp;"")</f>
        <v/>
      </c>
      <c r="L242" s="32">
        <f>IF(AND($A242="",$B242="",$C242="",$F242="",$G242=""),"",IF(NOT(ISNUMBER($A242)),"日付がない",IF($P242="","氏名がない",IF($P242="なし","氏名がメンバーにない",IF($O242="","案件コードがない",IF($O242="なし","案件コードが案件にない",IF($I242="","時間がない",IF((N($F242)*60+N($G242))=0,"時間が0",IF($I242=0,"丸めると0分","")))))))))</f>
        <v/>
      </c>
      <c r="M242" s="58" t="n"/>
      <c r="N242" s="33">
        <f>IF(ISNUMBER($A242),DATE(YEAR($A242),MONTH($A242),1),"")</f>
        <v/>
      </c>
      <c r="O242" s="34">
        <f>IF($C242="","",IFERROR(MATCH($C242,'案件'!$A$5:$A$84,0),"なし"))</f>
        <v/>
      </c>
      <c r="P242" s="34">
        <f>IF($B242="","",IFERROR(MATCH($B242,'メンバー'!$B$5:$B$24,0),"なし"))</f>
        <v/>
      </c>
    </row>
    <row r="243" ht="17" customHeight="1">
      <c r="A243" s="23" t="n"/>
      <c r="B243" s="21" t="n"/>
      <c r="C243" s="21" t="n"/>
      <c r="D243" s="29">
        <f>IF(OR($O243="",$O243="なし"),"",INDEX('案件'!$B$5:$B$84,$O243)&amp;"")</f>
        <v/>
      </c>
      <c r="E243" s="19" t="n"/>
      <c r="F243" s="22" t="n"/>
      <c r="G243" s="22" t="n"/>
      <c r="H243" s="19" t="n"/>
      <c r="I243" s="30">
        <f>IF(AND($F243="",$G243=""),"",IF(N('設定'!$B$11)&gt;0,ROUND((N($F243)*60+N($G243))/N('設定'!$B$11),0)*N('設定'!$B$11),(N($F243)*60+N($G243)))/60)</f>
        <v/>
      </c>
      <c r="J243" s="31">
        <f>IF(OR($I243="",$P243="",$P243="なし"),"",$I243*N(INDEX('メンバー'!$D$5:$D$24,$P243)))</f>
        <v/>
      </c>
      <c r="K243" s="32">
        <f>IF(OR($O243="",$O243="なし"),"",INDEX('案件'!$D$5:$D$84,$O243)&amp;"")</f>
        <v/>
      </c>
      <c r="L243" s="32">
        <f>IF(AND($A243="",$B243="",$C243="",$F243="",$G243=""),"",IF(NOT(ISNUMBER($A243)),"日付がない",IF($P243="","氏名がない",IF($P243="なし","氏名がメンバーにない",IF($O243="","案件コードがない",IF($O243="なし","案件コードが案件にない",IF($I243="","時間がない",IF((N($F243)*60+N($G243))=0,"時間が0",IF($I243=0,"丸めると0分","")))))))))</f>
        <v/>
      </c>
      <c r="M243" s="58" t="n"/>
      <c r="N243" s="33">
        <f>IF(ISNUMBER($A243),DATE(YEAR($A243),MONTH($A243),1),"")</f>
        <v/>
      </c>
      <c r="O243" s="34">
        <f>IF($C243="","",IFERROR(MATCH($C243,'案件'!$A$5:$A$84,0),"なし"))</f>
        <v/>
      </c>
      <c r="P243" s="34">
        <f>IF($B243="","",IFERROR(MATCH($B243,'メンバー'!$B$5:$B$24,0),"なし"))</f>
        <v/>
      </c>
    </row>
    <row r="244" ht="17" customHeight="1">
      <c r="A244" s="23" t="n"/>
      <c r="B244" s="21" t="n"/>
      <c r="C244" s="21" t="n"/>
      <c r="D244" s="29">
        <f>IF(OR($O244="",$O244="なし"),"",INDEX('案件'!$B$5:$B$84,$O244)&amp;"")</f>
        <v/>
      </c>
      <c r="E244" s="19" t="n"/>
      <c r="F244" s="22" t="n"/>
      <c r="G244" s="22" t="n"/>
      <c r="H244" s="19" t="n"/>
      <c r="I244" s="30">
        <f>IF(AND($F244="",$G244=""),"",IF(N('設定'!$B$11)&gt;0,ROUND((N($F244)*60+N($G244))/N('設定'!$B$11),0)*N('設定'!$B$11),(N($F244)*60+N($G244)))/60)</f>
        <v/>
      </c>
      <c r="J244" s="31">
        <f>IF(OR($I244="",$P244="",$P244="なし"),"",$I244*N(INDEX('メンバー'!$D$5:$D$24,$P244)))</f>
        <v/>
      </c>
      <c r="K244" s="32">
        <f>IF(OR($O244="",$O244="なし"),"",INDEX('案件'!$D$5:$D$84,$O244)&amp;"")</f>
        <v/>
      </c>
      <c r="L244" s="32">
        <f>IF(AND($A244="",$B244="",$C244="",$F244="",$G244=""),"",IF(NOT(ISNUMBER($A244)),"日付がない",IF($P244="","氏名がない",IF($P244="なし","氏名がメンバーにない",IF($O244="","案件コードがない",IF($O244="なし","案件コードが案件にない",IF($I244="","時間がない",IF((N($F244)*60+N($G244))=0,"時間が0",IF($I244=0,"丸めると0分","")))))))))</f>
        <v/>
      </c>
      <c r="M244" s="58" t="n"/>
      <c r="N244" s="33">
        <f>IF(ISNUMBER($A244),DATE(YEAR($A244),MONTH($A244),1),"")</f>
        <v/>
      </c>
      <c r="O244" s="34">
        <f>IF($C244="","",IFERROR(MATCH($C244,'案件'!$A$5:$A$84,0),"なし"))</f>
        <v/>
      </c>
      <c r="P244" s="34">
        <f>IF($B244="","",IFERROR(MATCH($B244,'メンバー'!$B$5:$B$24,0),"なし"))</f>
        <v/>
      </c>
    </row>
    <row r="245" ht="17" customHeight="1">
      <c r="A245" s="23" t="n"/>
      <c r="B245" s="21" t="n"/>
      <c r="C245" s="21" t="n"/>
      <c r="D245" s="29">
        <f>IF(OR($O245="",$O245="なし"),"",INDEX('案件'!$B$5:$B$84,$O245)&amp;"")</f>
        <v/>
      </c>
      <c r="E245" s="19" t="n"/>
      <c r="F245" s="22" t="n"/>
      <c r="G245" s="22" t="n"/>
      <c r="H245" s="19" t="n"/>
      <c r="I245" s="30">
        <f>IF(AND($F245="",$G245=""),"",IF(N('設定'!$B$11)&gt;0,ROUND((N($F245)*60+N($G245))/N('設定'!$B$11),0)*N('設定'!$B$11),(N($F245)*60+N($G245)))/60)</f>
        <v/>
      </c>
      <c r="J245" s="31">
        <f>IF(OR($I245="",$P245="",$P245="なし"),"",$I245*N(INDEX('メンバー'!$D$5:$D$24,$P245)))</f>
        <v/>
      </c>
      <c r="K245" s="32">
        <f>IF(OR($O245="",$O245="なし"),"",INDEX('案件'!$D$5:$D$84,$O245)&amp;"")</f>
        <v/>
      </c>
      <c r="L245" s="32">
        <f>IF(AND($A245="",$B245="",$C245="",$F245="",$G245=""),"",IF(NOT(ISNUMBER($A245)),"日付がない",IF($P245="","氏名がない",IF($P245="なし","氏名がメンバーにない",IF($O245="","案件コードがない",IF($O245="なし","案件コードが案件にない",IF($I245="","時間がない",IF((N($F245)*60+N($G245))=0,"時間が0",IF($I245=0,"丸めると0分","")))))))))</f>
        <v/>
      </c>
      <c r="M245" s="58" t="n"/>
      <c r="N245" s="33">
        <f>IF(ISNUMBER($A245),DATE(YEAR($A245),MONTH($A245),1),"")</f>
        <v/>
      </c>
      <c r="O245" s="34">
        <f>IF($C245="","",IFERROR(MATCH($C245,'案件'!$A$5:$A$84,0),"なし"))</f>
        <v/>
      </c>
      <c r="P245" s="34">
        <f>IF($B245="","",IFERROR(MATCH($B245,'メンバー'!$B$5:$B$24,0),"なし"))</f>
        <v/>
      </c>
    </row>
    <row r="246" ht="17" customHeight="1">
      <c r="A246" s="23" t="n"/>
      <c r="B246" s="21" t="n"/>
      <c r="C246" s="21" t="n"/>
      <c r="D246" s="29">
        <f>IF(OR($O246="",$O246="なし"),"",INDEX('案件'!$B$5:$B$84,$O246)&amp;"")</f>
        <v/>
      </c>
      <c r="E246" s="19" t="n"/>
      <c r="F246" s="22" t="n"/>
      <c r="G246" s="22" t="n"/>
      <c r="H246" s="19" t="n"/>
      <c r="I246" s="30">
        <f>IF(AND($F246="",$G246=""),"",IF(N('設定'!$B$11)&gt;0,ROUND((N($F246)*60+N($G246))/N('設定'!$B$11),0)*N('設定'!$B$11),(N($F246)*60+N($G246)))/60)</f>
        <v/>
      </c>
      <c r="J246" s="31">
        <f>IF(OR($I246="",$P246="",$P246="なし"),"",$I246*N(INDEX('メンバー'!$D$5:$D$24,$P246)))</f>
        <v/>
      </c>
      <c r="K246" s="32">
        <f>IF(OR($O246="",$O246="なし"),"",INDEX('案件'!$D$5:$D$84,$O246)&amp;"")</f>
        <v/>
      </c>
      <c r="L246" s="32">
        <f>IF(AND($A246="",$B246="",$C246="",$F246="",$G246=""),"",IF(NOT(ISNUMBER($A246)),"日付がない",IF($P246="","氏名がない",IF($P246="なし","氏名がメンバーにない",IF($O246="","案件コードがない",IF($O246="なし","案件コードが案件にない",IF($I246="","時間がない",IF((N($F246)*60+N($G246))=0,"時間が0",IF($I246=0,"丸めると0分","")))))))))</f>
        <v/>
      </c>
      <c r="M246" s="58" t="n"/>
      <c r="N246" s="33">
        <f>IF(ISNUMBER($A246),DATE(YEAR($A246),MONTH($A246),1),"")</f>
        <v/>
      </c>
      <c r="O246" s="34">
        <f>IF($C246="","",IFERROR(MATCH($C246,'案件'!$A$5:$A$84,0),"なし"))</f>
        <v/>
      </c>
      <c r="P246" s="34">
        <f>IF($B246="","",IFERROR(MATCH($B246,'メンバー'!$B$5:$B$24,0),"なし"))</f>
        <v/>
      </c>
    </row>
    <row r="247" ht="17" customHeight="1">
      <c r="A247" s="23" t="n"/>
      <c r="B247" s="21" t="n"/>
      <c r="C247" s="21" t="n"/>
      <c r="D247" s="29">
        <f>IF(OR($O247="",$O247="なし"),"",INDEX('案件'!$B$5:$B$84,$O247)&amp;"")</f>
        <v/>
      </c>
      <c r="E247" s="19" t="n"/>
      <c r="F247" s="22" t="n"/>
      <c r="G247" s="22" t="n"/>
      <c r="H247" s="19" t="n"/>
      <c r="I247" s="30">
        <f>IF(AND($F247="",$G247=""),"",IF(N('設定'!$B$11)&gt;0,ROUND((N($F247)*60+N($G247))/N('設定'!$B$11),0)*N('設定'!$B$11),(N($F247)*60+N($G247)))/60)</f>
        <v/>
      </c>
      <c r="J247" s="31">
        <f>IF(OR($I247="",$P247="",$P247="なし"),"",$I247*N(INDEX('メンバー'!$D$5:$D$24,$P247)))</f>
        <v/>
      </c>
      <c r="K247" s="32">
        <f>IF(OR($O247="",$O247="なし"),"",INDEX('案件'!$D$5:$D$84,$O247)&amp;"")</f>
        <v/>
      </c>
      <c r="L247" s="32">
        <f>IF(AND($A247="",$B247="",$C247="",$F247="",$G247=""),"",IF(NOT(ISNUMBER($A247)),"日付がない",IF($P247="","氏名がない",IF($P247="なし","氏名がメンバーにない",IF($O247="","案件コードがない",IF($O247="なし","案件コードが案件にない",IF($I247="","時間がない",IF((N($F247)*60+N($G247))=0,"時間が0",IF($I247=0,"丸めると0分","")))))))))</f>
        <v/>
      </c>
      <c r="M247" s="58" t="n"/>
      <c r="N247" s="33">
        <f>IF(ISNUMBER($A247),DATE(YEAR($A247),MONTH($A247),1),"")</f>
        <v/>
      </c>
      <c r="O247" s="34">
        <f>IF($C247="","",IFERROR(MATCH($C247,'案件'!$A$5:$A$84,0),"なし"))</f>
        <v/>
      </c>
      <c r="P247" s="34">
        <f>IF($B247="","",IFERROR(MATCH($B247,'メンバー'!$B$5:$B$24,0),"なし"))</f>
        <v/>
      </c>
    </row>
    <row r="248" ht="17" customHeight="1">
      <c r="A248" s="23" t="n"/>
      <c r="B248" s="21" t="n"/>
      <c r="C248" s="21" t="n"/>
      <c r="D248" s="29">
        <f>IF(OR($O248="",$O248="なし"),"",INDEX('案件'!$B$5:$B$84,$O248)&amp;"")</f>
        <v/>
      </c>
      <c r="E248" s="19" t="n"/>
      <c r="F248" s="22" t="n"/>
      <c r="G248" s="22" t="n"/>
      <c r="H248" s="19" t="n"/>
      <c r="I248" s="30">
        <f>IF(AND($F248="",$G248=""),"",IF(N('設定'!$B$11)&gt;0,ROUND((N($F248)*60+N($G248))/N('設定'!$B$11),0)*N('設定'!$B$11),(N($F248)*60+N($G248)))/60)</f>
        <v/>
      </c>
      <c r="J248" s="31">
        <f>IF(OR($I248="",$P248="",$P248="なし"),"",$I248*N(INDEX('メンバー'!$D$5:$D$24,$P248)))</f>
        <v/>
      </c>
      <c r="K248" s="32">
        <f>IF(OR($O248="",$O248="なし"),"",INDEX('案件'!$D$5:$D$84,$O248)&amp;"")</f>
        <v/>
      </c>
      <c r="L248" s="32">
        <f>IF(AND($A248="",$B248="",$C248="",$F248="",$G248=""),"",IF(NOT(ISNUMBER($A248)),"日付がない",IF($P248="","氏名がない",IF($P248="なし","氏名がメンバーにない",IF($O248="","案件コードがない",IF($O248="なし","案件コードが案件にない",IF($I248="","時間がない",IF((N($F248)*60+N($G248))=0,"時間が0",IF($I248=0,"丸めると0分","")))))))))</f>
        <v/>
      </c>
      <c r="M248" s="58" t="n"/>
      <c r="N248" s="33">
        <f>IF(ISNUMBER($A248),DATE(YEAR($A248),MONTH($A248),1),"")</f>
        <v/>
      </c>
      <c r="O248" s="34">
        <f>IF($C248="","",IFERROR(MATCH($C248,'案件'!$A$5:$A$84,0),"なし"))</f>
        <v/>
      </c>
      <c r="P248" s="34">
        <f>IF($B248="","",IFERROR(MATCH($B248,'メンバー'!$B$5:$B$24,0),"なし"))</f>
        <v/>
      </c>
    </row>
    <row r="249" ht="17" customHeight="1">
      <c r="A249" s="23" t="n"/>
      <c r="B249" s="21" t="n"/>
      <c r="C249" s="21" t="n"/>
      <c r="D249" s="29">
        <f>IF(OR($O249="",$O249="なし"),"",INDEX('案件'!$B$5:$B$84,$O249)&amp;"")</f>
        <v/>
      </c>
      <c r="E249" s="19" t="n"/>
      <c r="F249" s="22" t="n"/>
      <c r="G249" s="22" t="n"/>
      <c r="H249" s="19" t="n"/>
      <c r="I249" s="30">
        <f>IF(AND($F249="",$G249=""),"",IF(N('設定'!$B$11)&gt;0,ROUND((N($F249)*60+N($G249))/N('設定'!$B$11),0)*N('設定'!$B$11),(N($F249)*60+N($G249)))/60)</f>
        <v/>
      </c>
      <c r="J249" s="31">
        <f>IF(OR($I249="",$P249="",$P249="なし"),"",$I249*N(INDEX('メンバー'!$D$5:$D$24,$P249)))</f>
        <v/>
      </c>
      <c r="K249" s="32">
        <f>IF(OR($O249="",$O249="なし"),"",INDEX('案件'!$D$5:$D$84,$O249)&amp;"")</f>
        <v/>
      </c>
      <c r="L249" s="32">
        <f>IF(AND($A249="",$B249="",$C249="",$F249="",$G249=""),"",IF(NOT(ISNUMBER($A249)),"日付がない",IF($P249="","氏名がない",IF($P249="なし","氏名がメンバーにない",IF($O249="","案件コードがない",IF($O249="なし","案件コードが案件にない",IF($I249="","時間がない",IF((N($F249)*60+N($G249))=0,"時間が0",IF($I249=0,"丸めると0分","")))))))))</f>
        <v/>
      </c>
      <c r="M249" s="58" t="n"/>
      <c r="N249" s="33">
        <f>IF(ISNUMBER($A249),DATE(YEAR($A249),MONTH($A249),1),"")</f>
        <v/>
      </c>
      <c r="O249" s="34">
        <f>IF($C249="","",IFERROR(MATCH($C249,'案件'!$A$5:$A$84,0),"なし"))</f>
        <v/>
      </c>
      <c r="P249" s="34">
        <f>IF($B249="","",IFERROR(MATCH($B249,'メンバー'!$B$5:$B$24,0),"なし"))</f>
        <v/>
      </c>
    </row>
    <row r="250" ht="17" customHeight="1">
      <c r="A250" s="23" t="n"/>
      <c r="B250" s="21" t="n"/>
      <c r="C250" s="21" t="n"/>
      <c r="D250" s="29">
        <f>IF(OR($O250="",$O250="なし"),"",INDEX('案件'!$B$5:$B$84,$O250)&amp;"")</f>
        <v/>
      </c>
      <c r="E250" s="19" t="n"/>
      <c r="F250" s="22" t="n"/>
      <c r="G250" s="22" t="n"/>
      <c r="H250" s="19" t="n"/>
      <c r="I250" s="30">
        <f>IF(AND($F250="",$G250=""),"",IF(N('設定'!$B$11)&gt;0,ROUND((N($F250)*60+N($G250))/N('設定'!$B$11),0)*N('設定'!$B$11),(N($F250)*60+N($G250)))/60)</f>
        <v/>
      </c>
      <c r="J250" s="31">
        <f>IF(OR($I250="",$P250="",$P250="なし"),"",$I250*N(INDEX('メンバー'!$D$5:$D$24,$P250)))</f>
        <v/>
      </c>
      <c r="K250" s="32">
        <f>IF(OR($O250="",$O250="なし"),"",INDEX('案件'!$D$5:$D$84,$O250)&amp;"")</f>
        <v/>
      </c>
      <c r="L250" s="32">
        <f>IF(AND($A250="",$B250="",$C250="",$F250="",$G250=""),"",IF(NOT(ISNUMBER($A250)),"日付がない",IF($P250="","氏名がない",IF($P250="なし","氏名がメンバーにない",IF($O250="","案件コードがない",IF($O250="なし","案件コードが案件にない",IF($I250="","時間がない",IF((N($F250)*60+N($G250))=0,"時間が0",IF($I250=0,"丸めると0分","")))))))))</f>
        <v/>
      </c>
      <c r="M250" s="58" t="n"/>
      <c r="N250" s="33">
        <f>IF(ISNUMBER($A250),DATE(YEAR($A250),MONTH($A250),1),"")</f>
        <v/>
      </c>
      <c r="O250" s="34">
        <f>IF($C250="","",IFERROR(MATCH($C250,'案件'!$A$5:$A$84,0),"なし"))</f>
        <v/>
      </c>
      <c r="P250" s="34">
        <f>IF($B250="","",IFERROR(MATCH($B250,'メンバー'!$B$5:$B$24,0),"なし"))</f>
        <v/>
      </c>
    </row>
    <row r="251" ht="17" customHeight="1">
      <c r="A251" s="23" t="n"/>
      <c r="B251" s="21" t="n"/>
      <c r="C251" s="21" t="n"/>
      <c r="D251" s="29">
        <f>IF(OR($O251="",$O251="なし"),"",INDEX('案件'!$B$5:$B$84,$O251)&amp;"")</f>
        <v/>
      </c>
      <c r="E251" s="19" t="n"/>
      <c r="F251" s="22" t="n"/>
      <c r="G251" s="22" t="n"/>
      <c r="H251" s="19" t="n"/>
      <c r="I251" s="30">
        <f>IF(AND($F251="",$G251=""),"",IF(N('設定'!$B$11)&gt;0,ROUND((N($F251)*60+N($G251))/N('設定'!$B$11),0)*N('設定'!$B$11),(N($F251)*60+N($G251)))/60)</f>
        <v/>
      </c>
      <c r="J251" s="31">
        <f>IF(OR($I251="",$P251="",$P251="なし"),"",$I251*N(INDEX('メンバー'!$D$5:$D$24,$P251)))</f>
        <v/>
      </c>
      <c r="K251" s="32">
        <f>IF(OR($O251="",$O251="なし"),"",INDEX('案件'!$D$5:$D$84,$O251)&amp;"")</f>
        <v/>
      </c>
      <c r="L251" s="32">
        <f>IF(AND($A251="",$B251="",$C251="",$F251="",$G251=""),"",IF(NOT(ISNUMBER($A251)),"日付がない",IF($P251="","氏名がない",IF($P251="なし","氏名がメンバーにない",IF($O251="","案件コードがない",IF($O251="なし","案件コードが案件にない",IF($I251="","時間がない",IF((N($F251)*60+N($G251))=0,"時間が0",IF($I251=0,"丸めると0分","")))))))))</f>
        <v/>
      </c>
      <c r="M251" s="58" t="n"/>
      <c r="N251" s="33">
        <f>IF(ISNUMBER($A251),DATE(YEAR($A251),MONTH($A251),1),"")</f>
        <v/>
      </c>
      <c r="O251" s="34">
        <f>IF($C251="","",IFERROR(MATCH($C251,'案件'!$A$5:$A$84,0),"なし"))</f>
        <v/>
      </c>
      <c r="P251" s="34">
        <f>IF($B251="","",IFERROR(MATCH($B251,'メンバー'!$B$5:$B$24,0),"なし"))</f>
        <v/>
      </c>
    </row>
    <row r="252" ht="17" customHeight="1">
      <c r="A252" s="23" t="n"/>
      <c r="B252" s="21" t="n"/>
      <c r="C252" s="21" t="n"/>
      <c r="D252" s="29">
        <f>IF(OR($O252="",$O252="なし"),"",INDEX('案件'!$B$5:$B$84,$O252)&amp;"")</f>
        <v/>
      </c>
      <c r="E252" s="19" t="n"/>
      <c r="F252" s="22" t="n"/>
      <c r="G252" s="22" t="n"/>
      <c r="H252" s="19" t="n"/>
      <c r="I252" s="30">
        <f>IF(AND($F252="",$G252=""),"",IF(N('設定'!$B$11)&gt;0,ROUND((N($F252)*60+N($G252))/N('設定'!$B$11),0)*N('設定'!$B$11),(N($F252)*60+N($G252)))/60)</f>
        <v/>
      </c>
      <c r="J252" s="31">
        <f>IF(OR($I252="",$P252="",$P252="なし"),"",$I252*N(INDEX('メンバー'!$D$5:$D$24,$P252)))</f>
        <v/>
      </c>
      <c r="K252" s="32">
        <f>IF(OR($O252="",$O252="なし"),"",INDEX('案件'!$D$5:$D$84,$O252)&amp;"")</f>
        <v/>
      </c>
      <c r="L252" s="32">
        <f>IF(AND($A252="",$B252="",$C252="",$F252="",$G252=""),"",IF(NOT(ISNUMBER($A252)),"日付がない",IF($P252="","氏名がない",IF($P252="なし","氏名がメンバーにない",IF($O252="","案件コードがない",IF($O252="なし","案件コードが案件にない",IF($I252="","時間がない",IF((N($F252)*60+N($G252))=0,"時間が0",IF($I252=0,"丸めると0分","")))))))))</f>
        <v/>
      </c>
      <c r="M252" s="58" t="n"/>
      <c r="N252" s="33">
        <f>IF(ISNUMBER($A252),DATE(YEAR($A252),MONTH($A252),1),"")</f>
        <v/>
      </c>
      <c r="O252" s="34">
        <f>IF($C252="","",IFERROR(MATCH($C252,'案件'!$A$5:$A$84,0),"なし"))</f>
        <v/>
      </c>
      <c r="P252" s="34">
        <f>IF($B252="","",IFERROR(MATCH($B252,'メンバー'!$B$5:$B$24,0),"なし"))</f>
        <v/>
      </c>
    </row>
    <row r="253" ht="17" customHeight="1">
      <c r="A253" s="23" t="n"/>
      <c r="B253" s="21" t="n"/>
      <c r="C253" s="21" t="n"/>
      <c r="D253" s="29">
        <f>IF(OR($O253="",$O253="なし"),"",INDEX('案件'!$B$5:$B$84,$O253)&amp;"")</f>
        <v/>
      </c>
      <c r="E253" s="19" t="n"/>
      <c r="F253" s="22" t="n"/>
      <c r="G253" s="22" t="n"/>
      <c r="H253" s="19" t="n"/>
      <c r="I253" s="30">
        <f>IF(AND($F253="",$G253=""),"",IF(N('設定'!$B$11)&gt;0,ROUND((N($F253)*60+N($G253))/N('設定'!$B$11),0)*N('設定'!$B$11),(N($F253)*60+N($G253)))/60)</f>
        <v/>
      </c>
      <c r="J253" s="31">
        <f>IF(OR($I253="",$P253="",$P253="なし"),"",$I253*N(INDEX('メンバー'!$D$5:$D$24,$P253)))</f>
        <v/>
      </c>
      <c r="K253" s="32">
        <f>IF(OR($O253="",$O253="なし"),"",INDEX('案件'!$D$5:$D$84,$O253)&amp;"")</f>
        <v/>
      </c>
      <c r="L253" s="32">
        <f>IF(AND($A253="",$B253="",$C253="",$F253="",$G253=""),"",IF(NOT(ISNUMBER($A253)),"日付がない",IF($P253="","氏名がない",IF($P253="なし","氏名がメンバーにない",IF($O253="","案件コードがない",IF($O253="なし","案件コードが案件にない",IF($I253="","時間がない",IF((N($F253)*60+N($G253))=0,"時間が0",IF($I253=0,"丸めると0分","")))))))))</f>
        <v/>
      </c>
      <c r="M253" s="58" t="n"/>
      <c r="N253" s="33">
        <f>IF(ISNUMBER($A253),DATE(YEAR($A253),MONTH($A253),1),"")</f>
        <v/>
      </c>
      <c r="O253" s="34">
        <f>IF($C253="","",IFERROR(MATCH($C253,'案件'!$A$5:$A$84,0),"なし"))</f>
        <v/>
      </c>
      <c r="P253" s="34">
        <f>IF($B253="","",IFERROR(MATCH($B253,'メンバー'!$B$5:$B$24,0),"なし"))</f>
        <v/>
      </c>
    </row>
    <row r="254" ht="17" customHeight="1">
      <c r="A254" s="23" t="n"/>
      <c r="B254" s="21" t="n"/>
      <c r="C254" s="21" t="n"/>
      <c r="D254" s="29">
        <f>IF(OR($O254="",$O254="なし"),"",INDEX('案件'!$B$5:$B$84,$O254)&amp;"")</f>
        <v/>
      </c>
      <c r="E254" s="19" t="n"/>
      <c r="F254" s="22" t="n"/>
      <c r="G254" s="22" t="n"/>
      <c r="H254" s="19" t="n"/>
      <c r="I254" s="30">
        <f>IF(AND($F254="",$G254=""),"",IF(N('設定'!$B$11)&gt;0,ROUND((N($F254)*60+N($G254))/N('設定'!$B$11),0)*N('設定'!$B$11),(N($F254)*60+N($G254)))/60)</f>
        <v/>
      </c>
      <c r="J254" s="31">
        <f>IF(OR($I254="",$P254="",$P254="なし"),"",$I254*N(INDEX('メンバー'!$D$5:$D$24,$P254)))</f>
        <v/>
      </c>
      <c r="K254" s="32">
        <f>IF(OR($O254="",$O254="なし"),"",INDEX('案件'!$D$5:$D$84,$O254)&amp;"")</f>
        <v/>
      </c>
      <c r="L254" s="32">
        <f>IF(AND($A254="",$B254="",$C254="",$F254="",$G254=""),"",IF(NOT(ISNUMBER($A254)),"日付がない",IF($P254="","氏名がない",IF($P254="なし","氏名がメンバーにない",IF($O254="","案件コードがない",IF($O254="なし","案件コードが案件にない",IF($I254="","時間がない",IF((N($F254)*60+N($G254))=0,"時間が0",IF($I254=0,"丸めると0分","")))))))))</f>
        <v/>
      </c>
      <c r="M254" s="58" t="n"/>
      <c r="N254" s="33">
        <f>IF(ISNUMBER($A254),DATE(YEAR($A254),MONTH($A254),1),"")</f>
        <v/>
      </c>
      <c r="O254" s="34">
        <f>IF($C254="","",IFERROR(MATCH($C254,'案件'!$A$5:$A$84,0),"なし"))</f>
        <v/>
      </c>
      <c r="P254" s="34">
        <f>IF($B254="","",IFERROR(MATCH($B254,'メンバー'!$B$5:$B$24,0),"なし"))</f>
        <v/>
      </c>
    </row>
    <row r="255" ht="17" customHeight="1">
      <c r="A255" s="23" t="n"/>
      <c r="B255" s="21" t="n"/>
      <c r="C255" s="21" t="n"/>
      <c r="D255" s="29">
        <f>IF(OR($O255="",$O255="なし"),"",INDEX('案件'!$B$5:$B$84,$O255)&amp;"")</f>
        <v/>
      </c>
      <c r="E255" s="19" t="n"/>
      <c r="F255" s="22" t="n"/>
      <c r="G255" s="22" t="n"/>
      <c r="H255" s="19" t="n"/>
      <c r="I255" s="30">
        <f>IF(AND($F255="",$G255=""),"",IF(N('設定'!$B$11)&gt;0,ROUND((N($F255)*60+N($G255))/N('設定'!$B$11),0)*N('設定'!$B$11),(N($F255)*60+N($G255)))/60)</f>
        <v/>
      </c>
      <c r="J255" s="31">
        <f>IF(OR($I255="",$P255="",$P255="なし"),"",$I255*N(INDEX('メンバー'!$D$5:$D$24,$P255)))</f>
        <v/>
      </c>
      <c r="K255" s="32">
        <f>IF(OR($O255="",$O255="なし"),"",INDEX('案件'!$D$5:$D$84,$O255)&amp;"")</f>
        <v/>
      </c>
      <c r="L255" s="32">
        <f>IF(AND($A255="",$B255="",$C255="",$F255="",$G255=""),"",IF(NOT(ISNUMBER($A255)),"日付がない",IF($P255="","氏名がない",IF($P255="なし","氏名がメンバーにない",IF($O255="","案件コードがない",IF($O255="なし","案件コードが案件にない",IF($I255="","時間がない",IF((N($F255)*60+N($G255))=0,"時間が0",IF($I255=0,"丸めると0分","")))))))))</f>
        <v/>
      </c>
      <c r="M255" s="58" t="n"/>
      <c r="N255" s="33">
        <f>IF(ISNUMBER($A255),DATE(YEAR($A255),MONTH($A255),1),"")</f>
        <v/>
      </c>
      <c r="O255" s="34">
        <f>IF($C255="","",IFERROR(MATCH($C255,'案件'!$A$5:$A$84,0),"なし"))</f>
        <v/>
      </c>
      <c r="P255" s="34">
        <f>IF($B255="","",IFERROR(MATCH($B255,'メンバー'!$B$5:$B$24,0),"なし"))</f>
        <v/>
      </c>
    </row>
    <row r="256" ht="17" customHeight="1">
      <c r="A256" s="23" t="n"/>
      <c r="B256" s="21" t="n"/>
      <c r="C256" s="21" t="n"/>
      <c r="D256" s="29">
        <f>IF(OR($O256="",$O256="なし"),"",INDEX('案件'!$B$5:$B$84,$O256)&amp;"")</f>
        <v/>
      </c>
      <c r="E256" s="19" t="n"/>
      <c r="F256" s="22" t="n"/>
      <c r="G256" s="22" t="n"/>
      <c r="H256" s="19" t="n"/>
      <c r="I256" s="30">
        <f>IF(AND($F256="",$G256=""),"",IF(N('設定'!$B$11)&gt;0,ROUND((N($F256)*60+N($G256))/N('設定'!$B$11),0)*N('設定'!$B$11),(N($F256)*60+N($G256)))/60)</f>
        <v/>
      </c>
      <c r="J256" s="31">
        <f>IF(OR($I256="",$P256="",$P256="なし"),"",$I256*N(INDEX('メンバー'!$D$5:$D$24,$P256)))</f>
        <v/>
      </c>
      <c r="K256" s="32">
        <f>IF(OR($O256="",$O256="なし"),"",INDEX('案件'!$D$5:$D$84,$O256)&amp;"")</f>
        <v/>
      </c>
      <c r="L256" s="32">
        <f>IF(AND($A256="",$B256="",$C256="",$F256="",$G256=""),"",IF(NOT(ISNUMBER($A256)),"日付がない",IF($P256="","氏名がない",IF($P256="なし","氏名がメンバーにない",IF($O256="","案件コードがない",IF($O256="なし","案件コードが案件にない",IF($I256="","時間がない",IF((N($F256)*60+N($G256))=0,"時間が0",IF($I256=0,"丸めると0分","")))))))))</f>
        <v/>
      </c>
      <c r="M256" s="58" t="n"/>
      <c r="N256" s="33">
        <f>IF(ISNUMBER($A256),DATE(YEAR($A256),MONTH($A256),1),"")</f>
        <v/>
      </c>
      <c r="O256" s="34">
        <f>IF($C256="","",IFERROR(MATCH($C256,'案件'!$A$5:$A$84,0),"なし"))</f>
        <v/>
      </c>
      <c r="P256" s="34">
        <f>IF($B256="","",IFERROR(MATCH($B256,'メンバー'!$B$5:$B$24,0),"なし"))</f>
        <v/>
      </c>
    </row>
    <row r="257" ht="17" customHeight="1">
      <c r="A257" s="23" t="n"/>
      <c r="B257" s="21" t="n"/>
      <c r="C257" s="21" t="n"/>
      <c r="D257" s="29">
        <f>IF(OR($O257="",$O257="なし"),"",INDEX('案件'!$B$5:$B$84,$O257)&amp;"")</f>
        <v/>
      </c>
      <c r="E257" s="19" t="n"/>
      <c r="F257" s="22" t="n"/>
      <c r="G257" s="22" t="n"/>
      <c r="H257" s="19" t="n"/>
      <c r="I257" s="30">
        <f>IF(AND($F257="",$G257=""),"",IF(N('設定'!$B$11)&gt;0,ROUND((N($F257)*60+N($G257))/N('設定'!$B$11),0)*N('設定'!$B$11),(N($F257)*60+N($G257)))/60)</f>
        <v/>
      </c>
      <c r="J257" s="31">
        <f>IF(OR($I257="",$P257="",$P257="なし"),"",$I257*N(INDEX('メンバー'!$D$5:$D$24,$P257)))</f>
        <v/>
      </c>
      <c r="K257" s="32">
        <f>IF(OR($O257="",$O257="なし"),"",INDEX('案件'!$D$5:$D$84,$O257)&amp;"")</f>
        <v/>
      </c>
      <c r="L257" s="32">
        <f>IF(AND($A257="",$B257="",$C257="",$F257="",$G257=""),"",IF(NOT(ISNUMBER($A257)),"日付がない",IF($P257="","氏名がない",IF($P257="なし","氏名がメンバーにない",IF($O257="","案件コードがない",IF($O257="なし","案件コードが案件にない",IF($I257="","時間がない",IF((N($F257)*60+N($G257))=0,"時間が0",IF($I257=0,"丸めると0分","")))))))))</f>
        <v/>
      </c>
      <c r="M257" s="58" t="n"/>
      <c r="N257" s="33">
        <f>IF(ISNUMBER($A257),DATE(YEAR($A257),MONTH($A257),1),"")</f>
        <v/>
      </c>
      <c r="O257" s="34">
        <f>IF($C257="","",IFERROR(MATCH($C257,'案件'!$A$5:$A$84,0),"なし"))</f>
        <v/>
      </c>
      <c r="P257" s="34">
        <f>IF($B257="","",IFERROR(MATCH($B257,'メンバー'!$B$5:$B$24,0),"なし"))</f>
        <v/>
      </c>
    </row>
    <row r="258" ht="17" customHeight="1">
      <c r="A258" s="23" t="n"/>
      <c r="B258" s="21" t="n"/>
      <c r="C258" s="21" t="n"/>
      <c r="D258" s="29">
        <f>IF(OR($O258="",$O258="なし"),"",INDEX('案件'!$B$5:$B$84,$O258)&amp;"")</f>
        <v/>
      </c>
      <c r="E258" s="19" t="n"/>
      <c r="F258" s="22" t="n"/>
      <c r="G258" s="22" t="n"/>
      <c r="H258" s="19" t="n"/>
      <c r="I258" s="30">
        <f>IF(AND($F258="",$G258=""),"",IF(N('設定'!$B$11)&gt;0,ROUND((N($F258)*60+N($G258))/N('設定'!$B$11),0)*N('設定'!$B$11),(N($F258)*60+N($G258)))/60)</f>
        <v/>
      </c>
      <c r="J258" s="31">
        <f>IF(OR($I258="",$P258="",$P258="なし"),"",$I258*N(INDEX('メンバー'!$D$5:$D$24,$P258)))</f>
        <v/>
      </c>
      <c r="K258" s="32">
        <f>IF(OR($O258="",$O258="なし"),"",INDEX('案件'!$D$5:$D$84,$O258)&amp;"")</f>
        <v/>
      </c>
      <c r="L258" s="32">
        <f>IF(AND($A258="",$B258="",$C258="",$F258="",$G258=""),"",IF(NOT(ISNUMBER($A258)),"日付がない",IF($P258="","氏名がない",IF($P258="なし","氏名がメンバーにない",IF($O258="","案件コードがない",IF($O258="なし","案件コードが案件にない",IF($I258="","時間がない",IF((N($F258)*60+N($G258))=0,"時間が0",IF($I258=0,"丸めると0分","")))))))))</f>
        <v/>
      </c>
      <c r="M258" s="58" t="n"/>
      <c r="N258" s="33">
        <f>IF(ISNUMBER($A258),DATE(YEAR($A258),MONTH($A258),1),"")</f>
        <v/>
      </c>
      <c r="O258" s="34">
        <f>IF($C258="","",IFERROR(MATCH($C258,'案件'!$A$5:$A$84,0),"なし"))</f>
        <v/>
      </c>
      <c r="P258" s="34">
        <f>IF($B258="","",IFERROR(MATCH($B258,'メンバー'!$B$5:$B$24,0),"なし"))</f>
        <v/>
      </c>
    </row>
    <row r="259" ht="17" customHeight="1">
      <c r="A259" s="23" t="n"/>
      <c r="B259" s="21" t="n"/>
      <c r="C259" s="21" t="n"/>
      <c r="D259" s="29">
        <f>IF(OR($O259="",$O259="なし"),"",INDEX('案件'!$B$5:$B$84,$O259)&amp;"")</f>
        <v/>
      </c>
      <c r="E259" s="19" t="n"/>
      <c r="F259" s="22" t="n"/>
      <c r="G259" s="22" t="n"/>
      <c r="H259" s="19" t="n"/>
      <c r="I259" s="30">
        <f>IF(AND($F259="",$G259=""),"",IF(N('設定'!$B$11)&gt;0,ROUND((N($F259)*60+N($G259))/N('設定'!$B$11),0)*N('設定'!$B$11),(N($F259)*60+N($G259)))/60)</f>
        <v/>
      </c>
      <c r="J259" s="31">
        <f>IF(OR($I259="",$P259="",$P259="なし"),"",$I259*N(INDEX('メンバー'!$D$5:$D$24,$P259)))</f>
        <v/>
      </c>
      <c r="K259" s="32">
        <f>IF(OR($O259="",$O259="なし"),"",INDEX('案件'!$D$5:$D$84,$O259)&amp;"")</f>
        <v/>
      </c>
      <c r="L259" s="32">
        <f>IF(AND($A259="",$B259="",$C259="",$F259="",$G259=""),"",IF(NOT(ISNUMBER($A259)),"日付がない",IF($P259="","氏名がない",IF($P259="なし","氏名がメンバーにない",IF($O259="","案件コードがない",IF($O259="なし","案件コードが案件にない",IF($I259="","時間がない",IF((N($F259)*60+N($G259))=0,"時間が0",IF($I259=0,"丸めると0分","")))))))))</f>
        <v/>
      </c>
      <c r="M259" s="58" t="n"/>
      <c r="N259" s="33">
        <f>IF(ISNUMBER($A259),DATE(YEAR($A259),MONTH($A259),1),"")</f>
        <v/>
      </c>
      <c r="O259" s="34">
        <f>IF($C259="","",IFERROR(MATCH($C259,'案件'!$A$5:$A$84,0),"なし"))</f>
        <v/>
      </c>
      <c r="P259" s="34">
        <f>IF($B259="","",IFERROR(MATCH($B259,'メンバー'!$B$5:$B$24,0),"なし"))</f>
        <v/>
      </c>
    </row>
    <row r="260" ht="17" customHeight="1">
      <c r="A260" s="23" t="n"/>
      <c r="B260" s="21" t="n"/>
      <c r="C260" s="21" t="n"/>
      <c r="D260" s="29">
        <f>IF(OR($O260="",$O260="なし"),"",INDEX('案件'!$B$5:$B$84,$O260)&amp;"")</f>
        <v/>
      </c>
      <c r="E260" s="19" t="n"/>
      <c r="F260" s="22" t="n"/>
      <c r="G260" s="22" t="n"/>
      <c r="H260" s="19" t="n"/>
      <c r="I260" s="30">
        <f>IF(AND($F260="",$G260=""),"",IF(N('設定'!$B$11)&gt;0,ROUND((N($F260)*60+N($G260))/N('設定'!$B$11),0)*N('設定'!$B$11),(N($F260)*60+N($G260)))/60)</f>
        <v/>
      </c>
      <c r="J260" s="31">
        <f>IF(OR($I260="",$P260="",$P260="なし"),"",$I260*N(INDEX('メンバー'!$D$5:$D$24,$P260)))</f>
        <v/>
      </c>
      <c r="K260" s="32">
        <f>IF(OR($O260="",$O260="なし"),"",INDEX('案件'!$D$5:$D$84,$O260)&amp;"")</f>
        <v/>
      </c>
      <c r="L260" s="32">
        <f>IF(AND($A260="",$B260="",$C260="",$F260="",$G260=""),"",IF(NOT(ISNUMBER($A260)),"日付がない",IF($P260="","氏名がない",IF($P260="なし","氏名がメンバーにない",IF($O260="","案件コードがない",IF($O260="なし","案件コードが案件にない",IF($I260="","時間がない",IF((N($F260)*60+N($G260))=0,"時間が0",IF($I260=0,"丸めると0分","")))))))))</f>
        <v/>
      </c>
      <c r="M260" s="58" t="n"/>
      <c r="N260" s="33">
        <f>IF(ISNUMBER($A260),DATE(YEAR($A260),MONTH($A260),1),"")</f>
        <v/>
      </c>
      <c r="O260" s="34">
        <f>IF($C260="","",IFERROR(MATCH($C260,'案件'!$A$5:$A$84,0),"なし"))</f>
        <v/>
      </c>
      <c r="P260" s="34">
        <f>IF($B260="","",IFERROR(MATCH($B260,'メンバー'!$B$5:$B$24,0),"なし"))</f>
        <v/>
      </c>
    </row>
    <row r="261" ht="17" customHeight="1">
      <c r="A261" s="23" t="n"/>
      <c r="B261" s="21" t="n"/>
      <c r="C261" s="21" t="n"/>
      <c r="D261" s="29">
        <f>IF(OR($O261="",$O261="なし"),"",INDEX('案件'!$B$5:$B$84,$O261)&amp;"")</f>
        <v/>
      </c>
      <c r="E261" s="19" t="n"/>
      <c r="F261" s="22" t="n"/>
      <c r="G261" s="22" t="n"/>
      <c r="H261" s="19" t="n"/>
      <c r="I261" s="30">
        <f>IF(AND($F261="",$G261=""),"",IF(N('設定'!$B$11)&gt;0,ROUND((N($F261)*60+N($G261))/N('設定'!$B$11),0)*N('設定'!$B$11),(N($F261)*60+N($G261)))/60)</f>
        <v/>
      </c>
      <c r="J261" s="31">
        <f>IF(OR($I261="",$P261="",$P261="なし"),"",$I261*N(INDEX('メンバー'!$D$5:$D$24,$P261)))</f>
        <v/>
      </c>
      <c r="K261" s="32">
        <f>IF(OR($O261="",$O261="なし"),"",INDEX('案件'!$D$5:$D$84,$O261)&amp;"")</f>
        <v/>
      </c>
      <c r="L261" s="32">
        <f>IF(AND($A261="",$B261="",$C261="",$F261="",$G261=""),"",IF(NOT(ISNUMBER($A261)),"日付がない",IF($P261="","氏名がない",IF($P261="なし","氏名がメンバーにない",IF($O261="","案件コードがない",IF($O261="なし","案件コードが案件にない",IF($I261="","時間がない",IF((N($F261)*60+N($G261))=0,"時間が0",IF($I261=0,"丸めると0分","")))))))))</f>
        <v/>
      </c>
      <c r="M261" s="58" t="n"/>
      <c r="N261" s="33">
        <f>IF(ISNUMBER($A261),DATE(YEAR($A261),MONTH($A261),1),"")</f>
        <v/>
      </c>
      <c r="O261" s="34">
        <f>IF($C261="","",IFERROR(MATCH($C261,'案件'!$A$5:$A$84,0),"なし"))</f>
        <v/>
      </c>
      <c r="P261" s="34">
        <f>IF($B261="","",IFERROR(MATCH($B261,'メンバー'!$B$5:$B$24,0),"なし"))</f>
        <v/>
      </c>
    </row>
    <row r="262" ht="17" customHeight="1">
      <c r="A262" s="23" t="n"/>
      <c r="B262" s="21" t="n"/>
      <c r="C262" s="21" t="n"/>
      <c r="D262" s="29">
        <f>IF(OR($O262="",$O262="なし"),"",INDEX('案件'!$B$5:$B$84,$O262)&amp;"")</f>
        <v/>
      </c>
      <c r="E262" s="19" t="n"/>
      <c r="F262" s="22" t="n"/>
      <c r="G262" s="22" t="n"/>
      <c r="H262" s="19" t="n"/>
      <c r="I262" s="30">
        <f>IF(AND($F262="",$G262=""),"",IF(N('設定'!$B$11)&gt;0,ROUND((N($F262)*60+N($G262))/N('設定'!$B$11),0)*N('設定'!$B$11),(N($F262)*60+N($G262)))/60)</f>
        <v/>
      </c>
      <c r="J262" s="31">
        <f>IF(OR($I262="",$P262="",$P262="なし"),"",$I262*N(INDEX('メンバー'!$D$5:$D$24,$P262)))</f>
        <v/>
      </c>
      <c r="K262" s="32">
        <f>IF(OR($O262="",$O262="なし"),"",INDEX('案件'!$D$5:$D$84,$O262)&amp;"")</f>
        <v/>
      </c>
      <c r="L262" s="32">
        <f>IF(AND($A262="",$B262="",$C262="",$F262="",$G262=""),"",IF(NOT(ISNUMBER($A262)),"日付がない",IF($P262="","氏名がない",IF($P262="なし","氏名がメンバーにない",IF($O262="","案件コードがない",IF($O262="なし","案件コードが案件にない",IF($I262="","時間がない",IF((N($F262)*60+N($G262))=0,"時間が0",IF($I262=0,"丸めると0分","")))))))))</f>
        <v/>
      </c>
      <c r="M262" s="58" t="n"/>
      <c r="N262" s="33">
        <f>IF(ISNUMBER($A262),DATE(YEAR($A262),MONTH($A262),1),"")</f>
        <v/>
      </c>
      <c r="O262" s="34">
        <f>IF($C262="","",IFERROR(MATCH($C262,'案件'!$A$5:$A$84,0),"なし"))</f>
        <v/>
      </c>
      <c r="P262" s="34">
        <f>IF($B262="","",IFERROR(MATCH($B262,'メンバー'!$B$5:$B$24,0),"なし"))</f>
        <v/>
      </c>
    </row>
    <row r="263" ht="17" customHeight="1">
      <c r="A263" s="23" t="n"/>
      <c r="B263" s="21" t="n"/>
      <c r="C263" s="21" t="n"/>
      <c r="D263" s="29">
        <f>IF(OR($O263="",$O263="なし"),"",INDEX('案件'!$B$5:$B$84,$O263)&amp;"")</f>
        <v/>
      </c>
      <c r="E263" s="19" t="n"/>
      <c r="F263" s="22" t="n"/>
      <c r="G263" s="22" t="n"/>
      <c r="H263" s="19" t="n"/>
      <c r="I263" s="30">
        <f>IF(AND($F263="",$G263=""),"",IF(N('設定'!$B$11)&gt;0,ROUND((N($F263)*60+N($G263))/N('設定'!$B$11),0)*N('設定'!$B$11),(N($F263)*60+N($G263)))/60)</f>
        <v/>
      </c>
      <c r="J263" s="31">
        <f>IF(OR($I263="",$P263="",$P263="なし"),"",$I263*N(INDEX('メンバー'!$D$5:$D$24,$P263)))</f>
        <v/>
      </c>
      <c r="K263" s="32">
        <f>IF(OR($O263="",$O263="なし"),"",INDEX('案件'!$D$5:$D$84,$O263)&amp;"")</f>
        <v/>
      </c>
      <c r="L263" s="32">
        <f>IF(AND($A263="",$B263="",$C263="",$F263="",$G263=""),"",IF(NOT(ISNUMBER($A263)),"日付がない",IF($P263="","氏名がない",IF($P263="なし","氏名がメンバーにない",IF($O263="","案件コードがない",IF($O263="なし","案件コードが案件にない",IF($I263="","時間がない",IF((N($F263)*60+N($G263))=0,"時間が0",IF($I263=0,"丸めると0分","")))))))))</f>
        <v/>
      </c>
      <c r="M263" s="58" t="n"/>
      <c r="N263" s="33">
        <f>IF(ISNUMBER($A263),DATE(YEAR($A263),MONTH($A263),1),"")</f>
        <v/>
      </c>
      <c r="O263" s="34">
        <f>IF($C263="","",IFERROR(MATCH($C263,'案件'!$A$5:$A$84,0),"なし"))</f>
        <v/>
      </c>
      <c r="P263" s="34">
        <f>IF($B263="","",IFERROR(MATCH($B263,'メンバー'!$B$5:$B$24,0),"なし"))</f>
        <v/>
      </c>
    </row>
    <row r="264" ht="17" customHeight="1">
      <c r="A264" s="23" t="n"/>
      <c r="B264" s="21" t="n"/>
      <c r="C264" s="21" t="n"/>
      <c r="D264" s="29">
        <f>IF(OR($O264="",$O264="なし"),"",INDEX('案件'!$B$5:$B$84,$O264)&amp;"")</f>
        <v/>
      </c>
      <c r="E264" s="19" t="n"/>
      <c r="F264" s="22" t="n"/>
      <c r="G264" s="22" t="n"/>
      <c r="H264" s="19" t="n"/>
      <c r="I264" s="30">
        <f>IF(AND($F264="",$G264=""),"",IF(N('設定'!$B$11)&gt;0,ROUND((N($F264)*60+N($G264))/N('設定'!$B$11),0)*N('設定'!$B$11),(N($F264)*60+N($G264)))/60)</f>
        <v/>
      </c>
      <c r="J264" s="31">
        <f>IF(OR($I264="",$P264="",$P264="なし"),"",$I264*N(INDEX('メンバー'!$D$5:$D$24,$P264)))</f>
        <v/>
      </c>
      <c r="K264" s="32">
        <f>IF(OR($O264="",$O264="なし"),"",INDEX('案件'!$D$5:$D$84,$O264)&amp;"")</f>
        <v/>
      </c>
      <c r="L264" s="32">
        <f>IF(AND($A264="",$B264="",$C264="",$F264="",$G264=""),"",IF(NOT(ISNUMBER($A264)),"日付がない",IF($P264="","氏名がない",IF($P264="なし","氏名がメンバーにない",IF($O264="","案件コードがない",IF($O264="なし","案件コードが案件にない",IF($I264="","時間がない",IF((N($F264)*60+N($G264))=0,"時間が0",IF($I264=0,"丸めると0分","")))))))))</f>
        <v/>
      </c>
      <c r="M264" s="58" t="n"/>
      <c r="N264" s="33">
        <f>IF(ISNUMBER($A264),DATE(YEAR($A264),MONTH($A264),1),"")</f>
        <v/>
      </c>
      <c r="O264" s="34">
        <f>IF($C264="","",IFERROR(MATCH($C264,'案件'!$A$5:$A$84,0),"なし"))</f>
        <v/>
      </c>
      <c r="P264" s="34">
        <f>IF($B264="","",IFERROR(MATCH($B264,'メンバー'!$B$5:$B$24,0),"なし"))</f>
        <v/>
      </c>
    </row>
    <row r="265" ht="17" customHeight="1">
      <c r="A265" s="23" t="n"/>
      <c r="B265" s="21" t="n"/>
      <c r="C265" s="21" t="n"/>
      <c r="D265" s="29">
        <f>IF(OR($O265="",$O265="なし"),"",INDEX('案件'!$B$5:$B$84,$O265)&amp;"")</f>
        <v/>
      </c>
      <c r="E265" s="19" t="n"/>
      <c r="F265" s="22" t="n"/>
      <c r="G265" s="22" t="n"/>
      <c r="H265" s="19" t="n"/>
      <c r="I265" s="30">
        <f>IF(AND($F265="",$G265=""),"",IF(N('設定'!$B$11)&gt;0,ROUND((N($F265)*60+N($G265))/N('設定'!$B$11),0)*N('設定'!$B$11),(N($F265)*60+N($G265)))/60)</f>
        <v/>
      </c>
      <c r="J265" s="31">
        <f>IF(OR($I265="",$P265="",$P265="なし"),"",$I265*N(INDEX('メンバー'!$D$5:$D$24,$P265)))</f>
        <v/>
      </c>
      <c r="K265" s="32">
        <f>IF(OR($O265="",$O265="なし"),"",INDEX('案件'!$D$5:$D$84,$O265)&amp;"")</f>
        <v/>
      </c>
      <c r="L265" s="32">
        <f>IF(AND($A265="",$B265="",$C265="",$F265="",$G265=""),"",IF(NOT(ISNUMBER($A265)),"日付がない",IF($P265="","氏名がない",IF($P265="なし","氏名がメンバーにない",IF($O265="","案件コードがない",IF($O265="なし","案件コードが案件にない",IF($I265="","時間がない",IF((N($F265)*60+N($G265))=0,"時間が0",IF($I265=0,"丸めると0分","")))))))))</f>
        <v/>
      </c>
      <c r="M265" s="58" t="n"/>
      <c r="N265" s="33">
        <f>IF(ISNUMBER($A265),DATE(YEAR($A265),MONTH($A265),1),"")</f>
        <v/>
      </c>
      <c r="O265" s="34">
        <f>IF($C265="","",IFERROR(MATCH($C265,'案件'!$A$5:$A$84,0),"なし"))</f>
        <v/>
      </c>
      <c r="P265" s="34">
        <f>IF($B265="","",IFERROR(MATCH($B265,'メンバー'!$B$5:$B$24,0),"なし"))</f>
        <v/>
      </c>
    </row>
    <row r="266" ht="17" customHeight="1">
      <c r="A266" s="23" t="n"/>
      <c r="B266" s="21" t="n"/>
      <c r="C266" s="21" t="n"/>
      <c r="D266" s="29">
        <f>IF(OR($O266="",$O266="なし"),"",INDEX('案件'!$B$5:$B$84,$O266)&amp;"")</f>
        <v/>
      </c>
      <c r="E266" s="19" t="n"/>
      <c r="F266" s="22" t="n"/>
      <c r="G266" s="22" t="n"/>
      <c r="H266" s="19" t="n"/>
      <c r="I266" s="30">
        <f>IF(AND($F266="",$G266=""),"",IF(N('設定'!$B$11)&gt;0,ROUND((N($F266)*60+N($G266))/N('設定'!$B$11),0)*N('設定'!$B$11),(N($F266)*60+N($G266)))/60)</f>
        <v/>
      </c>
      <c r="J266" s="31">
        <f>IF(OR($I266="",$P266="",$P266="なし"),"",$I266*N(INDEX('メンバー'!$D$5:$D$24,$P266)))</f>
        <v/>
      </c>
      <c r="K266" s="32">
        <f>IF(OR($O266="",$O266="なし"),"",INDEX('案件'!$D$5:$D$84,$O266)&amp;"")</f>
        <v/>
      </c>
      <c r="L266" s="32">
        <f>IF(AND($A266="",$B266="",$C266="",$F266="",$G266=""),"",IF(NOT(ISNUMBER($A266)),"日付がない",IF($P266="","氏名がない",IF($P266="なし","氏名がメンバーにない",IF($O266="","案件コードがない",IF($O266="なし","案件コードが案件にない",IF($I266="","時間がない",IF((N($F266)*60+N($G266))=0,"時間が0",IF($I266=0,"丸めると0分","")))))))))</f>
        <v/>
      </c>
      <c r="M266" s="58" t="n"/>
      <c r="N266" s="33">
        <f>IF(ISNUMBER($A266),DATE(YEAR($A266),MONTH($A266),1),"")</f>
        <v/>
      </c>
      <c r="O266" s="34">
        <f>IF($C266="","",IFERROR(MATCH($C266,'案件'!$A$5:$A$84,0),"なし"))</f>
        <v/>
      </c>
      <c r="P266" s="34">
        <f>IF($B266="","",IFERROR(MATCH($B266,'メンバー'!$B$5:$B$24,0),"なし"))</f>
        <v/>
      </c>
    </row>
    <row r="267" ht="17" customHeight="1">
      <c r="A267" s="23" t="n"/>
      <c r="B267" s="21" t="n"/>
      <c r="C267" s="21" t="n"/>
      <c r="D267" s="29">
        <f>IF(OR($O267="",$O267="なし"),"",INDEX('案件'!$B$5:$B$84,$O267)&amp;"")</f>
        <v/>
      </c>
      <c r="E267" s="19" t="n"/>
      <c r="F267" s="22" t="n"/>
      <c r="G267" s="22" t="n"/>
      <c r="H267" s="19" t="n"/>
      <c r="I267" s="30">
        <f>IF(AND($F267="",$G267=""),"",IF(N('設定'!$B$11)&gt;0,ROUND((N($F267)*60+N($G267))/N('設定'!$B$11),0)*N('設定'!$B$11),(N($F267)*60+N($G267)))/60)</f>
        <v/>
      </c>
      <c r="J267" s="31">
        <f>IF(OR($I267="",$P267="",$P267="なし"),"",$I267*N(INDEX('メンバー'!$D$5:$D$24,$P267)))</f>
        <v/>
      </c>
      <c r="K267" s="32">
        <f>IF(OR($O267="",$O267="なし"),"",INDEX('案件'!$D$5:$D$84,$O267)&amp;"")</f>
        <v/>
      </c>
      <c r="L267" s="32">
        <f>IF(AND($A267="",$B267="",$C267="",$F267="",$G267=""),"",IF(NOT(ISNUMBER($A267)),"日付がない",IF($P267="","氏名がない",IF($P267="なし","氏名がメンバーにない",IF($O267="","案件コードがない",IF($O267="なし","案件コードが案件にない",IF($I267="","時間がない",IF((N($F267)*60+N($G267))=0,"時間が0",IF($I267=0,"丸めると0分","")))))))))</f>
        <v/>
      </c>
      <c r="M267" s="58" t="n"/>
      <c r="N267" s="33">
        <f>IF(ISNUMBER($A267),DATE(YEAR($A267),MONTH($A267),1),"")</f>
        <v/>
      </c>
      <c r="O267" s="34">
        <f>IF($C267="","",IFERROR(MATCH($C267,'案件'!$A$5:$A$84,0),"なし"))</f>
        <v/>
      </c>
      <c r="P267" s="34">
        <f>IF($B267="","",IFERROR(MATCH($B267,'メンバー'!$B$5:$B$24,0),"なし"))</f>
        <v/>
      </c>
    </row>
    <row r="268" ht="17" customHeight="1">
      <c r="A268" s="23" t="n"/>
      <c r="B268" s="21" t="n"/>
      <c r="C268" s="21" t="n"/>
      <c r="D268" s="29">
        <f>IF(OR($O268="",$O268="なし"),"",INDEX('案件'!$B$5:$B$84,$O268)&amp;"")</f>
        <v/>
      </c>
      <c r="E268" s="19" t="n"/>
      <c r="F268" s="22" t="n"/>
      <c r="G268" s="22" t="n"/>
      <c r="H268" s="19" t="n"/>
      <c r="I268" s="30">
        <f>IF(AND($F268="",$G268=""),"",IF(N('設定'!$B$11)&gt;0,ROUND((N($F268)*60+N($G268))/N('設定'!$B$11),0)*N('設定'!$B$11),(N($F268)*60+N($G268)))/60)</f>
        <v/>
      </c>
      <c r="J268" s="31">
        <f>IF(OR($I268="",$P268="",$P268="なし"),"",$I268*N(INDEX('メンバー'!$D$5:$D$24,$P268)))</f>
        <v/>
      </c>
      <c r="K268" s="32">
        <f>IF(OR($O268="",$O268="なし"),"",INDEX('案件'!$D$5:$D$84,$O268)&amp;"")</f>
        <v/>
      </c>
      <c r="L268" s="32">
        <f>IF(AND($A268="",$B268="",$C268="",$F268="",$G268=""),"",IF(NOT(ISNUMBER($A268)),"日付がない",IF($P268="","氏名がない",IF($P268="なし","氏名がメンバーにない",IF($O268="","案件コードがない",IF($O268="なし","案件コードが案件にない",IF($I268="","時間がない",IF((N($F268)*60+N($G268))=0,"時間が0",IF($I268=0,"丸めると0分","")))))))))</f>
        <v/>
      </c>
      <c r="M268" s="58" t="n"/>
      <c r="N268" s="33">
        <f>IF(ISNUMBER($A268),DATE(YEAR($A268),MONTH($A268),1),"")</f>
        <v/>
      </c>
      <c r="O268" s="34">
        <f>IF($C268="","",IFERROR(MATCH($C268,'案件'!$A$5:$A$84,0),"なし"))</f>
        <v/>
      </c>
      <c r="P268" s="34">
        <f>IF($B268="","",IFERROR(MATCH($B268,'メンバー'!$B$5:$B$24,0),"なし"))</f>
        <v/>
      </c>
    </row>
    <row r="269" ht="17" customHeight="1">
      <c r="A269" s="23" t="n"/>
      <c r="B269" s="21" t="n"/>
      <c r="C269" s="21" t="n"/>
      <c r="D269" s="29">
        <f>IF(OR($O269="",$O269="なし"),"",INDEX('案件'!$B$5:$B$84,$O269)&amp;"")</f>
        <v/>
      </c>
      <c r="E269" s="19" t="n"/>
      <c r="F269" s="22" t="n"/>
      <c r="G269" s="22" t="n"/>
      <c r="H269" s="19" t="n"/>
      <c r="I269" s="30">
        <f>IF(AND($F269="",$G269=""),"",IF(N('設定'!$B$11)&gt;0,ROUND((N($F269)*60+N($G269))/N('設定'!$B$11),0)*N('設定'!$B$11),(N($F269)*60+N($G269)))/60)</f>
        <v/>
      </c>
      <c r="J269" s="31">
        <f>IF(OR($I269="",$P269="",$P269="なし"),"",$I269*N(INDEX('メンバー'!$D$5:$D$24,$P269)))</f>
        <v/>
      </c>
      <c r="K269" s="32">
        <f>IF(OR($O269="",$O269="なし"),"",INDEX('案件'!$D$5:$D$84,$O269)&amp;"")</f>
        <v/>
      </c>
      <c r="L269" s="32">
        <f>IF(AND($A269="",$B269="",$C269="",$F269="",$G269=""),"",IF(NOT(ISNUMBER($A269)),"日付がない",IF($P269="","氏名がない",IF($P269="なし","氏名がメンバーにない",IF($O269="","案件コードがない",IF($O269="なし","案件コードが案件にない",IF($I269="","時間がない",IF((N($F269)*60+N($G269))=0,"時間が0",IF($I269=0,"丸めると0分","")))))))))</f>
        <v/>
      </c>
      <c r="M269" s="58" t="n"/>
      <c r="N269" s="33">
        <f>IF(ISNUMBER($A269),DATE(YEAR($A269),MONTH($A269),1),"")</f>
        <v/>
      </c>
      <c r="O269" s="34">
        <f>IF($C269="","",IFERROR(MATCH($C269,'案件'!$A$5:$A$84,0),"なし"))</f>
        <v/>
      </c>
      <c r="P269" s="34">
        <f>IF($B269="","",IFERROR(MATCH($B269,'メンバー'!$B$5:$B$24,0),"なし"))</f>
        <v/>
      </c>
    </row>
    <row r="270" ht="17" customHeight="1">
      <c r="A270" s="23" t="n"/>
      <c r="B270" s="21" t="n"/>
      <c r="C270" s="21" t="n"/>
      <c r="D270" s="29">
        <f>IF(OR($O270="",$O270="なし"),"",INDEX('案件'!$B$5:$B$84,$O270)&amp;"")</f>
        <v/>
      </c>
      <c r="E270" s="19" t="n"/>
      <c r="F270" s="22" t="n"/>
      <c r="G270" s="22" t="n"/>
      <c r="H270" s="19" t="n"/>
      <c r="I270" s="30">
        <f>IF(AND($F270="",$G270=""),"",IF(N('設定'!$B$11)&gt;0,ROUND((N($F270)*60+N($G270))/N('設定'!$B$11),0)*N('設定'!$B$11),(N($F270)*60+N($G270)))/60)</f>
        <v/>
      </c>
      <c r="J270" s="31">
        <f>IF(OR($I270="",$P270="",$P270="なし"),"",$I270*N(INDEX('メンバー'!$D$5:$D$24,$P270)))</f>
        <v/>
      </c>
      <c r="K270" s="32">
        <f>IF(OR($O270="",$O270="なし"),"",INDEX('案件'!$D$5:$D$84,$O270)&amp;"")</f>
        <v/>
      </c>
      <c r="L270" s="32">
        <f>IF(AND($A270="",$B270="",$C270="",$F270="",$G270=""),"",IF(NOT(ISNUMBER($A270)),"日付がない",IF($P270="","氏名がない",IF($P270="なし","氏名がメンバーにない",IF($O270="","案件コードがない",IF($O270="なし","案件コードが案件にない",IF($I270="","時間がない",IF((N($F270)*60+N($G270))=0,"時間が0",IF($I270=0,"丸めると0分","")))))))))</f>
        <v/>
      </c>
      <c r="M270" s="58" t="n"/>
      <c r="N270" s="33">
        <f>IF(ISNUMBER($A270),DATE(YEAR($A270),MONTH($A270),1),"")</f>
        <v/>
      </c>
      <c r="O270" s="34">
        <f>IF($C270="","",IFERROR(MATCH($C270,'案件'!$A$5:$A$84,0),"なし"))</f>
        <v/>
      </c>
      <c r="P270" s="34">
        <f>IF($B270="","",IFERROR(MATCH($B270,'メンバー'!$B$5:$B$24,0),"なし"))</f>
        <v/>
      </c>
    </row>
    <row r="271" ht="17" customHeight="1">
      <c r="A271" s="23" t="n"/>
      <c r="B271" s="21" t="n"/>
      <c r="C271" s="21" t="n"/>
      <c r="D271" s="29">
        <f>IF(OR($O271="",$O271="なし"),"",INDEX('案件'!$B$5:$B$84,$O271)&amp;"")</f>
        <v/>
      </c>
      <c r="E271" s="19" t="n"/>
      <c r="F271" s="22" t="n"/>
      <c r="G271" s="22" t="n"/>
      <c r="H271" s="19" t="n"/>
      <c r="I271" s="30">
        <f>IF(AND($F271="",$G271=""),"",IF(N('設定'!$B$11)&gt;0,ROUND((N($F271)*60+N($G271))/N('設定'!$B$11),0)*N('設定'!$B$11),(N($F271)*60+N($G271)))/60)</f>
        <v/>
      </c>
      <c r="J271" s="31">
        <f>IF(OR($I271="",$P271="",$P271="なし"),"",$I271*N(INDEX('メンバー'!$D$5:$D$24,$P271)))</f>
        <v/>
      </c>
      <c r="K271" s="32">
        <f>IF(OR($O271="",$O271="なし"),"",INDEX('案件'!$D$5:$D$84,$O271)&amp;"")</f>
        <v/>
      </c>
      <c r="L271" s="32">
        <f>IF(AND($A271="",$B271="",$C271="",$F271="",$G271=""),"",IF(NOT(ISNUMBER($A271)),"日付がない",IF($P271="","氏名がない",IF($P271="なし","氏名がメンバーにない",IF($O271="","案件コードがない",IF($O271="なし","案件コードが案件にない",IF($I271="","時間がない",IF((N($F271)*60+N($G271))=0,"時間が0",IF($I271=0,"丸めると0分","")))))))))</f>
        <v/>
      </c>
      <c r="M271" s="58" t="n"/>
      <c r="N271" s="33">
        <f>IF(ISNUMBER($A271),DATE(YEAR($A271),MONTH($A271),1),"")</f>
        <v/>
      </c>
      <c r="O271" s="34">
        <f>IF($C271="","",IFERROR(MATCH($C271,'案件'!$A$5:$A$84,0),"なし"))</f>
        <v/>
      </c>
      <c r="P271" s="34">
        <f>IF($B271="","",IFERROR(MATCH($B271,'メンバー'!$B$5:$B$24,0),"なし"))</f>
        <v/>
      </c>
    </row>
    <row r="272" ht="17" customHeight="1">
      <c r="A272" s="23" t="n"/>
      <c r="B272" s="21" t="n"/>
      <c r="C272" s="21" t="n"/>
      <c r="D272" s="29">
        <f>IF(OR($O272="",$O272="なし"),"",INDEX('案件'!$B$5:$B$84,$O272)&amp;"")</f>
        <v/>
      </c>
      <c r="E272" s="19" t="n"/>
      <c r="F272" s="22" t="n"/>
      <c r="G272" s="22" t="n"/>
      <c r="H272" s="19" t="n"/>
      <c r="I272" s="30">
        <f>IF(AND($F272="",$G272=""),"",IF(N('設定'!$B$11)&gt;0,ROUND((N($F272)*60+N($G272))/N('設定'!$B$11),0)*N('設定'!$B$11),(N($F272)*60+N($G272)))/60)</f>
        <v/>
      </c>
      <c r="J272" s="31">
        <f>IF(OR($I272="",$P272="",$P272="なし"),"",$I272*N(INDEX('メンバー'!$D$5:$D$24,$P272)))</f>
        <v/>
      </c>
      <c r="K272" s="32">
        <f>IF(OR($O272="",$O272="なし"),"",INDEX('案件'!$D$5:$D$84,$O272)&amp;"")</f>
        <v/>
      </c>
      <c r="L272" s="32">
        <f>IF(AND($A272="",$B272="",$C272="",$F272="",$G272=""),"",IF(NOT(ISNUMBER($A272)),"日付がない",IF($P272="","氏名がない",IF($P272="なし","氏名がメンバーにない",IF($O272="","案件コードがない",IF($O272="なし","案件コードが案件にない",IF($I272="","時間がない",IF((N($F272)*60+N($G272))=0,"時間が0",IF($I272=0,"丸めると0分","")))))))))</f>
        <v/>
      </c>
      <c r="M272" s="58" t="n"/>
      <c r="N272" s="33">
        <f>IF(ISNUMBER($A272),DATE(YEAR($A272),MONTH($A272),1),"")</f>
        <v/>
      </c>
      <c r="O272" s="34">
        <f>IF($C272="","",IFERROR(MATCH($C272,'案件'!$A$5:$A$84,0),"なし"))</f>
        <v/>
      </c>
      <c r="P272" s="34">
        <f>IF($B272="","",IFERROR(MATCH($B272,'メンバー'!$B$5:$B$24,0),"なし"))</f>
        <v/>
      </c>
    </row>
    <row r="273" ht="17" customHeight="1">
      <c r="A273" s="23" t="n"/>
      <c r="B273" s="21" t="n"/>
      <c r="C273" s="21" t="n"/>
      <c r="D273" s="29">
        <f>IF(OR($O273="",$O273="なし"),"",INDEX('案件'!$B$5:$B$84,$O273)&amp;"")</f>
        <v/>
      </c>
      <c r="E273" s="19" t="n"/>
      <c r="F273" s="22" t="n"/>
      <c r="G273" s="22" t="n"/>
      <c r="H273" s="19" t="n"/>
      <c r="I273" s="30">
        <f>IF(AND($F273="",$G273=""),"",IF(N('設定'!$B$11)&gt;0,ROUND((N($F273)*60+N($G273))/N('設定'!$B$11),0)*N('設定'!$B$11),(N($F273)*60+N($G273)))/60)</f>
        <v/>
      </c>
      <c r="J273" s="31">
        <f>IF(OR($I273="",$P273="",$P273="なし"),"",$I273*N(INDEX('メンバー'!$D$5:$D$24,$P273)))</f>
        <v/>
      </c>
      <c r="K273" s="32">
        <f>IF(OR($O273="",$O273="なし"),"",INDEX('案件'!$D$5:$D$84,$O273)&amp;"")</f>
        <v/>
      </c>
      <c r="L273" s="32">
        <f>IF(AND($A273="",$B273="",$C273="",$F273="",$G273=""),"",IF(NOT(ISNUMBER($A273)),"日付がない",IF($P273="","氏名がない",IF($P273="なし","氏名がメンバーにない",IF($O273="","案件コードがない",IF($O273="なし","案件コードが案件にない",IF($I273="","時間がない",IF((N($F273)*60+N($G273))=0,"時間が0",IF($I273=0,"丸めると0分","")))))))))</f>
        <v/>
      </c>
      <c r="M273" s="58" t="n"/>
      <c r="N273" s="33">
        <f>IF(ISNUMBER($A273),DATE(YEAR($A273),MONTH($A273),1),"")</f>
        <v/>
      </c>
      <c r="O273" s="34">
        <f>IF($C273="","",IFERROR(MATCH($C273,'案件'!$A$5:$A$84,0),"なし"))</f>
        <v/>
      </c>
      <c r="P273" s="34">
        <f>IF($B273="","",IFERROR(MATCH($B273,'メンバー'!$B$5:$B$24,0),"なし"))</f>
        <v/>
      </c>
    </row>
    <row r="274" ht="17" customHeight="1">
      <c r="A274" s="23" t="n"/>
      <c r="B274" s="21" t="n"/>
      <c r="C274" s="21" t="n"/>
      <c r="D274" s="29">
        <f>IF(OR($O274="",$O274="なし"),"",INDEX('案件'!$B$5:$B$84,$O274)&amp;"")</f>
        <v/>
      </c>
      <c r="E274" s="19" t="n"/>
      <c r="F274" s="22" t="n"/>
      <c r="G274" s="22" t="n"/>
      <c r="H274" s="19" t="n"/>
      <c r="I274" s="30">
        <f>IF(AND($F274="",$G274=""),"",IF(N('設定'!$B$11)&gt;0,ROUND((N($F274)*60+N($G274))/N('設定'!$B$11),0)*N('設定'!$B$11),(N($F274)*60+N($G274)))/60)</f>
        <v/>
      </c>
      <c r="J274" s="31">
        <f>IF(OR($I274="",$P274="",$P274="なし"),"",$I274*N(INDEX('メンバー'!$D$5:$D$24,$P274)))</f>
        <v/>
      </c>
      <c r="K274" s="32">
        <f>IF(OR($O274="",$O274="なし"),"",INDEX('案件'!$D$5:$D$84,$O274)&amp;"")</f>
        <v/>
      </c>
      <c r="L274" s="32">
        <f>IF(AND($A274="",$B274="",$C274="",$F274="",$G274=""),"",IF(NOT(ISNUMBER($A274)),"日付がない",IF($P274="","氏名がない",IF($P274="なし","氏名がメンバーにない",IF($O274="","案件コードがない",IF($O274="なし","案件コードが案件にない",IF($I274="","時間がない",IF((N($F274)*60+N($G274))=0,"時間が0",IF($I274=0,"丸めると0分","")))))))))</f>
        <v/>
      </c>
      <c r="M274" s="58" t="n"/>
      <c r="N274" s="33">
        <f>IF(ISNUMBER($A274),DATE(YEAR($A274),MONTH($A274),1),"")</f>
        <v/>
      </c>
      <c r="O274" s="34">
        <f>IF($C274="","",IFERROR(MATCH($C274,'案件'!$A$5:$A$84,0),"なし"))</f>
        <v/>
      </c>
      <c r="P274" s="34">
        <f>IF($B274="","",IFERROR(MATCH($B274,'メンバー'!$B$5:$B$24,0),"なし"))</f>
        <v/>
      </c>
    </row>
    <row r="275" ht="17" customHeight="1">
      <c r="A275" s="23" t="n"/>
      <c r="B275" s="21" t="n"/>
      <c r="C275" s="21" t="n"/>
      <c r="D275" s="29">
        <f>IF(OR($O275="",$O275="なし"),"",INDEX('案件'!$B$5:$B$84,$O275)&amp;"")</f>
        <v/>
      </c>
      <c r="E275" s="19" t="n"/>
      <c r="F275" s="22" t="n"/>
      <c r="G275" s="22" t="n"/>
      <c r="H275" s="19" t="n"/>
      <c r="I275" s="30">
        <f>IF(AND($F275="",$G275=""),"",IF(N('設定'!$B$11)&gt;0,ROUND((N($F275)*60+N($G275))/N('設定'!$B$11),0)*N('設定'!$B$11),(N($F275)*60+N($G275)))/60)</f>
        <v/>
      </c>
      <c r="J275" s="31">
        <f>IF(OR($I275="",$P275="",$P275="なし"),"",$I275*N(INDEX('メンバー'!$D$5:$D$24,$P275)))</f>
        <v/>
      </c>
      <c r="K275" s="32">
        <f>IF(OR($O275="",$O275="なし"),"",INDEX('案件'!$D$5:$D$84,$O275)&amp;"")</f>
        <v/>
      </c>
      <c r="L275" s="32">
        <f>IF(AND($A275="",$B275="",$C275="",$F275="",$G275=""),"",IF(NOT(ISNUMBER($A275)),"日付がない",IF($P275="","氏名がない",IF($P275="なし","氏名がメンバーにない",IF($O275="","案件コードがない",IF($O275="なし","案件コードが案件にない",IF($I275="","時間がない",IF((N($F275)*60+N($G275))=0,"時間が0",IF($I275=0,"丸めると0分","")))))))))</f>
        <v/>
      </c>
      <c r="M275" s="58" t="n"/>
      <c r="N275" s="33">
        <f>IF(ISNUMBER($A275),DATE(YEAR($A275),MONTH($A275),1),"")</f>
        <v/>
      </c>
      <c r="O275" s="34">
        <f>IF($C275="","",IFERROR(MATCH($C275,'案件'!$A$5:$A$84,0),"なし"))</f>
        <v/>
      </c>
      <c r="P275" s="34">
        <f>IF($B275="","",IFERROR(MATCH($B275,'メンバー'!$B$5:$B$24,0),"なし"))</f>
        <v/>
      </c>
    </row>
    <row r="276" ht="17" customHeight="1">
      <c r="A276" s="23" t="n"/>
      <c r="B276" s="21" t="n"/>
      <c r="C276" s="21" t="n"/>
      <c r="D276" s="29">
        <f>IF(OR($O276="",$O276="なし"),"",INDEX('案件'!$B$5:$B$84,$O276)&amp;"")</f>
        <v/>
      </c>
      <c r="E276" s="19" t="n"/>
      <c r="F276" s="22" t="n"/>
      <c r="G276" s="22" t="n"/>
      <c r="H276" s="19" t="n"/>
      <c r="I276" s="30">
        <f>IF(AND($F276="",$G276=""),"",IF(N('設定'!$B$11)&gt;0,ROUND((N($F276)*60+N($G276))/N('設定'!$B$11),0)*N('設定'!$B$11),(N($F276)*60+N($G276)))/60)</f>
        <v/>
      </c>
      <c r="J276" s="31">
        <f>IF(OR($I276="",$P276="",$P276="なし"),"",$I276*N(INDEX('メンバー'!$D$5:$D$24,$P276)))</f>
        <v/>
      </c>
      <c r="K276" s="32">
        <f>IF(OR($O276="",$O276="なし"),"",INDEX('案件'!$D$5:$D$84,$O276)&amp;"")</f>
        <v/>
      </c>
      <c r="L276" s="32">
        <f>IF(AND($A276="",$B276="",$C276="",$F276="",$G276=""),"",IF(NOT(ISNUMBER($A276)),"日付がない",IF($P276="","氏名がない",IF($P276="なし","氏名がメンバーにない",IF($O276="","案件コードがない",IF($O276="なし","案件コードが案件にない",IF($I276="","時間がない",IF((N($F276)*60+N($G276))=0,"時間が0",IF($I276=0,"丸めると0分","")))))))))</f>
        <v/>
      </c>
      <c r="M276" s="58" t="n"/>
      <c r="N276" s="33">
        <f>IF(ISNUMBER($A276),DATE(YEAR($A276),MONTH($A276),1),"")</f>
        <v/>
      </c>
      <c r="O276" s="34">
        <f>IF($C276="","",IFERROR(MATCH($C276,'案件'!$A$5:$A$84,0),"なし"))</f>
        <v/>
      </c>
      <c r="P276" s="34">
        <f>IF($B276="","",IFERROR(MATCH($B276,'メンバー'!$B$5:$B$24,0),"なし"))</f>
        <v/>
      </c>
    </row>
    <row r="277" ht="17" customHeight="1">
      <c r="A277" s="23" t="n"/>
      <c r="B277" s="21" t="n"/>
      <c r="C277" s="21" t="n"/>
      <c r="D277" s="29">
        <f>IF(OR($O277="",$O277="なし"),"",INDEX('案件'!$B$5:$B$84,$O277)&amp;"")</f>
        <v/>
      </c>
      <c r="E277" s="19" t="n"/>
      <c r="F277" s="22" t="n"/>
      <c r="G277" s="22" t="n"/>
      <c r="H277" s="19" t="n"/>
      <c r="I277" s="30">
        <f>IF(AND($F277="",$G277=""),"",IF(N('設定'!$B$11)&gt;0,ROUND((N($F277)*60+N($G277))/N('設定'!$B$11),0)*N('設定'!$B$11),(N($F277)*60+N($G277)))/60)</f>
        <v/>
      </c>
      <c r="J277" s="31">
        <f>IF(OR($I277="",$P277="",$P277="なし"),"",$I277*N(INDEX('メンバー'!$D$5:$D$24,$P277)))</f>
        <v/>
      </c>
      <c r="K277" s="32">
        <f>IF(OR($O277="",$O277="なし"),"",INDEX('案件'!$D$5:$D$84,$O277)&amp;"")</f>
        <v/>
      </c>
      <c r="L277" s="32">
        <f>IF(AND($A277="",$B277="",$C277="",$F277="",$G277=""),"",IF(NOT(ISNUMBER($A277)),"日付がない",IF($P277="","氏名がない",IF($P277="なし","氏名がメンバーにない",IF($O277="","案件コードがない",IF($O277="なし","案件コードが案件にない",IF($I277="","時間がない",IF((N($F277)*60+N($G277))=0,"時間が0",IF($I277=0,"丸めると0分","")))))))))</f>
        <v/>
      </c>
      <c r="M277" s="58" t="n"/>
      <c r="N277" s="33">
        <f>IF(ISNUMBER($A277),DATE(YEAR($A277),MONTH($A277),1),"")</f>
        <v/>
      </c>
      <c r="O277" s="34">
        <f>IF($C277="","",IFERROR(MATCH($C277,'案件'!$A$5:$A$84,0),"なし"))</f>
        <v/>
      </c>
      <c r="P277" s="34">
        <f>IF($B277="","",IFERROR(MATCH($B277,'メンバー'!$B$5:$B$24,0),"なし"))</f>
        <v/>
      </c>
    </row>
    <row r="278" ht="17" customHeight="1">
      <c r="A278" s="23" t="n"/>
      <c r="B278" s="21" t="n"/>
      <c r="C278" s="21" t="n"/>
      <c r="D278" s="29">
        <f>IF(OR($O278="",$O278="なし"),"",INDEX('案件'!$B$5:$B$84,$O278)&amp;"")</f>
        <v/>
      </c>
      <c r="E278" s="19" t="n"/>
      <c r="F278" s="22" t="n"/>
      <c r="G278" s="22" t="n"/>
      <c r="H278" s="19" t="n"/>
      <c r="I278" s="30">
        <f>IF(AND($F278="",$G278=""),"",IF(N('設定'!$B$11)&gt;0,ROUND((N($F278)*60+N($G278))/N('設定'!$B$11),0)*N('設定'!$B$11),(N($F278)*60+N($G278)))/60)</f>
        <v/>
      </c>
      <c r="J278" s="31">
        <f>IF(OR($I278="",$P278="",$P278="なし"),"",$I278*N(INDEX('メンバー'!$D$5:$D$24,$P278)))</f>
        <v/>
      </c>
      <c r="K278" s="32">
        <f>IF(OR($O278="",$O278="なし"),"",INDEX('案件'!$D$5:$D$84,$O278)&amp;"")</f>
        <v/>
      </c>
      <c r="L278" s="32">
        <f>IF(AND($A278="",$B278="",$C278="",$F278="",$G278=""),"",IF(NOT(ISNUMBER($A278)),"日付がない",IF($P278="","氏名がない",IF($P278="なし","氏名がメンバーにない",IF($O278="","案件コードがない",IF($O278="なし","案件コードが案件にない",IF($I278="","時間がない",IF((N($F278)*60+N($G278))=0,"時間が0",IF($I278=0,"丸めると0分","")))))))))</f>
        <v/>
      </c>
      <c r="M278" s="58" t="n"/>
      <c r="N278" s="33">
        <f>IF(ISNUMBER($A278),DATE(YEAR($A278),MONTH($A278),1),"")</f>
        <v/>
      </c>
      <c r="O278" s="34">
        <f>IF($C278="","",IFERROR(MATCH($C278,'案件'!$A$5:$A$84,0),"なし"))</f>
        <v/>
      </c>
      <c r="P278" s="34">
        <f>IF($B278="","",IFERROR(MATCH($B278,'メンバー'!$B$5:$B$24,0),"なし"))</f>
        <v/>
      </c>
    </row>
    <row r="279" ht="17" customHeight="1">
      <c r="A279" s="23" t="n"/>
      <c r="B279" s="21" t="n"/>
      <c r="C279" s="21" t="n"/>
      <c r="D279" s="29">
        <f>IF(OR($O279="",$O279="なし"),"",INDEX('案件'!$B$5:$B$84,$O279)&amp;"")</f>
        <v/>
      </c>
      <c r="E279" s="19" t="n"/>
      <c r="F279" s="22" t="n"/>
      <c r="G279" s="22" t="n"/>
      <c r="H279" s="19" t="n"/>
      <c r="I279" s="30">
        <f>IF(AND($F279="",$G279=""),"",IF(N('設定'!$B$11)&gt;0,ROUND((N($F279)*60+N($G279))/N('設定'!$B$11),0)*N('設定'!$B$11),(N($F279)*60+N($G279)))/60)</f>
        <v/>
      </c>
      <c r="J279" s="31">
        <f>IF(OR($I279="",$P279="",$P279="なし"),"",$I279*N(INDEX('メンバー'!$D$5:$D$24,$P279)))</f>
        <v/>
      </c>
      <c r="K279" s="32">
        <f>IF(OR($O279="",$O279="なし"),"",INDEX('案件'!$D$5:$D$84,$O279)&amp;"")</f>
        <v/>
      </c>
      <c r="L279" s="32">
        <f>IF(AND($A279="",$B279="",$C279="",$F279="",$G279=""),"",IF(NOT(ISNUMBER($A279)),"日付がない",IF($P279="","氏名がない",IF($P279="なし","氏名がメンバーにない",IF($O279="","案件コードがない",IF($O279="なし","案件コードが案件にない",IF($I279="","時間がない",IF((N($F279)*60+N($G279))=0,"時間が0",IF($I279=0,"丸めると0分","")))))))))</f>
        <v/>
      </c>
      <c r="M279" s="58" t="n"/>
      <c r="N279" s="33">
        <f>IF(ISNUMBER($A279),DATE(YEAR($A279),MONTH($A279),1),"")</f>
        <v/>
      </c>
      <c r="O279" s="34">
        <f>IF($C279="","",IFERROR(MATCH($C279,'案件'!$A$5:$A$84,0),"なし"))</f>
        <v/>
      </c>
      <c r="P279" s="34">
        <f>IF($B279="","",IFERROR(MATCH($B279,'メンバー'!$B$5:$B$24,0),"なし"))</f>
        <v/>
      </c>
    </row>
    <row r="280" ht="17" customHeight="1">
      <c r="A280" s="23" t="n"/>
      <c r="B280" s="21" t="n"/>
      <c r="C280" s="21" t="n"/>
      <c r="D280" s="29">
        <f>IF(OR($O280="",$O280="なし"),"",INDEX('案件'!$B$5:$B$84,$O280)&amp;"")</f>
        <v/>
      </c>
      <c r="E280" s="19" t="n"/>
      <c r="F280" s="22" t="n"/>
      <c r="G280" s="22" t="n"/>
      <c r="H280" s="19" t="n"/>
      <c r="I280" s="30">
        <f>IF(AND($F280="",$G280=""),"",IF(N('設定'!$B$11)&gt;0,ROUND((N($F280)*60+N($G280))/N('設定'!$B$11),0)*N('設定'!$B$11),(N($F280)*60+N($G280)))/60)</f>
        <v/>
      </c>
      <c r="J280" s="31">
        <f>IF(OR($I280="",$P280="",$P280="なし"),"",$I280*N(INDEX('メンバー'!$D$5:$D$24,$P280)))</f>
        <v/>
      </c>
      <c r="K280" s="32">
        <f>IF(OR($O280="",$O280="なし"),"",INDEX('案件'!$D$5:$D$84,$O280)&amp;"")</f>
        <v/>
      </c>
      <c r="L280" s="32">
        <f>IF(AND($A280="",$B280="",$C280="",$F280="",$G280=""),"",IF(NOT(ISNUMBER($A280)),"日付がない",IF($P280="","氏名がない",IF($P280="なし","氏名がメンバーにない",IF($O280="","案件コードがない",IF($O280="なし","案件コードが案件にない",IF($I280="","時間がない",IF((N($F280)*60+N($G280))=0,"時間が0",IF($I280=0,"丸めると0分","")))))))))</f>
        <v/>
      </c>
      <c r="M280" s="58" t="n"/>
      <c r="N280" s="33">
        <f>IF(ISNUMBER($A280),DATE(YEAR($A280),MONTH($A280),1),"")</f>
        <v/>
      </c>
      <c r="O280" s="34">
        <f>IF($C280="","",IFERROR(MATCH($C280,'案件'!$A$5:$A$84,0),"なし"))</f>
        <v/>
      </c>
      <c r="P280" s="34">
        <f>IF($B280="","",IFERROR(MATCH($B280,'メンバー'!$B$5:$B$24,0),"なし"))</f>
        <v/>
      </c>
    </row>
    <row r="281" ht="17" customHeight="1">
      <c r="A281" s="23" t="n"/>
      <c r="B281" s="21" t="n"/>
      <c r="C281" s="21" t="n"/>
      <c r="D281" s="29">
        <f>IF(OR($O281="",$O281="なし"),"",INDEX('案件'!$B$5:$B$84,$O281)&amp;"")</f>
        <v/>
      </c>
      <c r="E281" s="19" t="n"/>
      <c r="F281" s="22" t="n"/>
      <c r="G281" s="22" t="n"/>
      <c r="H281" s="19" t="n"/>
      <c r="I281" s="30">
        <f>IF(AND($F281="",$G281=""),"",IF(N('設定'!$B$11)&gt;0,ROUND((N($F281)*60+N($G281))/N('設定'!$B$11),0)*N('設定'!$B$11),(N($F281)*60+N($G281)))/60)</f>
        <v/>
      </c>
      <c r="J281" s="31">
        <f>IF(OR($I281="",$P281="",$P281="なし"),"",$I281*N(INDEX('メンバー'!$D$5:$D$24,$P281)))</f>
        <v/>
      </c>
      <c r="K281" s="32">
        <f>IF(OR($O281="",$O281="なし"),"",INDEX('案件'!$D$5:$D$84,$O281)&amp;"")</f>
        <v/>
      </c>
      <c r="L281" s="32">
        <f>IF(AND($A281="",$B281="",$C281="",$F281="",$G281=""),"",IF(NOT(ISNUMBER($A281)),"日付がない",IF($P281="","氏名がない",IF($P281="なし","氏名がメンバーにない",IF($O281="","案件コードがない",IF($O281="なし","案件コードが案件にない",IF($I281="","時間がない",IF((N($F281)*60+N($G281))=0,"時間が0",IF($I281=0,"丸めると0分","")))))))))</f>
        <v/>
      </c>
      <c r="M281" s="58" t="n"/>
      <c r="N281" s="33">
        <f>IF(ISNUMBER($A281),DATE(YEAR($A281),MONTH($A281),1),"")</f>
        <v/>
      </c>
      <c r="O281" s="34">
        <f>IF($C281="","",IFERROR(MATCH($C281,'案件'!$A$5:$A$84,0),"なし"))</f>
        <v/>
      </c>
      <c r="P281" s="34">
        <f>IF($B281="","",IFERROR(MATCH($B281,'メンバー'!$B$5:$B$24,0),"なし"))</f>
        <v/>
      </c>
    </row>
    <row r="282" ht="17" customHeight="1">
      <c r="A282" s="23" t="n"/>
      <c r="B282" s="21" t="n"/>
      <c r="C282" s="21" t="n"/>
      <c r="D282" s="29">
        <f>IF(OR($O282="",$O282="なし"),"",INDEX('案件'!$B$5:$B$84,$O282)&amp;"")</f>
        <v/>
      </c>
      <c r="E282" s="19" t="n"/>
      <c r="F282" s="22" t="n"/>
      <c r="G282" s="22" t="n"/>
      <c r="H282" s="19" t="n"/>
      <c r="I282" s="30">
        <f>IF(AND($F282="",$G282=""),"",IF(N('設定'!$B$11)&gt;0,ROUND((N($F282)*60+N($G282))/N('設定'!$B$11),0)*N('設定'!$B$11),(N($F282)*60+N($G282)))/60)</f>
        <v/>
      </c>
      <c r="J282" s="31">
        <f>IF(OR($I282="",$P282="",$P282="なし"),"",$I282*N(INDEX('メンバー'!$D$5:$D$24,$P282)))</f>
        <v/>
      </c>
      <c r="K282" s="32">
        <f>IF(OR($O282="",$O282="なし"),"",INDEX('案件'!$D$5:$D$84,$O282)&amp;"")</f>
        <v/>
      </c>
      <c r="L282" s="32">
        <f>IF(AND($A282="",$B282="",$C282="",$F282="",$G282=""),"",IF(NOT(ISNUMBER($A282)),"日付がない",IF($P282="","氏名がない",IF($P282="なし","氏名がメンバーにない",IF($O282="","案件コードがない",IF($O282="なし","案件コードが案件にない",IF($I282="","時間がない",IF((N($F282)*60+N($G282))=0,"時間が0",IF($I282=0,"丸めると0分","")))))))))</f>
        <v/>
      </c>
      <c r="M282" s="58" t="n"/>
      <c r="N282" s="33">
        <f>IF(ISNUMBER($A282),DATE(YEAR($A282),MONTH($A282),1),"")</f>
        <v/>
      </c>
      <c r="O282" s="34">
        <f>IF($C282="","",IFERROR(MATCH($C282,'案件'!$A$5:$A$84,0),"なし"))</f>
        <v/>
      </c>
      <c r="P282" s="34">
        <f>IF($B282="","",IFERROR(MATCH($B282,'メンバー'!$B$5:$B$24,0),"なし"))</f>
        <v/>
      </c>
    </row>
    <row r="283" ht="17" customHeight="1">
      <c r="A283" s="23" t="n"/>
      <c r="B283" s="21" t="n"/>
      <c r="C283" s="21" t="n"/>
      <c r="D283" s="29">
        <f>IF(OR($O283="",$O283="なし"),"",INDEX('案件'!$B$5:$B$84,$O283)&amp;"")</f>
        <v/>
      </c>
      <c r="E283" s="19" t="n"/>
      <c r="F283" s="22" t="n"/>
      <c r="G283" s="22" t="n"/>
      <c r="H283" s="19" t="n"/>
      <c r="I283" s="30">
        <f>IF(AND($F283="",$G283=""),"",IF(N('設定'!$B$11)&gt;0,ROUND((N($F283)*60+N($G283))/N('設定'!$B$11),0)*N('設定'!$B$11),(N($F283)*60+N($G283)))/60)</f>
        <v/>
      </c>
      <c r="J283" s="31">
        <f>IF(OR($I283="",$P283="",$P283="なし"),"",$I283*N(INDEX('メンバー'!$D$5:$D$24,$P283)))</f>
        <v/>
      </c>
      <c r="K283" s="32">
        <f>IF(OR($O283="",$O283="なし"),"",INDEX('案件'!$D$5:$D$84,$O283)&amp;"")</f>
        <v/>
      </c>
      <c r="L283" s="32">
        <f>IF(AND($A283="",$B283="",$C283="",$F283="",$G283=""),"",IF(NOT(ISNUMBER($A283)),"日付がない",IF($P283="","氏名がない",IF($P283="なし","氏名がメンバーにない",IF($O283="","案件コードがない",IF($O283="なし","案件コードが案件にない",IF($I283="","時間がない",IF((N($F283)*60+N($G283))=0,"時間が0",IF($I283=0,"丸めると0分","")))))))))</f>
        <v/>
      </c>
      <c r="M283" s="58" t="n"/>
      <c r="N283" s="33">
        <f>IF(ISNUMBER($A283),DATE(YEAR($A283),MONTH($A283),1),"")</f>
        <v/>
      </c>
      <c r="O283" s="34">
        <f>IF($C283="","",IFERROR(MATCH($C283,'案件'!$A$5:$A$84,0),"なし"))</f>
        <v/>
      </c>
      <c r="P283" s="34">
        <f>IF($B283="","",IFERROR(MATCH($B283,'メンバー'!$B$5:$B$24,0),"なし"))</f>
        <v/>
      </c>
    </row>
    <row r="284" ht="17" customHeight="1">
      <c r="A284" s="23" t="n"/>
      <c r="B284" s="21" t="n"/>
      <c r="C284" s="21" t="n"/>
      <c r="D284" s="29">
        <f>IF(OR($O284="",$O284="なし"),"",INDEX('案件'!$B$5:$B$84,$O284)&amp;"")</f>
        <v/>
      </c>
      <c r="E284" s="19" t="n"/>
      <c r="F284" s="22" t="n"/>
      <c r="G284" s="22" t="n"/>
      <c r="H284" s="19" t="n"/>
      <c r="I284" s="30">
        <f>IF(AND($F284="",$G284=""),"",IF(N('設定'!$B$11)&gt;0,ROUND((N($F284)*60+N($G284))/N('設定'!$B$11),0)*N('設定'!$B$11),(N($F284)*60+N($G284)))/60)</f>
        <v/>
      </c>
      <c r="J284" s="31">
        <f>IF(OR($I284="",$P284="",$P284="なし"),"",$I284*N(INDEX('メンバー'!$D$5:$D$24,$P284)))</f>
        <v/>
      </c>
      <c r="K284" s="32">
        <f>IF(OR($O284="",$O284="なし"),"",INDEX('案件'!$D$5:$D$84,$O284)&amp;"")</f>
        <v/>
      </c>
      <c r="L284" s="32">
        <f>IF(AND($A284="",$B284="",$C284="",$F284="",$G284=""),"",IF(NOT(ISNUMBER($A284)),"日付がない",IF($P284="","氏名がない",IF($P284="なし","氏名がメンバーにない",IF($O284="","案件コードがない",IF($O284="なし","案件コードが案件にない",IF($I284="","時間がない",IF((N($F284)*60+N($G284))=0,"時間が0",IF($I284=0,"丸めると0分","")))))))))</f>
        <v/>
      </c>
      <c r="M284" s="58" t="n"/>
      <c r="N284" s="33">
        <f>IF(ISNUMBER($A284),DATE(YEAR($A284),MONTH($A284),1),"")</f>
        <v/>
      </c>
      <c r="O284" s="34">
        <f>IF($C284="","",IFERROR(MATCH($C284,'案件'!$A$5:$A$84,0),"なし"))</f>
        <v/>
      </c>
      <c r="P284" s="34">
        <f>IF($B284="","",IFERROR(MATCH($B284,'メンバー'!$B$5:$B$24,0),"なし"))</f>
        <v/>
      </c>
    </row>
    <row r="285" ht="17" customHeight="1">
      <c r="A285" s="23" t="n"/>
      <c r="B285" s="21" t="n"/>
      <c r="C285" s="21" t="n"/>
      <c r="D285" s="29">
        <f>IF(OR($O285="",$O285="なし"),"",INDEX('案件'!$B$5:$B$84,$O285)&amp;"")</f>
        <v/>
      </c>
      <c r="E285" s="19" t="n"/>
      <c r="F285" s="22" t="n"/>
      <c r="G285" s="22" t="n"/>
      <c r="H285" s="19" t="n"/>
      <c r="I285" s="30">
        <f>IF(AND($F285="",$G285=""),"",IF(N('設定'!$B$11)&gt;0,ROUND((N($F285)*60+N($G285))/N('設定'!$B$11),0)*N('設定'!$B$11),(N($F285)*60+N($G285)))/60)</f>
        <v/>
      </c>
      <c r="J285" s="31">
        <f>IF(OR($I285="",$P285="",$P285="なし"),"",$I285*N(INDEX('メンバー'!$D$5:$D$24,$P285)))</f>
        <v/>
      </c>
      <c r="K285" s="32">
        <f>IF(OR($O285="",$O285="なし"),"",INDEX('案件'!$D$5:$D$84,$O285)&amp;"")</f>
        <v/>
      </c>
      <c r="L285" s="32">
        <f>IF(AND($A285="",$B285="",$C285="",$F285="",$G285=""),"",IF(NOT(ISNUMBER($A285)),"日付がない",IF($P285="","氏名がない",IF($P285="なし","氏名がメンバーにない",IF($O285="","案件コードがない",IF($O285="なし","案件コードが案件にない",IF($I285="","時間がない",IF((N($F285)*60+N($G285))=0,"時間が0",IF($I285=0,"丸めると0分","")))))))))</f>
        <v/>
      </c>
      <c r="M285" s="58" t="n"/>
      <c r="N285" s="33">
        <f>IF(ISNUMBER($A285),DATE(YEAR($A285),MONTH($A285),1),"")</f>
        <v/>
      </c>
      <c r="O285" s="34">
        <f>IF($C285="","",IFERROR(MATCH($C285,'案件'!$A$5:$A$84,0),"なし"))</f>
        <v/>
      </c>
      <c r="P285" s="34">
        <f>IF($B285="","",IFERROR(MATCH($B285,'メンバー'!$B$5:$B$24,0),"なし"))</f>
        <v/>
      </c>
    </row>
    <row r="286" ht="17" customHeight="1">
      <c r="A286" s="23" t="n"/>
      <c r="B286" s="21" t="n"/>
      <c r="C286" s="21" t="n"/>
      <c r="D286" s="29">
        <f>IF(OR($O286="",$O286="なし"),"",INDEX('案件'!$B$5:$B$84,$O286)&amp;"")</f>
        <v/>
      </c>
      <c r="E286" s="19" t="n"/>
      <c r="F286" s="22" t="n"/>
      <c r="G286" s="22" t="n"/>
      <c r="H286" s="19" t="n"/>
      <c r="I286" s="30">
        <f>IF(AND($F286="",$G286=""),"",IF(N('設定'!$B$11)&gt;0,ROUND((N($F286)*60+N($G286))/N('設定'!$B$11),0)*N('設定'!$B$11),(N($F286)*60+N($G286)))/60)</f>
        <v/>
      </c>
      <c r="J286" s="31">
        <f>IF(OR($I286="",$P286="",$P286="なし"),"",$I286*N(INDEX('メンバー'!$D$5:$D$24,$P286)))</f>
        <v/>
      </c>
      <c r="K286" s="32">
        <f>IF(OR($O286="",$O286="なし"),"",INDEX('案件'!$D$5:$D$84,$O286)&amp;"")</f>
        <v/>
      </c>
      <c r="L286" s="32">
        <f>IF(AND($A286="",$B286="",$C286="",$F286="",$G286=""),"",IF(NOT(ISNUMBER($A286)),"日付がない",IF($P286="","氏名がない",IF($P286="なし","氏名がメンバーにない",IF($O286="","案件コードがない",IF($O286="なし","案件コードが案件にない",IF($I286="","時間がない",IF((N($F286)*60+N($G286))=0,"時間が0",IF($I286=0,"丸めると0分","")))))))))</f>
        <v/>
      </c>
      <c r="M286" s="58" t="n"/>
      <c r="N286" s="33">
        <f>IF(ISNUMBER($A286),DATE(YEAR($A286),MONTH($A286),1),"")</f>
        <v/>
      </c>
      <c r="O286" s="34">
        <f>IF($C286="","",IFERROR(MATCH($C286,'案件'!$A$5:$A$84,0),"なし"))</f>
        <v/>
      </c>
      <c r="P286" s="34">
        <f>IF($B286="","",IFERROR(MATCH($B286,'メンバー'!$B$5:$B$24,0),"なし"))</f>
        <v/>
      </c>
    </row>
    <row r="287" ht="17" customHeight="1">
      <c r="A287" s="23" t="n"/>
      <c r="B287" s="21" t="n"/>
      <c r="C287" s="21" t="n"/>
      <c r="D287" s="29">
        <f>IF(OR($O287="",$O287="なし"),"",INDEX('案件'!$B$5:$B$84,$O287)&amp;"")</f>
        <v/>
      </c>
      <c r="E287" s="19" t="n"/>
      <c r="F287" s="22" t="n"/>
      <c r="G287" s="22" t="n"/>
      <c r="H287" s="19" t="n"/>
      <c r="I287" s="30">
        <f>IF(AND($F287="",$G287=""),"",IF(N('設定'!$B$11)&gt;0,ROUND((N($F287)*60+N($G287))/N('設定'!$B$11),0)*N('設定'!$B$11),(N($F287)*60+N($G287)))/60)</f>
        <v/>
      </c>
      <c r="J287" s="31">
        <f>IF(OR($I287="",$P287="",$P287="なし"),"",$I287*N(INDEX('メンバー'!$D$5:$D$24,$P287)))</f>
        <v/>
      </c>
      <c r="K287" s="32">
        <f>IF(OR($O287="",$O287="なし"),"",INDEX('案件'!$D$5:$D$84,$O287)&amp;"")</f>
        <v/>
      </c>
      <c r="L287" s="32">
        <f>IF(AND($A287="",$B287="",$C287="",$F287="",$G287=""),"",IF(NOT(ISNUMBER($A287)),"日付がない",IF($P287="","氏名がない",IF($P287="なし","氏名がメンバーにない",IF($O287="","案件コードがない",IF($O287="なし","案件コードが案件にない",IF($I287="","時間がない",IF((N($F287)*60+N($G287))=0,"時間が0",IF($I287=0,"丸めると0分","")))))))))</f>
        <v/>
      </c>
      <c r="M287" s="58" t="n"/>
      <c r="N287" s="33">
        <f>IF(ISNUMBER($A287),DATE(YEAR($A287),MONTH($A287),1),"")</f>
        <v/>
      </c>
      <c r="O287" s="34">
        <f>IF($C287="","",IFERROR(MATCH($C287,'案件'!$A$5:$A$84,0),"なし"))</f>
        <v/>
      </c>
      <c r="P287" s="34">
        <f>IF($B287="","",IFERROR(MATCH($B287,'メンバー'!$B$5:$B$24,0),"なし"))</f>
        <v/>
      </c>
    </row>
    <row r="288" ht="17" customHeight="1">
      <c r="A288" s="23" t="n"/>
      <c r="B288" s="21" t="n"/>
      <c r="C288" s="21" t="n"/>
      <c r="D288" s="29">
        <f>IF(OR($O288="",$O288="なし"),"",INDEX('案件'!$B$5:$B$84,$O288)&amp;"")</f>
        <v/>
      </c>
      <c r="E288" s="19" t="n"/>
      <c r="F288" s="22" t="n"/>
      <c r="G288" s="22" t="n"/>
      <c r="H288" s="19" t="n"/>
      <c r="I288" s="30">
        <f>IF(AND($F288="",$G288=""),"",IF(N('設定'!$B$11)&gt;0,ROUND((N($F288)*60+N($G288))/N('設定'!$B$11),0)*N('設定'!$B$11),(N($F288)*60+N($G288)))/60)</f>
        <v/>
      </c>
      <c r="J288" s="31">
        <f>IF(OR($I288="",$P288="",$P288="なし"),"",$I288*N(INDEX('メンバー'!$D$5:$D$24,$P288)))</f>
        <v/>
      </c>
      <c r="K288" s="32">
        <f>IF(OR($O288="",$O288="なし"),"",INDEX('案件'!$D$5:$D$84,$O288)&amp;"")</f>
        <v/>
      </c>
      <c r="L288" s="32">
        <f>IF(AND($A288="",$B288="",$C288="",$F288="",$G288=""),"",IF(NOT(ISNUMBER($A288)),"日付がない",IF($P288="","氏名がない",IF($P288="なし","氏名がメンバーにない",IF($O288="","案件コードがない",IF($O288="なし","案件コードが案件にない",IF($I288="","時間がない",IF((N($F288)*60+N($G288))=0,"時間が0",IF($I288=0,"丸めると0分","")))))))))</f>
        <v/>
      </c>
      <c r="M288" s="58" t="n"/>
      <c r="N288" s="33">
        <f>IF(ISNUMBER($A288),DATE(YEAR($A288),MONTH($A288),1),"")</f>
        <v/>
      </c>
      <c r="O288" s="34">
        <f>IF($C288="","",IFERROR(MATCH($C288,'案件'!$A$5:$A$84,0),"なし"))</f>
        <v/>
      </c>
      <c r="P288" s="34">
        <f>IF($B288="","",IFERROR(MATCH($B288,'メンバー'!$B$5:$B$24,0),"なし"))</f>
        <v/>
      </c>
    </row>
    <row r="289" ht="17" customHeight="1">
      <c r="A289" s="23" t="n"/>
      <c r="B289" s="21" t="n"/>
      <c r="C289" s="21" t="n"/>
      <c r="D289" s="29">
        <f>IF(OR($O289="",$O289="なし"),"",INDEX('案件'!$B$5:$B$84,$O289)&amp;"")</f>
        <v/>
      </c>
      <c r="E289" s="19" t="n"/>
      <c r="F289" s="22" t="n"/>
      <c r="G289" s="22" t="n"/>
      <c r="H289" s="19" t="n"/>
      <c r="I289" s="30">
        <f>IF(AND($F289="",$G289=""),"",IF(N('設定'!$B$11)&gt;0,ROUND((N($F289)*60+N($G289))/N('設定'!$B$11),0)*N('設定'!$B$11),(N($F289)*60+N($G289)))/60)</f>
        <v/>
      </c>
      <c r="J289" s="31">
        <f>IF(OR($I289="",$P289="",$P289="なし"),"",$I289*N(INDEX('メンバー'!$D$5:$D$24,$P289)))</f>
        <v/>
      </c>
      <c r="K289" s="32">
        <f>IF(OR($O289="",$O289="なし"),"",INDEX('案件'!$D$5:$D$84,$O289)&amp;"")</f>
        <v/>
      </c>
      <c r="L289" s="32">
        <f>IF(AND($A289="",$B289="",$C289="",$F289="",$G289=""),"",IF(NOT(ISNUMBER($A289)),"日付がない",IF($P289="","氏名がない",IF($P289="なし","氏名がメンバーにない",IF($O289="","案件コードがない",IF($O289="なし","案件コードが案件にない",IF($I289="","時間がない",IF((N($F289)*60+N($G289))=0,"時間が0",IF($I289=0,"丸めると0分","")))))))))</f>
        <v/>
      </c>
      <c r="M289" s="58" t="n"/>
      <c r="N289" s="33">
        <f>IF(ISNUMBER($A289),DATE(YEAR($A289),MONTH($A289),1),"")</f>
        <v/>
      </c>
      <c r="O289" s="34">
        <f>IF($C289="","",IFERROR(MATCH($C289,'案件'!$A$5:$A$84,0),"なし"))</f>
        <v/>
      </c>
      <c r="P289" s="34">
        <f>IF($B289="","",IFERROR(MATCH($B289,'メンバー'!$B$5:$B$24,0),"なし"))</f>
        <v/>
      </c>
    </row>
    <row r="290" ht="17" customHeight="1">
      <c r="A290" s="23" t="n"/>
      <c r="B290" s="21" t="n"/>
      <c r="C290" s="21" t="n"/>
      <c r="D290" s="29">
        <f>IF(OR($O290="",$O290="なし"),"",INDEX('案件'!$B$5:$B$84,$O290)&amp;"")</f>
        <v/>
      </c>
      <c r="E290" s="19" t="n"/>
      <c r="F290" s="22" t="n"/>
      <c r="G290" s="22" t="n"/>
      <c r="H290" s="19" t="n"/>
      <c r="I290" s="30">
        <f>IF(AND($F290="",$G290=""),"",IF(N('設定'!$B$11)&gt;0,ROUND((N($F290)*60+N($G290))/N('設定'!$B$11),0)*N('設定'!$B$11),(N($F290)*60+N($G290)))/60)</f>
        <v/>
      </c>
      <c r="J290" s="31">
        <f>IF(OR($I290="",$P290="",$P290="なし"),"",$I290*N(INDEX('メンバー'!$D$5:$D$24,$P290)))</f>
        <v/>
      </c>
      <c r="K290" s="32">
        <f>IF(OR($O290="",$O290="なし"),"",INDEX('案件'!$D$5:$D$84,$O290)&amp;"")</f>
        <v/>
      </c>
      <c r="L290" s="32">
        <f>IF(AND($A290="",$B290="",$C290="",$F290="",$G290=""),"",IF(NOT(ISNUMBER($A290)),"日付がない",IF($P290="","氏名がない",IF($P290="なし","氏名がメンバーにない",IF($O290="","案件コードがない",IF($O290="なし","案件コードが案件にない",IF($I290="","時間がない",IF((N($F290)*60+N($G290))=0,"時間が0",IF($I290=0,"丸めると0分","")))))))))</f>
        <v/>
      </c>
      <c r="M290" s="58" t="n"/>
      <c r="N290" s="33">
        <f>IF(ISNUMBER($A290),DATE(YEAR($A290),MONTH($A290),1),"")</f>
        <v/>
      </c>
      <c r="O290" s="34">
        <f>IF($C290="","",IFERROR(MATCH($C290,'案件'!$A$5:$A$84,0),"なし"))</f>
        <v/>
      </c>
      <c r="P290" s="34">
        <f>IF($B290="","",IFERROR(MATCH($B290,'メンバー'!$B$5:$B$24,0),"なし"))</f>
        <v/>
      </c>
    </row>
    <row r="291" ht="17" customHeight="1">
      <c r="A291" s="23" t="n"/>
      <c r="B291" s="21" t="n"/>
      <c r="C291" s="21" t="n"/>
      <c r="D291" s="29">
        <f>IF(OR($O291="",$O291="なし"),"",INDEX('案件'!$B$5:$B$84,$O291)&amp;"")</f>
        <v/>
      </c>
      <c r="E291" s="19" t="n"/>
      <c r="F291" s="22" t="n"/>
      <c r="G291" s="22" t="n"/>
      <c r="H291" s="19" t="n"/>
      <c r="I291" s="30">
        <f>IF(AND($F291="",$G291=""),"",IF(N('設定'!$B$11)&gt;0,ROUND((N($F291)*60+N($G291))/N('設定'!$B$11),0)*N('設定'!$B$11),(N($F291)*60+N($G291)))/60)</f>
        <v/>
      </c>
      <c r="J291" s="31">
        <f>IF(OR($I291="",$P291="",$P291="なし"),"",$I291*N(INDEX('メンバー'!$D$5:$D$24,$P291)))</f>
        <v/>
      </c>
      <c r="K291" s="32">
        <f>IF(OR($O291="",$O291="なし"),"",INDEX('案件'!$D$5:$D$84,$O291)&amp;"")</f>
        <v/>
      </c>
      <c r="L291" s="32">
        <f>IF(AND($A291="",$B291="",$C291="",$F291="",$G291=""),"",IF(NOT(ISNUMBER($A291)),"日付がない",IF($P291="","氏名がない",IF($P291="なし","氏名がメンバーにない",IF($O291="","案件コードがない",IF($O291="なし","案件コードが案件にない",IF($I291="","時間がない",IF((N($F291)*60+N($G291))=0,"時間が0",IF($I291=0,"丸めると0分","")))))))))</f>
        <v/>
      </c>
      <c r="M291" s="58" t="n"/>
      <c r="N291" s="33">
        <f>IF(ISNUMBER($A291),DATE(YEAR($A291),MONTH($A291),1),"")</f>
        <v/>
      </c>
      <c r="O291" s="34">
        <f>IF($C291="","",IFERROR(MATCH($C291,'案件'!$A$5:$A$84,0),"なし"))</f>
        <v/>
      </c>
      <c r="P291" s="34">
        <f>IF($B291="","",IFERROR(MATCH($B291,'メンバー'!$B$5:$B$24,0),"なし"))</f>
        <v/>
      </c>
    </row>
    <row r="292" ht="17" customHeight="1">
      <c r="A292" s="23" t="n"/>
      <c r="B292" s="21" t="n"/>
      <c r="C292" s="21" t="n"/>
      <c r="D292" s="29">
        <f>IF(OR($O292="",$O292="なし"),"",INDEX('案件'!$B$5:$B$84,$O292)&amp;"")</f>
        <v/>
      </c>
      <c r="E292" s="19" t="n"/>
      <c r="F292" s="22" t="n"/>
      <c r="G292" s="22" t="n"/>
      <c r="H292" s="19" t="n"/>
      <c r="I292" s="30">
        <f>IF(AND($F292="",$G292=""),"",IF(N('設定'!$B$11)&gt;0,ROUND((N($F292)*60+N($G292))/N('設定'!$B$11),0)*N('設定'!$B$11),(N($F292)*60+N($G292)))/60)</f>
        <v/>
      </c>
      <c r="J292" s="31">
        <f>IF(OR($I292="",$P292="",$P292="なし"),"",$I292*N(INDEX('メンバー'!$D$5:$D$24,$P292)))</f>
        <v/>
      </c>
      <c r="K292" s="32">
        <f>IF(OR($O292="",$O292="なし"),"",INDEX('案件'!$D$5:$D$84,$O292)&amp;"")</f>
        <v/>
      </c>
      <c r="L292" s="32">
        <f>IF(AND($A292="",$B292="",$C292="",$F292="",$G292=""),"",IF(NOT(ISNUMBER($A292)),"日付がない",IF($P292="","氏名がない",IF($P292="なし","氏名がメンバーにない",IF($O292="","案件コードがない",IF($O292="なし","案件コードが案件にない",IF($I292="","時間がない",IF((N($F292)*60+N($G292))=0,"時間が0",IF($I292=0,"丸めると0分","")))))))))</f>
        <v/>
      </c>
      <c r="M292" s="58" t="n"/>
      <c r="N292" s="33">
        <f>IF(ISNUMBER($A292),DATE(YEAR($A292),MONTH($A292),1),"")</f>
        <v/>
      </c>
      <c r="O292" s="34">
        <f>IF($C292="","",IFERROR(MATCH($C292,'案件'!$A$5:$A$84,0),"なし"))</f>
        <v/>
      </c>
      <c r="P292" s="34">
        <f>IF($B292="","",IFERROR(MATCH($B292,'メンバー'!$B$5:$B$24,0),"なし"))</f>
        <v/>
      </c>
    </row>
    <row r="293" ht="17" customHeight="1">
      <c r="A293" s="23" t="n"/>
      <c r="B293" s="21" t="n"/>
      <c r="C293" s="21" t="n"/>
      <c r="D293" s="29">
        <f>IF(OR($O293="",$O293="なし"),"",INDEX('案件'!$B$5:$B$84,$O293)&amp;"")</f>
        <v/>
      </c>
      <c r="E293" s="19" t="n"/>
      <c r="F293" s="22" t="n"/>
      <c r="G293" s="22" t="n"/>
      <c r="H293" s="19" t="n"/>
      <c r="I293" s="30">
        <f>IF(AND($F293="",$G293=""),"",IF(N('設定'!$B$11)&gt;0,ROUND((N($F293)*60+N($G293))/N('設定'!$B$11),0)*N('設定'!$B$11),(N($F293)*60+N($G293)))/60)</f>
        <v/>
      </c>
      <c r="J293" s="31">
        <f>IF(OR($I293="",$P293="",$P293="なし"),"",$I293*N(INDEX('メンバー'!$D$5:$D$24,$P293)))</f>
        <v/>
      </c>
      <c r="K293" s="32">
        <f>IF(OR($O293="",$O293="なし"),"",INDEX('案件'!$D$5:$D$84,$O293)&amp;"")</f>
        <v/>
      </c>
      <c r="L293" s="32">
        <f>IF(AND($A293="",$B293="",$C293="",$F293="",$G293=""),"",IF(NOT(ISNUMBER($A293)),"日付がない",IF($P293="","氏名がない",IF($P293="なし","氏名がメンバーにない",IF($O293="","案件コードがない",IF($O293="なし","案件コードが案件にない",IF($I293="","時間がない",IF((N($F293)*60+N($G293))=0,"時間が0",IF($I293=0,"丸めると0分","")))))))))</f>
        <v/>
      </c>
      <c r="M293" s="58" t="n"/>
      <c r="N293" s="33">
        <f>IF(ISNUMBER($A293),DATE(YEAR($A293),MONTH($A293),1),"")</f>
        <v/>
      </c>
      <c r="O293" s="34">
        <f>IF($C293="","",IFERROR(MATCH($C293,'案件'!$A$5:$A$84,0),"なし"))</f>
        <v/>
      </c>
      <c r="P293" s="34">
        <f>IF($B293="","",IFERROR(MATCH($B293,'メンバー'!$B$5:$B$24,0),"なし"))</f>
        <v/>
      </c>
    </row>
    <row r="294" ht="17" customHeight="1">
      <c r="A294" s="23" t="n"/>
      <c r="B294" s="21" t="n"/>
      <c r="C294" s="21" t="n"/>
      <c r="D294" s="29">
        <f>IF(OR($O294="",$O294="なし"),"",INDEX('案件'!$B$5:$B$84,$O294)&amp;"")</f>
        <v/>
      </c>
      <c r="E294" s="19" t="n"/>
      <c r="F294" s="22" t="n"/>
      <c r="G294" s="22" t="n"/>
      <c r="H294" s="19" t="n"/>
      <c r="I294" s="30">
        <f>IF(AND($F294="",$G294=""),"",IF(N('設定'!$B$11)&gt;0,ROUND((N($F294)*60+N($G294))/N('設定'!$B$11),0)*N('設定'!$B$11),(N($F294)*60+N($G294)))/60)</f>
        <v/>
      </c>
      <c r="J294" s="31">
        <f>IF(OR($I294="",$P294="",$P294="なし"),"",$I294*N(INDEX('メンバー'!$D$5:$D$24,$P294)))</f>
        <v/>
      </c>
      <c r="K294" s="32">
        <f>IF(OR($O294="",$O294="なし"),"",INDEX('案件'!$D$5:$D$84,$O294)&amp;"")</f>
        <v/>
      </c>
      <c r="L294" s="32">
        <f>IF(AND($A294="",$B294="",$C294="",$F294="",$G294=""),"",IF(NOT(ISNUMBER($A294)),"日付がない",IF($P294="","氏名がない",IF($P294="なし","氏名がメンバーにない",IF($O294="","案件コードがない",IF($O294="なし","案件コードが案件にない",IF($I294="","時間がない",IF((N($F294)*60+N($G294))=0,"時間が0",IF($I294=0,"丸めると0分","")))))))))</f>
        <v/>
      </c>
      <c r="M294" s="58" t="n"/>
      <c r="N294" s="33">
        <f>IF(ISNUMBER($A294),DATE(YEAR($A294),MONTH($A294),1),"")</f>
        <v/>
      </c>
      <c r="O294" s="34">
        <f>IF($C294="","",IFERROR(MATCH($C294,'案件'!$A$5:$A$84,0),"なし"))</f>
        <v/>
      </c>
      <c r="P294" s="34">
        <f>IF($B294="","",IFERROR(MATCH($B294,'メンバー'!$B$5:$B$24,0),"なし"))</f>
        <v/>
      </c>
    </row>
    <row r="295" ht="17" customHeight="1">
      <c r="A295" s="23" t="n"/>
      <c r="B295" s="21" t="n"/>
      <c r="C295" s="21" t="n"/>
      <c r="D295" s="29">
        <f>IF(OR($O295="",$O295="なし"),"",INDEX('案件'!$B$5:$B$84,$O295)&amp;"")</f>
        <v/>
      </c>
      <c r="E295" s="19" t="n"/>
      <c r="F295" s="22" t="n"/>
      <c r="G295" s="22" t="n"/>
      <c r="H295" s="19" t="n"/>
      <c r="I295" s="30">
        <f>IF(AND($F295="",$G295=""),"",IF(N('設定'!$B$11)&gt;0,ROUND((N($F295)*60+N($G295))/N('設定'!$B$11),0)*N('設定'!$B$11),(N($F295)*60+N($G295)))/60)</f>
        <v/>
      </c>
      <c r="J295" s="31">
        <f>IF(OR($I295="",$P295="",$P295="なし"),"",$I295*N(INDEX('メンバー'!$D$5:$D$24,$P295)))</f>
        <v/>
      </c>
      <c r="K295" s="32">
        <f>IF(OR($O295="",$O295="なし"),"",INDEX('案件'!$D$5:$D$84,$O295)&amp;"")</f>
        <v/>
      </c>
      <c r="L295" s="32">
        <f>IF(AND($A295="",$B295="",$C295="",$F295="",$G295=""),"",IF(NOT(ISNUMBER($A295)),"日付がない",IF($P295="","氏名がない",IF($P295="なし","氏名がメンバーにない",IF($O295="","案件コードがない",IF($O295="なし","案件コードが案件にない",IF($I295="","時間がない",IF((N($F295)*60+N($G295))=0,"時間が0",IF($I295=0,"丸めると0分","")))))))))</f>
        <v/>
      </c>
      <c r="M295" s="58" t="n"/>
      <c r="N295" s="33">
        <f>IF(ISNUMBER($A295),DATE(YEAR($A295),MONTH($A295),1),"")</f>
        <v/>
      </c>
      <c r="O295" s="34">
        <f>IF($C295="","",IFERROR(MATCH($C295,'案件'!$A$5:$A$84,0),"なし"))</f>
        <v/>
      </c>
      <c r="P295" s="34">
        <f>IF($B295="","",IFERROR(MATCH($B295,'メンバー'!$B$5:$B$24,0),"なし"))</f>
        <v/>
      </c>
    </row>
    <row r="296" ht="17" customHeight="1">
      <c r="A296" s="23" t="n"/>
      <c r="B296" s="21" t="n"/>
      <c r="C296" s="21" t="n"/>
      <c r="D296" s="29">
        <f>IF(OR($O296="",$O296="なし"),"",INDEX('案件'!$B$5:$B$84,$O296)&amp;"")</f>
        <v/>
      </c>
      <c r="E296" s="19" t="n"/>
      <c r="F296" s="22" t="n"/>
      <c r="G296" s="22" t="n"/>
      <c r="H296" s="19" t="n"/>
      <c r="I296" s="30">
        <f>IF(AND($F296="",$G296=""),"",IF(N('設定'!$B$11)&gt;0,ROUND((N($F296)*60+N($G296))/N('設定'!$B$11),0)*N('設定'!$B$11),(N($F296)*60+N($G296)))/60)</f>
        <v/>
      </c>
      <c r="J296" s="31">
        <f>IF(OR($I296="",$P296="",$P296="なし"),"",$I296*N(INDEX('メンバー'!$D$5:$D$24,$P296)))</f>
        <v/>
      </c>
      <c r="K296" s="32">
        <f>IF(OR($O296="",$O296="なし"),"",INDEX('案件'!$D$5:$D$84,$O296)&amp;"")</f>
        <v/>
      </c>
      <c r="L296" s="32">
        <f>IF(AND($A296="",$B296="",$C296="",$F296="",$G296=""),"",IF(NOT(ISNUMBER($A296)),"日付がない",IF($P296="","氏名がない",IF($P296="なし","氏名がメンバーにない",IF($O296="","案件コードがない",IF($O296="なし","案件コードが案件にない",IF($I296="","時間がない",IF((N($F296)*60+N($G296))=0,"時間が0",IF($I296=0,"丸めると0分","")))))))))</f>
        <v/>
      </c>
      <c r="M296" s="58" t="n"/>
      <c r="N296" s="33">
        <f>IF(ISNUMBER($A296),DATE(YEAR($A296),MONTH($A296),1),"")</f>
        <v/>
      </c>
      <c r="O296" s="34">
        <f>IF($C296="","",IFERROR(MATCH($C296,'案件'!$A$5:$A$84,0),"なし"))</f>
        <v/>
      </c>
      <c r="P296" s="34">
        <f>IF($B296="","",IFERROR(MATCH($B296,'メンバー'!$B$5:$B$24,0),"なし"))</f>
        <v/>
      </c>
    </row>
    <row r="297" ht="17" customHeight="1">
      <c r="A297" s="23" t="n"/>
      <c r="B297" s="21" t="n"/>
      <c r="C297" s="21" t="n"/>
      <c r="D297" s="29">
        <f>IF(OR($O297="",$O297="なし"),"",INDEX('案件'!$B$5:$B$84,$O297)&amp;"")</f>
        <v/>
      </c>
      <c r="E297" s="19" t="n"/>
      <c r="F297" s="22" t="n"/>
      <c r="G297" s="22" t="n"/>
      <c r="H297" s="19" t="n"/>
      <c r="I297" s="30">
        <f>IF(AND($F297="",$G297=""),"",IF(N('設定'!$B$11)&gt;0,ROUND((N($F297)*60+N($G297))/N('設定'!$B$11),0)*N('設定'!$B$11),(N($F297)*60+N($G297)))/60)</f>
        <v/>
      </c>
      <c r="J297" s="31">
        <f>IF(OR($I297="",$P297="",$P297="なし"),"",$I297*N(INDEX('メンバー'!$D$5:$D$24,$P297)))</f>
        <v/>
      </c>
      <c r="K297" s="32">
        <f>IF(OR($O297="",$O297="なし"),"",INDEX('案件'!$D$5:$D$84,$O297)&amp;"")</f>
        <v/>
      </c>
      <c r="L297" s="32">
        <f>IF(AND($A297="",$B297="",$C297="",$F297="",$G297=""),"",IF(NOT(ISNUMBER($A297)),"日付がない",IF($P297="","氏名がない",IF($P297="なし","氏名がメンバーにない",IF($O297="","案件コードがない",IF($O297="なし","案件コードが案件にない",IF($I297="","時間がない",IF((N($F297)*60+N($G297))=0,"時間が0",IF($I297=0,"丸めると0分","")))))))))</f>
        <v/>
      </c>
      <c r="M297" s="58" t="n"/>
      <c r="N297" s="33">
        <f>IF(ISNUMBER($A297),DATE(YEAR($A297),MONTH($A297),1),"")</f>
        <v/>
      </c>
      <c r="O297" s="34">
        <f>IF($C297="","",IFERROR(MATCH($C297,'案件'!$A$5:$A$84,0),"なし"))</f>
        <v/>
      </c>
      <c r="P297" s="34">
        <f>IF($B297="","",IFERROR(MATCH($B297,'メンバー'!$B$5:$B$24,0),"なし"))</f>
        <v/>
      </c>
    </row>
    <row r="298" ht="17" customHeight="1">
      <c r="A298" s="23" t="n"/>
      <c r="B298" s="21" t="n"/>
      <c r="C298" s="21" t="n"/>
      <c r="D298" s="29">
        <f>IF(OR($O298="",$O298="なし"),"",INDEX('案件'!$B$5:$B$84,$O298)&amp;"")</f>
        <v/>
      </c>
      <c r="E298" s="19" t="n"/>
      <c r="F298" s="22" t="n"/>
      <c r="G298" s="22" t="n"/>
      <c r="H298" s="19" t="n"/>
      <c r="I298" s="30">
        <f>IF(AND($F298="",$G298=""),"",IF(N('設定'!$B$11)&gt;0,ROUND((N($F298)*60+N($G298))/N('設定'!$B$11),0)*N('設定'!$B$11),(N($F298)*60+N($G298)))/60)</f>
        <v/>
      </c>
      <c r="J298" s="31">
        <f>IF(OR($I298="",$P298="",$P298="なし"),"",$I298*N(INDEX('メンバー'!$D$5:$D$24,$P298)))</f>
        <v/>
      </c>
      <c r="K298" s="32">
        <f>IF(OR($O298="",$O298="なし"),"",INDEX('案件'!$D$5:$D$84,$O298)&amp;"")</f>
        <v/>
      </c>
      <c r="L298" s="32">
        <f>IF(AND($A298="",$B298="",$C298="",$F298="",$G298=""),"",IF(NOT(ISNUMBER($A298)),"日付がない",IF($P298="","氏名がない",IF($P298="なし","氏名がメンバーにない",IF($O298="","案件コードがない",IF($O298="なし","案件コードが案件にない",IF($I298="","時間がない",IF((N($F298)*60+N($G298))=0,"時間が0",IF($I298=0,"丸めると0分","")))))))))</f>
        <v/>
      </c>
      <c r="M298" s="58" t="n"/>
      <c r="N298" s="33">
        <f>IF(ISNUMBER($A298),DATE(YEAR($A298),MONTH($A298),1),"")</f>
        <v/>
      </c>
      <c r="O298" s="34">
        <f>IF($C298="","",IFERROR(MATCH($C298,'案件'!$A$5:$A$84,0),"なし"))</f>
        <v/>
      </c>
      <c r="P298" s="34">
        <f>IF($B298="","",IFERROR(MATCH($B298,'メンバー'!$B$5:$B$24,0),"なし"))</f>
        <v/>
      </c>
    </row>
    <row r="299" ht="17" customHeight="1">
      <c r="A299" s="23" t="n"/>
      <c r="B299" s="21" t="n"/>
      <c r="C299" s="21" t="n"/>
      <c r="D299" s="29">
        <f>IF(OR($O299="",$O299="なし"),"",INDEX('案件'!$B$5:$B$84,$O299)&amp;"")</f>
        <v/>
      </c>
      <c r="E299" s="19" t="n"/>
      <c r="F299" s="22" t="n"/>
      <c r="G299" s="22" t="n"/>
      <c r="H299" s="19" t="n"/>
      <c r="I299" s="30">
        <f>IF(AND($F299="",$G299=""),"",IF(N('設定'!$B$11)&gt;0,ROUND((N($F299)*60+N($G299))/N('設定'!$B$11),0)*N('設定'!$B$11),(N($F299)*60+N($G299)))/60)</f>
        <v/>
      </c>
      <c r="J299" s="31">
        <f>IF(OR($I299="",$P299="",$P299="なし"),"",$I299*N(INDEX('メンバー'!$D$5:$D$24,$P299)))</f>
        <v/>
      </c>
      <c r="K299" s="32">
        <f>IF(OR($O299="",$O299="なし"),"",INDEX('案件'!$D$5:$D$84,$O299)&amp;"")</f>
        <v/>
      </c>
      <c r="L299" s="32">
        <f>IF(AND($A299="",$B299="",$C299="",$F299="",$G299=""),"",IF(NOT(ISNUMBER($A299)),"日付がない",IF($P299="","氏名がない",IF($P299="なし","氏名がメンバーにない",IF($O299="","案件コードがない",IF($O299="なし","案件コードが案件にない",IF($I299="","時間がない",IF((N($F299)*60+N($G299))=0,"時間が0",IF($I299=0,"丸めると0分","")))))))))</f>
        <v/>
      </c>
      <c r="M299" s="58" t="n"/>
      <c r="N299" s="33">
        <f>IF(ISNUMBER($A299),DATE(YEAR($A299),MONTH($A299),1),"")</f>
        <v/>
      </c>
      <c r="O299" s="34">
        <f>IF($C299="","",IFERROR(MATCH($C299,'案件'!$A$5:$A$84,0),"なし"))</f>
        <v/>
      </c>
      <c r="P299" s="34">
        <f>IF($B299="","",IFERROR(MATCH($B299,'メンバー'!$B$5:$B$24,0),"なし"))</f>
        <v/>
      </c>
    </row>
    <row r="300" ht="17" customHeight="1">
      <c r="A300" s="23" t="n"/>
      <c r="B300" s="21" t="n"/>
      <c r="C300" s="21" t="n"/>
      <c r="D300" s="29">
        <f>IF(OR($O300="",$O300="なし"),"",INDEX('案件'!$B$5:$B$84,$O300)&amp;"")</f>
        <v/>
      </c>
      <c r="E300" s="19" t="n"/>
      <c r="F300" s="22" t="n"/>
      <c r="G300" s="22" t="n"/>
      <c r="H300" s="19" t="n"/>
      <c r="I300" s="30">
        <f>IF(AND($F300="",$G300=""),"",IF(N('設定'!$B$11)&gt;0,ROUND((N($F300)*60+N($G300))/N('設定'!$B$11),0)*N('設定'!$B$11),(N($F300)*60+N($G300)))/60)</f>
        <v/>
      </c>
      <c r="J300" s="31">
        <f>IF(OR($I300="",$P300="",$P300="なし"),"",$I300*N(INDEX('メンバー'!$D$5:$D$24,$P300)))</f>
        <v/>
      </c>
      <c r="K300" s="32">
        <f>IF(OR($O300="",$O300="なし"),"",INDEX('案件'!$D$5:$D$84,$O300)&amp;"")</f>
        <v/>
      </c>
      <c r="L300" s="32">
        <f>IF(AND($A300="",$B300="",$C300="",$F300="",$G300=""),"",IF(NOT(ISNUMBER($A300)),"日付がない",IF($P300="","氏名がない",IF($P300="なし","氏名がメンバーにない",IF($O300="","案件コードがない",IF($O300="なし","案件コードが案件にない",IF($I300="","時間がない",IF((N($F300)*60+N($G300))=0,"時間が0",IF($I300=0,"丸めると0分","")))))))))</f>
        <v/>
      </c>
      <c r="M300" s="58" t="n"/>
      <c r="N300" s="33">
        <f>IF(ISNUMBER($A300),DATE(YEAR($A300),MONTH($A300),1),"")</f>
        <v/>
      </c>
      <c r="O300" s="34">
        <f>IF($C300="","",IFERROR(MATCH($C300,'案件'!$A$5:$A$84,0),"なし"))</f>
        <v/>
      </c>
      <c r="P300" s="34">
        <f>IF($B300="","",IFERROR(MATCH($B300,'メンバー'!$B$5:$B$24,0),"なし"))</f>
        <v/>
      </c>
    </row>
    <row r="301" ht="17" customHeight="1">
      <c r="A301" s="23" t="n"/>
      <c r="B301" s="21" t="n"/>
      <c r="C301" s="21" t="n"/>
      <c r="D301" s="29">
        <f>IF(OR($O301="",$O301="なし"),"",INDEX('案件'!$B$5:$B$84,$O301)&amp;"")</f>
        <v/>
      </c>
      <c r="E301" s="19" t="n"/>
      <c r="F301" s="22" t="n"/>
      <c r="G301" s="22" t="n"/>
      <c r="H301" s="19" t="n"/>
      <c r="I301" s="30">
        <f>IF(AND($F301="",$G301=""),"",IF(N('設定'!$B$11)&gt;0,ROUND((N($F301)*60+N($G301))/N('設定'!$B$11),0)*N('設定'!$B$11),(N($F301)*60+N($G301)))/60)</f>
        <v/>
      </c>
      <c r="J301" s="31">
        <f>IF(OR($I301="",$P301="",$P301="なし"),"",$I301*N(INDEX('メンバー'!$D$5:$D$24,$P301)))</f>
        <v/>
      </c>
      <c r="K301" s="32">
        <f>IF(OR($O301="",$O301="なし"),"",INDEX('案件'!$D$5:$D$84,$O301)&amp;"")</f>
        <v/>
      </c>
      <c r="L301" s="32">
        <f>IF(AND($A301="",$B301="",$C301="",$F301="",$G301=""),"",IF(NOT(ISNUMBER($A301)),"日付がない",IF($P301="","氏名がない",IF($P301="なし","氏名がメンバーにない",IF($O301="","案件コードがない",IF($O301="なし","案件コードが案件にない",IF($I301="","時間がない",IF((N($F301)*60+N($G301))=0,"時間が0",IF($I301=0,"丸めると0分","")))))))))</f>
        <v/>
      </c>
      <c r="M301" s="58" t="n"/>
      <c r="N301" s="33">
        <f>IF(ISNUMBER($A301),DATE(YEAR($A301),MONTH($A301),1),"")</f>
        <v/>
      </c>
      <c r="O301" s="34">
        <f>IF($C301="","",IFERROR(MATCH($C301,'案件'!$A$5:$A$84,0),"なし"))</f>
        <v/>
      </c>
      <c r="P301" s="34">
        <f>IF($B301="","",IFERROR(MATCH($B301,'メンバー'!$B$5:$B$24,0),"なし"))</f>
        <v/>
      </c>
    </row>
    <row r="302" ht="17" customHeight="1">
      <c r="A302" s="23" t="n"/>
      <c r="B302" s="21" t="n"/>
      <c r="C302" s="21" t="n"/>
      <c r="D302" s="29">
        <f>IF(OR($O302="",$O302="なし"),"",INDEX('案件'!$B$5:$B$84,$O302)&amp;"")</f>
        <v/>
      </c>
      <c r="E302" s="19" t="n"/>
      <c r="F302" s="22" t="n"/>
      <c r="G302" s="22" t="n"/>
      <c r="H302" s="19" t="n"/>
      <c r="I302" s="30">
        <f>IF(AND($F302="",$G302=""),"",IF(N('設定'!$B$11)&gt;0,ROUND((N($F302)*60+N($G302))/N('設定'!$B$11),0)*N('設定'!$B$11),(N($F302)*60+N($G302)))/60)</f>
        <v/>
      </c>
      <c r="J302" s="31">
        <f>IF(OR($I302="",$P302="",$P302="なし"),"",$I302*N(INDEX('メンバー'!$D$5:$D$24,$P302)))</f>
        <v/>
      </c>
      <c r="K302" s="32">
        <f>IF(OR($O302="",$O302="なし"),"",INDEX('案件'!$D$5:$D$84,$O302)&amp;"")</f>
        <v/>
      </c>
      <c r="L302" s="32">
        <f>IF(AND($A302="",$B302="",$C302="",$F302="",$G302=""),"",IF(NOT(ISNUMBER($A302)),"日付がない",IF($P302="","氏名がない",IF($P302="なし","氏名がメンバーにない",IF($O302="","案件コードがない",IF($O302="なし","案件コードが案件にない",IF($I302="","時間がない",IF((N($F302)*60+N($G302))=0,"時間が0",IF($I302=0,"丸めると0分","")))))))))</f>
        <v/>
      </c>
      <c r="M302" s="58" t="n"/>
      <c r="N302" s="33">
        <f>IF(ISNUMBER($A302),DATE(YEAR($A302),MONTH($A302),1),"")</f>
        <v/>
      </c>
      <c r="O302" s="34">
        <f>IF($C302="","",IFERROR(MATCH($C302,'案件'!$A$5:$A$84,0),"なし"))</f>
        <v/>
      </c>
      <c r="P302" s="34">
        <f>IF($B302="","",IFERROR(MATCH($B302,'メンバー'!$B$5:$B$24,0),"なし"))</f>
        <v/>
      </c>
    </row>
    <row r="303" ht="17" customHeight="1">
      <c r="A303" s="23" t="n"/>
      <c r="B303" s="21" t="n"/>
      <c r="C303" s="21" t="n"/>
      <c r="D303" s="29">
        <f>IF(OR($O303="",$O303="なし"),"",INDEX('案件'!$B$5:$B$84,$O303)&amp;"")</f>
        <v/>
      </c>
      <c r="E303" s="19" t="n"/>
      <c r="F303" s="22" t="n"/>
      <c r="G303" s="22" t="n"/>
      <c r="H303" s="19" t="n"/>
      <c r="I303" s="30">
        <f>IF(AND($F303="",$G303=""),"",IF(N('設定'!$B$11)&gt;0,ROUND((N($F303)*60+N($G303))/N('設定'!$B$11),0)*N('設定'!$B$11),(N($F303)*60+N($G303)))/60)</f>
        <v/>
      </c>
      <c r="J303" s="31">
        <f>IF(OR($I303="",$P303="",$P303="なし"),"",$I303*N(INDEX('メンバー'!$D$5:$D$24,$P303)))</f>
        <v/>
      </c>
      <c r="K303" s="32">
        <f>IF(OR($O303="",$O303="なし"),"",INDEX('案件'!$D$5:$D$84,$O303)&amp;"")</f>
        <v/>
      </c>
      <c r="L303" s="32">
        <f>IF(AND($A303="",$B303="",$C303="",$F303="",$G303=""),"",IF(NOT(ISNUMBER($A303)),"日付がない",IF($P303="","氏名がない",IF($P303="なし","氏名がメンバーにない",IF($O303="","案件コードがない",IF($O303="なし","案件コードが案件にない",IF($I303="","時間がない",IF((N($F303)*60+N($G303))=0,"時間が0",IF($I303=0,"丸めると0分","")))))))))</f>
        <v/>
      </c>
      <c r="M303" s="58" t="n"/>
      <c r="N303" s="33">
        <f>IF(ISNUMBER($A303),DATE(YEAR($A303),MONTH($A303),1),"")</f>
        <v/>
      </c>
      <c r="O303" s="34">
        <f>IF($C303="","",IFERROR(MATCH($C303,'案件'!$A$5:$A$84,0),"なし"))</f>
        <v/>
      </c>
      <c r="P303" s="34">
        <f>IF($B303="","",IFERROR(MATCH($B303,'メンバー'!$B$5:$B$24,0),"なし"))</f>
        <v/>
      </c>
    </row>
    <row r="304" ht="17" customHeight="1">
      <c r="A304" s="23" t="n"/>
      <c r="B304" s="21" t="n"/>
      <c r="C304" s="21" t="n"/>
      <c r="D304" s="29">
        <f>IF(OR($O304="",$O304="なし"),"",INDEX('案件'!$B$5:$B$84,$O304)&amp;"")</f>
        <v/>
      </c>
      <c r="E304" s="19" t="n"/>
      <c r="F304" s="22" t="n"/>
      <c r="G304" s="22" t="n"/>
      <c r="H304" s="19" t="n"/>
      <c r="I304" s="30">
        <f>IF(AND($F304="",$G304=""),"",IF(N('設定'!$B$11)&gt;0,ROUND((N($F304)*60+N($G304))/N('設定'!$B$11),0)*N('設定'!$B$11),(N($F304)*60+N($G304)))/60)</f>
        <v/>
      </c>
      <c r="J304" s="31">
        <f>IF(OR($I304="",$P304="",$P304="なし"),"",$I304*N(INDEX('メンバー'!$D$5:$D$24,$P304)))</f>
        <v/>
      </c>
      <c r="K304" s="32">
        <f>IF(OR($O304="",$O304="なし"),"",INDEX('案件'!$D$5:$D$84,$O304)&amp;"")</f>
        <v/>
      </c>
      <c r="L304" s="32">
        <f>IF(AND($A304="",$B304="",$C304="",$F304="",$G304=""),"",IF(NOT(ISNUMBER($A304)),"日付がない",IF($P304="","氏名がない",IF($P304="なし","氏名がメンバーにない",IF($O304="","案件コードがない",IF($O304="なし","案件コードが案件にない",IF($I304="","時間がない",IF((N($F304)*60+N($G304))=0,"時間が0",IF($I304=0,"丸めると0分","")))))))))</f>
        <v/>
      </c>
      <c r="M304" s="58" t="n"/>
      <c r="N304" s="33">
        <f>IF(ISNUMBER($A304),DATE(YEAR($A304),MONTH($A304),1),"")</f>
        <v/>
      </c>
      <c r="O304" s="34">
        <f>IF($C304="","",IFERROR(MATCH($C304,'案件'!$A$5:$A$84,0),"なし"))</f>
        <v/>
      </c>
      <c r="P304" s="34">
        <f>IF($B304="","",IFERROR(MATCH($B304,'メンバー'!$B$5:$B$24,0),"なし"))</f>
        <v/>
      </c>
    </row>
    <row r="305" ht="17" customHeight="1">
      <c r="A305" s="23" t="n"/>
      <c r="B305" s="21" t="n"/>
      <c r="C305" s="21" t="n"/>
      <c r="D305" s="29">
        <f>IF(OR($O305="",$O305="なし"),"",INDEX('案件'!$B$5:$B$84,$O305)&amp;"")</f>
        <v/>
      </c>
      <c r="E305" s="19" t="n"/>
      <c r="F305" s="22" t="n"/>
      <c r="G305" s="22" t="n"/>
      <c r="H305" s="19" t="n"/>
      <c r="I305" s="30">
        <f>IF(AND($F305="",$G305=""),"",IF(N('設定'!$B$11)&gt;0,ROUND((N($F305)*60+N($G305))/N('設定'!$B$11),0)*N('設定'!$B$11),(N($F305)*60+N($G305)))/60)</f>
        <v/>
      </c>
      <c r="J305" s="31">
        <f>IF(OR($I305="",$P305="",$P305="なし"),"",$I305*N(INDEX('メンバー'!$D$5:$D$24,$P305)))</f>
        <v/>
      </c>
      <c r="K305" s="32">
        <f>IF(OR($O305="",$O305="なし"),"",INDEX('案件'!$D$5:$D$84,$O305)&amp;"")</f>
        <v/>
      </c>
      <c r="L305" s="32">
        <f>IF(AND($A305="",$B305="",$C305="",$F305="",$G305=""),"",IF(NOT(ISNUMBER($A305)),"日付がない",IF($P305="","氏名がない",IF($P305="なし","氏名がメンバーにない",IF($O305="","案件コードがない",IF($O305="なし","案件コードが案件にない",IF($I305="","時間がない",IF((N($F305)*60+N($G305))=0,"時間が0",IF($I305=0,"丸めると0分","")))))))))</f>
        <v/>
      </c>
      <c r="M305" s="58" t="n"/>
      <c r="N305" s="33">
        <f>IF(ISNUMBER($A305),DATE(YEAR($A305),MONTH($A305),1),"")</f>
        <v/>
      </c>
      <c r="O305" s="34">
        <f>IF($C305="","",IFERROR(MATCH($C305,'案件'!$A$5:$A$84,0),"なし"))</f>
        <v/>
      </c>
      <c r="P305" s="34">
        <f>IF($B305="","",IFERROR(MATCH($B305,'メンバー'!$B$5:$B$24,0),"なし"))</f>
        <v/>
      </c>
    </row>
    <row r="306" ht="17" customHeight="1">
      <c r="A306" s="23" t="n"/>
      <c r="B306" s="21" t="n"/>
      <c r="C306" s="21" t="n"/>
      <c r="D306" s="29">
        <f>IF(OR($O306="",$O306="なし"),"",INDEX('案件'!$B$5:$B$84,$O306)&amp;"")</f>
        <v/>
      </c>
      <c r="E306" s="19" t="n"/>
      <c r="F306" s="22" t="n"/>
      <c r="G306" s="22" t="n"/>
      <c r="H306" s="19" t="n"/>
      <c r="I306" s="30">
        <f>IF(AND($F306="",$G306=""),"",IF(N('設定'!$B$11)&gt;0,ROUND((N($F306)*60+N($G306))/N('設定'!$B$11),0)*N('設定'!$B$11),(N($F306)*60+N($G306)))/60)</f>
        <v/>
      </c>
      <c r="J306" s="31">
        <f>IF(OR($I306="",$P306="",$P306="なし"),"",$I306*N(INDEX('メンバー'!$D$5:$D$24,$P306)))</f>
        <v/>
      </c>
      <c r="K306" s="32">
        <f>IF(OR($O306="",$O306="なし"),"",INDEX('案件'!$D$5:$D$84,$O306)&amp;"")</f>
        <v/>
      </c>
      <c r="L306" s="32">
        <f>IF(AND($A306="",$B306="",$C306="",$F306="",$G306=""),"",IF(NOT(ISNUMBER($A306)),"日付がない",IF($P306="","氏名がない",IF($P306="なし","氏名がメンバーにない",IF($O306="","案件コードがない",IF($O306="なし","案件コードが案件にない",IF($I306="","時間がない",IF((N($F306)*60+N($G306))=0,"時間が0",IF($I306=0,"丸めると0分","")))))))))</f>
        <v/>
      </c>
      <c r="M306" s="58" t="n"/>
      <c r="N306" s="33">
        <f>IF(ISNUMBER($A306),DATE(YEAR($A306),MONTH($A306),1),"")</f>
        <v/>
      </c>
      <c r="O306" s="34">
        <f>IF($C306="","",IFERROR(MATCH($C306,'案件'!$A$5:$A$84,0),"なし"))</f>
        <v/>
      </c>
      <c r="P306" s="34">
        <f>IF($B306="","",IFERROR(MATCH($B306,'メンバー'!$B$5:$B$24,0),"なし"))</f>
        <v/>
      </c>
    </row>
    <row r="307" ht="17" customHeight="1">
      <c r="A307" s="23" t="n"/>
      <c r="B307" s="21" t="n"/>
      <c r="C307" s="21" t="n"/>
      <c r="D307" s="29">
        <f>IF(OR($O307="",$O307="なし"),"",INDEX('案件'!$B$5:$B$84,$O307)&amp;"")</f>
        <v/>
      </c>
      <c r="E307" s="19" t="n"/>
      <c r="F307" s="22" t="n"/>
      <c r="G307" s="22" t="n"/>
      <c r="H307" s="19" t="n"/>
      <c r="I307" s="30">
        <f>IF(AND($F307="",$G307=""),"",IF(N('設定'!$B$11)&gt;0,ROUND((N($F307)*60+N($G307))/N('設定'!$B$11),0)*N('設定'!$B$11),(N($F307)*60+N($G307)))/60)</f>
        <v/>
      </c>
      <c r="J307" s="31">
        <f>IF(OR($I307="",$P307="",$P307="なし"),"",$I307*N(INDEX('メンバー'!$D$5:$D$24,$P307)))</f>
        <v/>
      </c>
      <c r="K307" s="32">
        <f>IF(OR($O307="",$O307="なし"),"",INDEX('案件'!$D$5:$D$84,$O307)&amp;"")</f>
        <v/>
      </c>
      <c r="L307" s="32">
        <f>IF(AND($A307="",$B307="",$C307="",$F307="",$G307=""),"",IF(NOT(ISNUMBER($A307)),"日付がない",IF($P307="","氏名がない",IF($P307="なし","氏名がメンバーにない",IF($O307="","案件コードがない",IF($O307="なし","案件コードが案件にない",IF($I307="","時間がない",IF((N($F307)*60+N($G307))=0,"時間が0",IF($I307=0,"丸めると0分","")))))))))</f>
        <v/>
      </c>
      <c r="M307" s="58" t="n"/>
      <c r="N307" s="33">
        <f>IF(ISNUMBER($A307),DATE(YEAR($A307),MONTH($A307),1),"")</f>
        <v/>
      </c>
      <c r="O307" s="34">
        <f>IF($C307="","",IFERROR(MATCH($C307,'案件'!$A$5:$A$84,0),"なし"))</f>
        <v/>
      </c>
      <c r="P307" s="34">
        <f>IF($B307="","",IFERROR(MATCH($B307,'メンバー'!$B$5:$B$24,0),"なし"))</f>
        <v/>
      </c>
    </row>
    <row r="308" ht="17" customHeight="1">
      <c r="A308" s="23" t="n"/>
      <c r="B308" s="21" t="n"/>
      <c r="C308" s="21" t="n"/>
      <c r="D308" s="29">
        <f>IF(OR($O308="",$O308="なし"),"",INDEX('案件'!$B$5:$B$84,$O308)&amp;"")</f>
        <v/>
      </c>
      <c r="E308" s="19" t="n"/>
      <c r="F308" s="22" t="n"/>
      <c r="G308" s="22" t="n"/>
      <c r="H308" s="19" t="n"/>
      <c r="I308" s="30">
        <f>IF(AND($F308="",$G308=""),"",IF(N('設定'!$B$11)&gt;0,ROUND((N($F308)*60+N($G308))/N('設定'!$B$11),0)*N('設定'!$B$11),(N($F308)*60+N($G308)))/60)</f>
        <v/>
      </c>
      <c r="J308" s="31">
        <f>IF(OR($I308="",$P308="",$P308="なし"),"",$I308*N(INDEX('メンバー'!$D$5:$D$24,$P308)))</f>
        <v/>
      </c>
      <c r="K308" s="32">
        <f>IF(OR($O308="",$O308="なし"),"",INDEX('案件'!$D$5:$D$84,$O308)&amp;"")</f>
        <v/>
      </c>
      <c r="L308" s="32">
        <f>IF(AND($A308="",$B308="",$C308="",$F308="",$G308=""),"",IF(NOT(ISNUMBER($A308)),"日付がない",IF($P308="","氏名がない",IF($P308="なし","氏名がメンバーにない",IF($O308="","案件コードがない",IF($O308="なし","案件コードが案件にない",IF($I308="","時間がない",IF((N($F308)*60+N($G308))=0,"時間が0",IF($I308=0,"丸めると0分","")))))))))</f>
        <v/>
      </c>
      <c r="M308" s="58" t="n"/>
      <c r="N308" s="33">
        <f>IF(ISNUMBER($A308),DATE(YEAR($A308),MONTH($A308),1),"")</f>
        <v/>
      </c>
      <c r="O308" s="34">
        <f>IF($C308="","",IFERROR(MATCH($C308,'案件'!$A$5:$A$84,0),"なし"))</f>
        <v/>
      </c>
      <c r="P308" s="34">
        <f>IF($B308="","",IFERROR(MATCH($B308,'メンバー'!$B$5:$B$24,0),"なし"))</f>
        <v/>
      </c>
    </row>
    <row r="309" ht="17" customHeight="1">
      <c r="A309" s="23" t="n"/>
      <c r="B309" s="21" t="n"/>
      <c r="C309" s="21" t="n"/>
      <c r="D309" s="29">
        <f>IF(OR($O309="",$O309="なし"),"",INDEX('案件'!$B$5:$B$84,$O309)&amp;"")</f>
        <v/>
      </c>
      <c r="E309" s="19" t="n"/>
      <c r="F309" s="22" t="n"/>
      <c r="G309" s="22" t="n"/>
      <c r="H309" s="19" t="n"/>
      <c r="I309" s="30">
        <f>IF(AND($F309="",$G309=""),"",IF(N('設定'!$B$11)&gt;0,ROUND((N($F309)*60+N($G309))/N('設定'!$B$11),0)*N('設定'!$B$11),(N($F309)*60+N($G309)))/60)</f>
        <v/>
      </c>
      <c r="J309" s="31">
        <f>IF(OR($I309="",$P309="",$P309="なし"),"",$I309*N(INDEX('メンバー'!$D$5:$D$24,$P309)))</f>
        <v/>
      </c>
      <c r="K309" s="32">
        <f>IF(OR($O309="",$O309="なし"),"",INDEX('案件'!$D$5:$D$84,$O309)&amp;"")</f>
        <v/>
      </c>
      <c r="L309" s="32">
        <f>IF(AND($A309="",$B309="",$C309="",$F309="",$G309=""),"",IF(NOT(ISNUMBER($A309)),"日付がない",IF($P309="","氏名がない",IF($P309="なし","氏名がメンバーにない",IF($O309="","案件コードがない",IF($O309="なし","案件コードが案件にない",IF($I309="","時間がない",IF((N($F309)*60+N($G309))=0,"時間が0",IF($I309=0,"丸めると0分","")))))))))</f>
        <v/>
      </c>
      <c r="M309" s="58" t="n"/>
      <c r="N309" s="33">
        <f>IF(ISNUMBER($A309),DATE(YEAR($A309),MONTH($A309),1),"")</f>
        <v/>
      </c>
      <c r="O309" s="34">
        <f>IF($C309="","",IFERROR(MATCH($C309,'案件'!$A$5:$A$84,0),"なし"))</f>
        <v/>
      </c>
      <c r="P309" s="34">
        <f>IF($B309="","",IFERROR(MATCH($B309,'メンバー'!$B$5:$B$24,0),"なし"))</f>
        <v/>
      </c>
    </row>
    <row r="310" ht="17" customHeight="1">
      <c r="A310" s="23" t="n"/>
      <c r="B310" s="21" t="n"/>
      <c r="C310" s="21" t="n"/>
      <c r="D310" s="29">
        <f>IF(OR($O310="",$O310="なし"),"",INDEX('案件'!$B$5:$B$84,$O310)&amp;"")</f>
        <v/>
      </c>
      <c r="E310" s="19" t="n"/>
      <c r="F310" s="22" t="n"/>
      <c r="G310" s="22" t="n"/>
      <c r="H310" s="19" t="n"/>
      <c r="I310" s="30">
        <f>IF(AND($F310="",$G310=""),"",IF(N('設定'!$B$11)&gt;0,ROUND((N($F310)*60+N($G310))/N('設定'!$B$11),0)*N('設定'!$B$11),(N($F310)*60+N($G310)))/60)</f>
        <v/>
      </c>
      <c r="J310" s="31">
        <f>IF(OR($I310="",$P310="",$P310="なし"),"",$I310*N(INDEX('メンバー'!$D$5:$D$24,$P310)))</f>
        <v/>
      </c>
      <c r="K310" s="32">
        <f>IF(OR($O310="",$O310="なし"),"",INDEX('案件'!$D$5:$D$84,$O310)&amp;"")</f>
        <v/>
      </c>
      <c r="L310" s="32">
        <f>IF(AND($A310="",$B310="",$C310="",$F310="",$G310=""),"",IF(NOT(ISNUMBER($A310)),"日付がない",IF($P310="","氏名がない",IF($P310="なし","氏名がメンバーにない",IF($O310="","案件コードがない",IF($O310="なし","案件コードが案件にない",IF($I310="","時間がない",IF((N($F310)*60+N($G310))=0,"時間が0",IF($I310=0,"丸めると0分","")))))))))</f>
        <v/>
      </c>
      <c r="M310" s="58" t="n"/>
      <c r="N310" s="33">
        <f>IF(ISNUMBER($A310),DATE(YEAR($A310),MONTH($A310),1),"")</f>
        <v/>
      </c>
      <c r="O310" s="34">
        <f>IF($C310="","",IFERROR(MATCH($C310,'案件'!$A$5:$A$84,0),"なし"))</f>
        <v/>
      </c>
      <c r="P310" s="34">
        <f>IF($B310="","",IFERROR(MATCH($B310,'メンバー'!$B$5:$B$24,0),"なし"))</f>
        <v/>
      </c>
    </row>
    <row r="311" ht="17" customHeight="1">
      <c r="A311" s="23" t="n"/>
      <c r="B311" s="21" t="n"/>
      <c r="C311" s="21" t="n"/>
      <c r="D311" s="29">
        <f>IF(OR($O311="",$O311="なし"),"",INDEX('案件'!$B$5:$B$84,$O311)&amp;"")</f>
        <v/>
      </c>
      <c r="E311" s="19" t="n"/>
      <c r="F311" s="22" t="n"/>
      <c r="G311" s="22" t="n"/>
      <c r="H311" s="19" t="n"/>
      <c r="I311" s="30">
        <f>IF(AND($F311="",$G311=""),"",IF(N('設定'!$B$11)&gt;0,ROUND((N($F311)*60+N($G311))/N('設定'!$B$11),0)*N('設定'!$B$11),(N($F311)*60+N($G311)))/60)</f>
        <v/>
      </c>
      <c r="J311" s="31">
        <f>IF(OR($I311="",$P311="",$P311="なし"),"",$I311*N(INDEX('メンバー'!$D$5:$D$24,$P311)))</f>
        <v/>
      </c>
      <c r="K311" s="32">
        <f>IF(OR($O311="",$O311="なし"),"",INDEX('案件'!$D$5:$D$84,$O311)&amp;"")</f>
        <v/>
      </c>
      <c r="L311" s="32">
        <f>IF(AND($A311="",$B311="",$C311="",$F311="",$G311=""),"",IF(NOT(ISNUMBER($A311)),"日付がない",IF($P311="","氏名がない",IF($P311="なし","氏名がメンバーにない",IF($O311="","案件コードがない",IF($O311="なし","案件コードが案件にない",IF($I311="","時間がない",IF((N($F311)*60+N($G311))=0,"時間が0",IF($I311=0,"丸めると0分","")))))))))</f>
        <v/>
      </c>
      <c r="M311" s="58" t="n"/>
      <c r="N311" s="33">
        <f>IF(ISNUMBER($A311),DATE(YEAR($A311),MONTH($A311),1),"")</f>
        <v/>
      </c>
      <c r="O311" s="34">
        <f>IF($C311="","",IFERROR(MATCH($C311,'案件'!$A$5:$A$84,0),"なし"))</f>
        <v/>
      </c>
      <c r="P311" s="34">
        <f>IF($B311="","",IFERROR(MATCH($B311,'メンバー'!$B$5:$B$24,0),"なし"))</f>
        <v/>
      </c>
    </row>
    <row r="312" ht="17" customHeight="1">
      <c r="A312" s="23" t="n"/>
      <c r="B312" s="21" t="n"/>
      <c r="C312" s="21" t="n"/>
      <c r="D312" s="29">
        <f>IF(OR($O312="",$O312="なし"),"",INDEX('案件'!$B$5:$B$84,$O312)&amp;"")</f>
        <v/>
      </c>
      <c r="E312" s="19" t="n"/>
      <c r="F312" s="22" t="n"/>
      <c r="G312" s="22" t="n"/>
      <c r="H312" s="19" t="n"/>
      <c r="I312" s="30">
        <f>IF(AND($F312="",$G312=""),"",IF(N('設定'!$B$11)&gt;0,ROUND((N($F312)*60+N($G312))/N('設定'!$B$11),0)*N('設定'!$B$11),(N($F312)*60+N($G312)))/60)</f>
        <v/>
      </c>
      <c r="J312" s="31">
        <f>IF(OR($I312="",$P312="",$P312="なし"),"",$I312*N(INDEX('メンバー'!$D$5:$D$24,$P312)))</f>
        <v/>
      </c>
      <c r="K312" s="32">
        <f>IF(OR($O312="",$O312="なし"),"",INDEX('案件'!$D$5:$D$84,$O312)&amp;"")</f>
        <v/>
      </c>
      <c r="L312" s="32">
        <f>IF(AND($A312="",$B312="",$C312="",$F312="",$G312=""),"",IF(NOT(ISNUMBER($A312)),"日付がない",IF($P312="","氏名がない",IF($P312="なし","氏名がメンバーにない",IF($O312="","案件コードがない",IF($O312="なし","案件コードが案件にない",IF($I312="","時間がない",IF((N($F312)*60+N($G312))=0,"時間が0",IF($I312=0,"丸めると0分","")))))))))</f>
        <v/>
      </c>
      <c r="M312" s="58" t="n"/>
      <c r="N312" s="33">
        <f>IF(ISNUMBER($A312),DATE(YEAR($A312),MONTH($A312),1),"")</f>
        <v/>
      </c>
      <c r="O312" s="34">
        <f>IF($C312="","",IFERROR(MATCH($C312,'案件'!$A$5:$A$84,0),"なし"))</f>
        <v/>
      </c>
      <c r="P312" s="34">
        <f>IF($B312="","",IFERROR(MATCH($B312,'メンバー'!$B$5:$B$24,0),"なし"))</f>
        <v/>
      </c>
    </row>
    <row r="313" ht="17" customHeight="1">
      <c r="A313" s="23" t="n"/>
      <c r="B313" s="21" t="n"/>
      <c r="C313" s="21" t="n"/>
      <c r="D313" s="29">
        <f>IF(OR($O313="",$O313="なし"),"",INDEX('案件'!$B$5:$B$84,$O313)&amp;"")</f>
        <v/>
      </c>
      <c r="E313" s="19" t="n"/>
      <c r="F313" s="22" t="n"/>
      <c r="G313" s="22" t="n"/>
      <c r="H313" s="19" t="n"/>
      <c r="I313" s="30">
        <f>IF(AND($F313="",$G313=""),"",IF(N('設定'!$B$11)&gt;0,ROUND((N($F313)*60+N($G313))/N('設定'!$B$11),0)*N('設定'!$B$11),(N($F313)*60+N($G313)))/60)</f>
        <v/>
      </c>
      <c r="J313" s="31">
        <f>IF(OR($I313="",$P313="",$P313="なし"),"",$I313*N(INDEX('メンバー'!$D$5:$D$24,$P313)))</f>
        <v/>
      </c>
      <c r="K313" s="32">
        <f>IF(OR($O313="",$O313="なし"),"",INDEX('案件'!$D$5:$D$84,$O313)&amp;"")</f>
        <v/>
      </c>
      <c r="L313" s="32">
        <f>IF(AND($A313="",$B313="",$C313="",$F313="",$G313=""),"",IF(NOT(ISNUMBER($A313)),"日付がない",IF($P313="","氏名がない",IF($P313="なし","氏名がメンバーにない",IF($O313="","案件コードがない",IF($O313="なし","案件コードが案件にない",IF($I313="","時間がない",IF((N($F313)*60+N($G313))=0,"時間が0",IF($I313=0,"丸めると0分","")))))))))</f>
        <v/>
      </c>
      <c r="M313" s="58" t="n"/>
      <c r="N313" s="33">
        <f>IF(ISNUMBER($A313),DATE(YEAR($A313),MONTH($A313),1),"")</f>
        <v/>
      </c>
      <c r="O313" s="34">
        <f>IF($C313="","",IFERROR(MATCH($C313,'案件'!$A$5:$A$84,0),"なし"))</f>
        <v/>
      </c>
      <c r="P313" s="34">
        <f>IF($B313="","",IFERROR(MATCH($B313,'メンバー'!$B$5:$B$24,0),"なし"))</f>
        <v/>
      </c>
    </row>
    <row r="314" ht="17" customHeight="1">
      <c r="A314" s="23" t="n"/>
      <c r="B314" s="21" t="n"/>
      <c r="C314" s="21" t="n"/>
      <c r="D314" s="29">
        <f>IF(OR($O314="",$O314="なし"),"",INDEX('案件'!$B$5:$B$84,$O314)&amp;"")</f>
        <v/>
      </c>
      <c r="E314" s="19" t="n"/>
      <c r="F314" s="22" t="n"/>
      <c r="G314" s="22" t="n"/>
      <c r="H314" s="19" t="n"/>
      <c r="I314" s="30">
        <f>IF(AND($F314="",$G314=""),"",IF(N('設定'!$B$11)&gt;0,ROUND((N($F314)*60+N($G314))/N('設定'!$B$11),0)*N('設定'!$B$11),(N($F314)*60+N($G314)))/60)</f>
        <v/>
      </c>
      <c r="J314" s="31">
        <f>IF(OR($I314="",$P314="",$P314="なし"),"",$I314*N(INDEX('メンバー'!$D$5:$D$24,$P314)))</f>
        <v/>
      </c>
      <c r="K314" s="32">
        <f>IF(OR($O314="",$O314="なし"),"",INDEX('案件'!$D$5:$D$84,$O314)&amp;"")</f>
        <v/>
      </c>
      <c r="L314" s="32">
        <f>IF(AND($A314="",$B314="",$C314="",$F314="",$G314=""),"",IF(NOT(ISNUMBER($A314)),"日付がない",IF($P314="","氏名がない",IF($P314="なし","氏名がメンバーにない",IF($O314="","案件コードがない",IF($O314="なし","案件コードが案件にない",IF($I314="","時間がない",IF((N($F314)*60+N($G314))=0,"時間が0",IF($I314=0,"丸めると0分","")))))))))</f>
        <v/>
      </c>
      <c r="M314" s="58" t="n"/>
      <c r="N314" s="33">
        <f>IF(ISNUMBER($A314),DATE(YEAR($A314),MONTH($A314),1),"")</f>
        <v/>
      </c>
      <c r="O314" s="34">
        <f>IF($C314="","",IFERROR(MATCH($C314,'案件'!$A$5:$A$84,0),"なし"))</f>
        <v/>
      </c>
      <c r="P314" s="34">
        <f>IF($B314="","",IFERROR(MATCH($B314,'メンバー'!$B$5:$B$24,0),"なし"))</f>
        <v/>
      </c>
    </row>
    <row r="315" ht="17" customHeight="1">
      <c r="A315" s="23" t="n"/>
      <c r="B315" s="21" t="n"/>
      <c r="C315" s="21" t="n"/>
      <c r="D315" s="29">
        <f>IF(OR($O315="",$O315="なし"),"",INDEX('案件'!$B$5:$B$84,$O315)&amp;"")</f>
        <v/>
      </c>
      <c r="E315" s="19" t="n"/>
      <c r="F315" s="22" t="n"/>
      <c r="G315" s="22" t="n"/>
      <c r="H315" s="19" t="n"/>
      <c r="I315" s="30">
        <f>IF(AND($F315="",$G315=""),"",IF(N('設定'!$B$11)&gt;0,ROUND((N($F315)*60+N($G315))/N('設定'!$B$11),0)*N('設定'!$B$11),(N($F315)*60+N($G315)))/60)</f>
        <v/>
      </c>
      <c r="J315" s="31">
        <f>IF(OR($I315="",$P315="",$P315="なし"),"",$I315*N(INDEX('メンバー'!$D$5:$D$24,$P315)))</f>
        <v/>
      </c>
      <c r="K315" s="32">
        <f>IF(OR($O315="",$O315="なし"),"",INDEX('案件'!$D$5:$D$84,$O315)&amp;"")</f>
        <v/>
      </c>
      <c r="L315" s="32">
        <f>IF(AND($A315="",$B315="",$C315="",$F315="",$G315=""),"",IF(NOT(ISNUMBER($A315)),"日付がない",IF($P315="","氏名がない",IF($P315="なし","氏名がメンバーにない",IF($O315="","案件コードがない",IF($O315="なし","案件コードが案件にない",IF($I315="","時間がない",IF((N($F315)*60+N($G315))=0,"時間が0",IF($I315=0,"丸めると0分","")))))))))</f>
        <v/>
      </c>
      <c r="M315" s="58" t="n"/>
      <c r="N315" s="33">
        <f>IF(ISNUMBER($A315),DATE(YEAR($A315),MONTH($A315),1),"")</f>
        <v/>
      </c>
      <c r="O315" s="34">
        <f>IF($C315="","",IFERROR(MATCH($C315,'案件'!$A$5:$A$84,0),"なし"))</f>
        <v/>
      </c>
      <c r="P315" s="34">
        <f>IF($B315="","",IFERROR(MATCH($B315,'メンバー'!$B$5:$B$24,0),"なし"))</f>
        <v/>
      </c>
    </row>
    <row r="316" ht="17" customHeight="1">
      <c r="A316" s="23" t="n"/>
      <c r="B316" s="21" t="n"/>
      <c r="C316" s="21" t="n"/>
      <c r="D316" s="29">
        <f>IF(OR($O316="",$O316="なし"),"",INDEX('案件'!$B$5:$B$84,$O316)&amp;"")</f>
        <v/>
      </c>
      <c r="E316" s="19" t="n"/>
      <c r="F316" s="22" t="n"/>
      <c r="G316" s="22" t="n"/>
      <c r="H316" s="19" t="n"/>
      <c r="I316" s="30">
        <f>IF(AND($F316="",$G316=""),"",IF(N('設定'!$B$11)&gt;0,ROUND((N($F316)*60+N($G316))/N('設定'!$B$11),0)*N('設定'!$B$11),(N($F316)*60+N($G316)))/60)</f>
        <v/>
      </c>
      <c r="J316" s="31">
        <f>IF(OR($I316="",$P316="",$P316="なし"),"",$I316*N(INDEX('メンバー'!$D$5:$D$24,$P316)))</f>
        <v/>
      </c>
      <c r="K316" s="32">
        <f>IF(OR($O316="",$O316="なし"),"",INDEX('案件'!$D$5:$D$84,$O316)&amp;"")</f>
        <v/>
      </c>
      <c r="L316" s="32">
        <f>IF(AND($A316="",$B316="",$C316="",$F316="",$G316=""),"",IF(NOT(ISNUMBER($A316)),"日付がない",IF($P316="","氏名がない",IF($P316="なし","氏名がメンバーにない",IF($O316="","案件コードがない",IF($O316="なし","案件コードが案件にない",IF($I316="","時間がない",IF((N($F316)*60+N($G316))=0,"時間が0",IF($I316=0,"丸めると0分","")))))))))</f>
        <v/>
      </c>
      <c r="M316" s="58" t="n"/>
      <c r="N316" s="33">
        <f>IF(ISNUMBER($A316),DATE(YEAR($A316),MONTH($A316),1),"")</f>
        <v/>
      </c>
      <c r="O316" s="34">
        <f>IF($C316="","",IFERROR(MATCH($C316,'案件'!$A$5:$A$84,0),"なし"))</f>
        <v/>
      </c>
      <c r="P316" s="34">
        <f>IF($B316="","",IFERROR(MATCH($B316,'メンバー'!$B$5:$B$24,0),"なし"))</f>
        <v/>
      </c>
    </row>
    <row r="317" ht="17" customHeight="1">
      <c r="A317" s="23" t="n"/>
      <c r="B317" s="21" t="n"/>
      <c r="C317" s="21" t="n"/>
      <c r="D317" s="29">
        <f>IF(OR($O317="",$O317="なし"),"",INDEX('案件'!$B$5:$B$84,$O317)&amp;"")</f>
        <v/>
      </c>
      <c r="E317" s="19" t="n"/>
      <c r="F317" s="22" t="n"/>
      <c r="G317" s="22" t="n"/>
      <c r="H317" s="19" t="n"/>
      <c r="I317" s="30">
        <f>IF(AND($F317="",$G317=""),"",IF(N('設定'!$B$11)&gt;0,ROUND((N($F317)*60+N($G317))/N('設定'!$B$11),0)*N('設定'!$B$11),(N($F317)*60+N($G317)))/60)</f>
        <v/>
      </c>
      <c r="J317" s="31">
        <f>IF(OR($I317="",$P317="",$P317="なし"),"",$I317*N(INDEX('メンバー'!$D$5:$D$24,$P317)))</f>
        <v/>
      </c>
      <c r="K317" s="32">
        <f>IF(OR($O317="",$O317="なし"),"",INDEX('案件'!$D$5:$D$84,$O317)&amp;"")</f>
        <v/>
      </c>
      <c r="L317" s="32">
        <f>IF(AND($A317="",$B317="",$C317="",$F317="",$G317=""),"",IF(NOT(ISNUMBER($A317)),"日付がない",IF($P317="","氏名がない",IF($P317="なし","氏名がメンバーにない",IF($O317="","案件コードがない",IF($O317="なし","案件コードが案件にない",IF($I317="","時間がない",IF((N($F317)*60+N($G317))=0,"時間が0",IF($I317=0,"丸めると0分","")))))))))</f>
        <v/>
      </c>
      <c r="M317" s="58" t="n"/>
      <c r="N317" s="33">
        <f>IF(ISNUMBER($A317),DATE(YEAR($A317),MONTH($A317),1),"")</f>
        <v/>
      </c>
      <c r="O317" s="34">
        <f>IF($C317="","",IFERROR(MATCH($C317,'案件'!$A$5:$A$84,0),"なし"))</f>
        <v/>
      </c>
      <c r="P317" s="34">
        <f>IF($B317="","",IFERROR(MATCH($B317,'メンバー'!$B$5:$B$24,0),"なし"))</f>
        <v/>
      </c>
    </row>
    <row r="318" ht="17" customHeight="1">
      <c r="A318" s="23" t="n"/>
      <c r="B318" s="21" t="n"/>
      <c r="C318" s="21" t="n"/>
      <c r="D318" s="29">
        <f>IF(OR($O318="",$O318="なし"),"",INDEX('案件'!$B$5:$B$84,$O318)&amp;"")</f>
        <v/>
      </c>
      <c r="E318" s="19" t="n"/>
      <c r="F318" s="22" t="n"/>
      <c r="G318" s="22" t="n"/>
      <c r="H318" s="19" t="n"/>
      <c r="I318" s="30">
        <f>IF(AND($F318="",$G318=""),"",IF(N('設定'!$B$11)&gt;0,ROUND((N($F318)*60+N($G318))/N('設定'!$B$11),0)*N('設定'!$B$11),(N($F318)*60+N($G318)))/60)</f>
        <v/>
      </c>
      <c r="J318" s="31">
        <f>IF(OR($I318="",$P318="",$P318="なし"),"",$I318*N(INDEX('メンバー'!$D$5:$D$24,$P318)))</f>
        <v/>
      </c>
      <c r="K318" s="32">
        <f>IF(OR($O318="",$O318="なし"),"",INDEX('案件'!$D$5:$D$84,$O318)&amp;"")</f>
        <v/>
      </c>
      <c r="L318" s="32">
        <f>IF(AND($A318="",$B318="",$C318="",$F318="",$G318=""),"",IF(NOT(ISNUMBER($A318)),"日付がない",IF($P318="","氏名がない",IF($P318="なし","氏名がメンバーにない",IF($O318="","案件コードがない",IF($O318="なし","案件コードが案件にない",IF($I318="","時間がない",IF((N($F318)*60+N($G318))=0,"時間が0",IF($I318=0,"丸めると0分","")))))))))</f>
        <v/>
      </c>
      <c r="M318" s="58" t="n"/>
      <c r="N318" s="33">
        <f>IF(ISNUMBER($A318),DATE(YEAR($A318),MONTH($A318),1),"")</f>
        <v/>
      </c>
      <c r="O318" s="34">
        <f>IF($C318="","",IFERROR(MATCH($C318,'案件'!$A$5:$A$84,0),"なし"))</f>
        <v/>
      </c>
      <c r="P318" s="34">
        <f>IF($B318="","",IFERROR(MATCH($B318,'メンバー'!$B$5:$B$24,0),"なし"))</f>
        <v/>
      </c>
    </row>
    <row r="319" ht="17" customHeight="1">
      <c r="A319" s="23" t="n"/>
      <c r="B319" s="21" t="n"/>
      <c r="C319" s="21" t="n"/>
      <c r="D319" s="29">
        <f>IF(OR($O319="",$O319="なし"),"",INDEX('案件'!$B$5:$B$84,$O319)&amp;"")</f>
        <v/>
      </c>
      <c r="E319" s="19" t="n"/>
      <c r="F319" s="22" t="n"/>
      <c r="G319" s="22" t="n"/>
      <c r="H319" s="19" t="n"/>
      <c r="I319" s="30">
        <f>IF(AND($F319="",$G319=""),"",IF(N('設定'!$B$11)&gt;0,ROUND((N($F319)*60+N($G319))/N('設定'!$B$11),0)*N('設定'!$B$11),(N($F319)*60+N($G319)))/60)</f>
        <v/>
      </c>
      <c r="J319" s="31">
        <f>IF(OR($I319="",$P319="",$P319="なし"),"",$I319*N(INDEX('メンバー'!$D$5:$D$24,$P319)))</f>
        <v/>
      </c>
      <c r="K319" s="32">
        <f>IF(OR($O319="",$O319="なし"),"",INDEX('案件'!$D$5:$D$84,$O319)&amp;"")</f>
        <v/>
      </c>
      <c r="L319" s="32">
        <f>IF(AND($A319="",$B319="",$C319="",$F319="",$G319=""),"",IF(NOT(ISNUMBER($A319)),"日付がない",IF($P319="","氏名がない",IF($P319="なし","氏名がメンバーにない",IF($O319="","案件コードがない",IF($O319="なし","案件コードが案件にない",IF($I319="","時間がない",IF((N($F319)*60+N($G319))=0,"時間が0",IF($I319=0,"丸めると0分","")))))))))</f>
        <v/>
      </c>
      <c r="M319" s="58" t="n"/>
      <c r="N319" s="33">
        <f>IF(ISNUMBER($A319),DATE(YEAR($A319),MONTH($A319),1),"")</f>
        <v/>
      </c>
      <c r="O319" s="34">
        <f>IF($C319="","",IFERROR(MATCH($C319,'案件'!$A$5:$A$84,0),"なし"))</f>
        <v/>
      </c>
      <c r="P319" s="34">
        <f>IF($B319="","",IFERROR(MATCH($B319,'メンバー'!$B$5:$B$24,0),"なし"))</f>
        <v/>
      </c>
    </row>
    <row r="320" ht="17" customHeight="1">
      <c r="A320" s="23" t="n"/>
      <c r="B320" s="21" t="n"/>
      <c r="C320" s="21" t="n"/>
      <c r="D320" s="29">
        <f>IF(OR($O320="",$O320="なし"),"",INDEX('案件'!$B$5:$B$84,$O320)&amp;"")</f>
        <v/>
      </c>
      <c r="E320" s="19" t="n"/>
      <c r="F320" s="22" t="n"/>
      <c r="G320" s="22" t="n"/>
      <c r="H320" s="19" t="n"/>
      <c r="I320" s="30">
        <f>IF(AND($F320="",$G320=""),"",IF(N('設定'!$B$11)&gt;0,ROUND((N($F320)*60+N($G320))/N('設定'!$B$11),0)*N('設定'!$B$11),(N($F320)*60+N($G320)))/60)</f>
        <v/>
      </c>
      <c r="J320" s="31">
        <f>IF(OR($I320="",$P320="",$P320="なし"),"",$I320*N(INDEX('メンバー'!$D$5:$D$24,$P320)))</f>
        <v/>
      </c>
      <c r="K320" s="32">
        <f>IF(OR($O320="",$O320="なし"),"",INDEX('案件'!$D$5:$D$84,$O320)&amp;"")</f>
        <v/>
      </c>
      <c r="L320" s="32">
        <f>IF(AND($A320="",$B320="",$C320="",$F320="",$G320=""),"",IF(NOT(ISNUMBER($A320)),"日付がない",IF($P320="","氏名がない",IF($P320="なし","氏名がメンバーにない",IF($O320="","案件コードがない",IF($O320="なし","案件コードが案件にない",IF($I320="","時間がない",IF((N($F320)*60+N($G320))=0,"時間が0",IF($I320=0,"丸めると0分","")))))))))</f>
        <v/>
      </c>
      <c r="M320" s="58" t="n"/>
      <c r="N320" s="33">
        <f>IF(ISNUMBER($A320),DATE(YEAR($A320),MONTH($A320),1),"")</f>
        <v/>
      </c>
      <c r="O320" s="34">
        <f>IF($C320="","",IFERROR(MATCH($C320,'案件'!$A$5:$A$84,0),"なし"))</f>
        <v/>
      </c>
      <c r="P320" s="34">
        <f>IF($B320="","",IFERROR(MATCH($B320,'メンバー'!$B$5:$B$24,0),"なし"))</f>
        <v/>
      </c>
    </row>
    <row r="321" ht="17" customHeight="1">
      <c r="A321" s="23" t="n"/>
      <c r="B321" s="21" t="n"/>
      <c r="C321" s="21" t="n"/>
      <c r="D321" s="29">
        <f>IF(OR($O321="",$O321="なし"),"",INDEX('案件'!$B$5:$B$84,$O321)&amp;"")</f>
        <v/>
      </c>
      <c r="E321" s="19" t="n"/>
      <c r="F321" s="22" t="n"/>
      <c r="G321" s="22" t="n"/>
      <c r="H321" s="19" t="n"/>
      <c r="I321" s="30">
        <f>IF(AND($F321="",$G321=""),"",IF(N('設定'!$B$11)&gt;0,ROUND((N($F321)*60+N($G321))/N('設定'!$B$11),0)*N('設定'!$B$11),(N($F321)*60+N($G321)))/60)</f>
        <v/>
      </c>
      <c r="J321" s="31">
        <f>IF(OR($I321="",$P321="",$P321="なし"),"",$I321*N(INDEX('メンバー'!$D$5:$D$24,$P321)))</f>
        <v/>
      </c>
      <c r="K321" s="32">
        <f>IF(OR($O321="",$O321="なし"),"",INDEX('案件'!$D$5:$D$84,$O321)&amp;"")</f>
        <v/>
      </c>
      <c r="L321" s="32">
        <f>IF(AND($A321="",$B321="",$C321="",$F321="",$G321=""),"",IF(NOT(ISNUMBER($A321)),"日付がない",IF($P321="","氏名がない",IF($P321="なし","氏名がメンバーにない",IF($O321="","案件コードがない",IF($O321="なし","案件コードが案件にない",IF($I321="","時間がない",IF((N($F321)*60+N($G321))=0,"時間が0",IF($I321=0,"丸めると0分","")))))))))</f>
        <v/>
      </c>
      <c r="M321" s="58" t="n"/>
      <c r="N321" s="33">
        <f>IF(ISNUMBER($A321),DATE(YEAR($A321),MONTH($A321),1),"")</f>
        <v/>
      </c>
      <c r="O321" s="34">
        <f>IF($C321="","",IFERROR(MATCH($C321,'案件'!$A$5:$A$84,0),"なし"))</f>
        <v/>
      </c>
      <c r="P321" s="34">
        <f>IF($B321="","",IFERROR(MATCH($B321,'メンバー'!$B$5:$B$24,0),"なし"))</f>
        <v/>
      </c>
    </row>
    <row r="322" ht="17" customHeight="1">
      <c r="A322" s="23" t="n"/>
      <c r="B322" s="21" t="n"/>
      <c r="C322" s="21" t="n"/>
      <c r="D322" s="29">
        <f>IF(OR($O322="",$O322="なし"),"",INDEX('案件'!$B$5:$B$84,$O322)&amp;"")</f>
        <v/>
      </c>
      <c r="E322" s="19" t="n"/>
      <c r="F322" s="22" t="n"/>
      <c r="G322" s="22" t="n"/>
      <c r="H322" s="19" t="n"/>
      <c r="I322" s="30">
        <f>IF(AND($F322="",$G322=""),"",IF(N('設定'!$B$11)&gt;0,ROUND((N($F322)*60+N($G322))/N('設定'!$B$11),0)*N('設定'!$B$11),(N($F322)*60+N($G322)))/60)</f>
        <v/>
      </c>
      <c r="J322" s="31">
        <f>IF(OR($I322="",$P322="",$P322="なし"),"",$I322*N(INDEX('メンバー'!$D$5:$D$24,$P322)))</f>
        <v/>
      </c>
      <c r="K322" s="32">
        <f>IF(OR($O322="",$O322="なし"),"",INDEX('案件'!$D$5:$D$84,$O322)&amp;"")</f>
        <v/>
      </c>
      <c r="L322" s="32">
        <f>IF(AND($A322="",$B322="",$C322="",$F322="",$G322=""),"",IF(NOT(ISNUMBER($A322)),"日付がない",IF($P322="","氏名がない",IF($P322="なし","氏名がメンバーにない",IF($O322="","案件コードがない",IF($O322="なし","案件コードが案件にない",IF($I322="","時間がない",IF((N($F322)*60+N($G322))=0,"時間が0",IF($I322=0,"丸めると0分","")))))))))</f>
        <v/>
      </c>
      <c r="M322" s="58" t="n"/>
      <c r="N322" s="33">
        <f>IF(ISNUMBER($A322),DATE(YEAR($A322),MONTH($A322),1),"")</f>
        <v/>
      </c>
      <c r="O322" s="34">
        <f>IF($C322="","",IFERROR(MATCH($C322,'案件'!$A$5:$A$84,0),"なし"))</f>
        <v/>
      </c>
      <c r="P322" s="34">
        <f>IF($B322="","",IFERROR(MATCH($B322,'メンバー'!$B$5:$B$24,0),"なし"))</f>
        <v/>
      </c>
    </row>
    <row r="323" ht="17" customHeight="1">
      <c r="A323" s="23" t="n"/>
      <c r="B323" s="21" t="n"/>
      <c r="C323" s="21" t="n"/>
      <c r="D323" s="29">
        <f>IF(OR($O323="",$O323="なし"),"",INDEX('案件'!$B$5:$B$84,$O323)&amp;"")</f>
        <v/>
      </c>
      <c r="E323" s="19" t="n"/>
      <c r="F323" s="22" t="n"/>
      <c r="G323" s="22" t="n"/>
      <c r="H323" s="19" t="n"/>
      <c r="I323" s="30">
        <f>IF(AND($F323="",$G323=""),"",IF(N('設定'!$B$11)&gt;0,ROUND((N($F323)*60+N($G323))/N('設定'!$B$11),0)*N('設定'!$B$11),(N($F323)*60+N($G323)))/60)</f>
        <v/>
      </c>
      <c r="J323" s="31">
        <f>IF(OR($I323="",$P323="",$P323="なし"),"",$I323*N(INDEX('メンバー'!$D$5:$D$24,$P323)))</f>
        <v/>
      </c>
      <c r="K323" s="32">
        <f>IF(OR($O323="",$O323="なし"),"",INDEX('案件'!$D$5:$D$84,$O323)&amp;"")</f>
        <v/>
      </c>
      <c r="L323" s="32">
        <f>IF(AND($A323="",$B323="",$C323="",$F323="",$G323=""),"",IF(NOT(ISNUMBER($A323)),"日付がない",IF($P323="","氏名がない",IF($P323="なし","氏名がメンバーにない",IF($O323="","案件コードがない",IF($O323="なし","案件コードが案件にない",IF($I323="","時間がない",IF((N($F323)*60+N($G323))=0,"時間が0",IF($I323=0,"丸めると0分","")))))))))</f>
        <v/>
      </c>
      <c r="M323" s="58" t="n"/>
      <c r="N323" s="33">
        <f>IF(ISNUMBER($A323),DATE(YEAR($A323),MONTH($A323),1),"")</f>
        <v/>
      </c>
      <c r="O323" s="34">
        <f>IF($C323="","",IFERROR(MATCH($C323,'案件'!$A$5:$A$84,0),"なし"))</f>
        <v/>
      </c>
      <c r="P323" s="34">
        <f>IF($B323="","",IFERROR(MATCH($B323,'メンバー'!$B$5:$B$24,0),"なし"))</f>
        <v/>
      </c>
    </row>
    <row r="324" ht="17" customHeight="1">
      <c r="A324" s="23" t="n"/>
      <c r="B324" s="21" t="n"/>
      <c r="C324" s="21" t="n"/>
      <c r="D324" s="29">
        <f>IF(OR($O324="",$O324="なし"),"",INDEX('案件'!$B$5:$B$84,$O324)&amp;"")</f>
        <v/>
      </c>
      <c r="E324" s="19" t="n"/>
      <c r="F324" s="22" t="n"/>
      <c r="G324" s="22" t="n"/>
      <c r="H324" s="19" t="n"/>
      <c r="I324" s="30">
        <f>IF(AND($F324="",$G324=""),"",IF(N('設定'!$B$11)&gt;0,ROUND((N($F324)*60+N($G324))/N('設定'!$B$11),0)*N('設定'!$B$11),(N($F324)*60+N($G324)))/60)</f>
        <v/>
      </c>
      <c r="J324" s="31">
        <f>IF(OR($I324="",$P324="",$P324="なし"),"",$I324*N(INDEX('メンバー'!$D$5:$D$24,$P324)))</f>
        <v/>
      </c>
      <c r="K324" s="32">
        <f>IF(OR($O324="",$O324="なし"),"",INDEX('案件'!$D$5:$D$84,$O324)&amp;"")</f>
        <v/>
      </c>
      <c r="L324" s="32">
        <f>IF(AND($A324="",$B324="",$C324="",$F324="",$G324=""),"",IF(NOT(ISNUMBER($A324)),"日付がない",IF($P324="","氏名がない",IF($P324="なし","氏名がメンバーにない",IF($O324="","案件コードがない",IF($O324="なし","案件コードが案件にない",IF($I324="","時間がない",IF((N($F324)*60+N($G324))=0,"時間が0",IF($I324=0,"丸めると0分","")))))))))</f>
        <v/>
      </c>
      <c r="M324" s="58" t="n"/>
      <c r="N324" s="33">
        <f>IF(ISNUMBER($A324),DATE(YEAR($A324),MONTH($A324),1),"")</f>
        <v/>
      </c>
      <c r="O324" s="34">
        <f>IF($C324="","",IFERROR(MATCH($C324,'案件'!$A$5:$A$84,0),"なし"))</f>
        <v/>
      </c>
      <c r="P324" s="34">
        <f>IF($B324="","",IFERROR(MATCH($B324,'メンバー'!$B$5:$B$24,0),"なし"))</f>
        <v/>
      </c>
    </row>
    <row r="325" ht="17" customHeight="1">
      <c r="A325" s="23" t="n"/>
      <c r="B325" s="21" t="n"/>
      <c r="C325" s="21" t="n"/>
      <c r="D325" s="29">
        <f>IF(OR($O325="",$O325="なし"),"",INDEX('案件'!$B$5:$B$84,$O325)&amp;"")</f>
        <v/>
      </c>
      <c r="E325" s="19" t="n"/>
      <c r="F325" s="22" t="n"/>
      <c r="G325" s="22" t="n"/>
      <c r="H325" s="19" t="n"/>
      <c r="I325" s="30">
        <f>IF(AND($F325="",$G325=""),"",IF(N('設定'!$B$11)&gt;0,ROUND((N($F325)*60+N($G325))/N('設定'!$B$11),0)*N('設定'!$B$11),(N($F325)*60+N($G325)))/60)</f>
        <v/>
      </c>
      <c r="J325" s="31">
        <f>IF(OR($I325="",$P325="",$P325="なし"),"",$I325*N(INDEX('メンバー'!$D$5:$D$24,$P325)))</f>
        <v/>
      </c>
      <c r="K325" s="32">
        <f>IF(OR($O325="",$O325="なし"),"",INDEX('案件'!$D$5:$D$84,$O325)&amp;"")</f>
        <v/>
      </c>
      <c r="L325" s="32">
        <f>IF(AND($A325="",$B325="",$C325="",$F325="",$G325=""),"",IF(NOT(ISNUMBER($A325)),"日付がない",IF($P325="","氏名がない",IF($P325="なし","氏名がメンバーにない",IF($O325="","案件コードがない",IF($O325="なし","案件コードが案件にない",IF($I325="","時間がない",IF((N($F325)*60+N($G325))=0,"時間が0",IF($I325=0,"丸めると0分","")))))))))</f>
        <v/>
      </c>
      <c r="M325" s="58" t="n"/>
      <c r="N325" s="33">
        <f>IF(ISNUMBER($A325),DATE(YEAR($A325),MONTH($A325),1),"")</f>
        <v/>
      </c>
      <c r="O325" s="34">
        <f>IF($C325="","",IFERROR(MATCH($C325,'案件'!$A$5:$A$84,0),"なし"))</f>
        <v/>
      </c>
      <c r="P325" s="34">
        <f>IF($B325="","",IFERROR(MATCH($B325,'メンバー'!$B$5:$B$24,0),"なし"))</f>
        <v/>
      </c>
    </row>
    <row r="326" ht="17" customHeight="1">
      <c r="A326" s="23" t="n"/>
      <c r="B326" s="21" t="n"/>
      <c r="C326" s="21" t="n"/>
      <c r="D326" s="29">
        <f>IF(OR($O326="",$O326="なし"),"",INDEX('案件'!$B$5:$B$84,$O326)&amp;"")</f>
        <v/>
      </c>
      <c r="E326" s="19" t="n"/>
      <c r="F326" s="22" t="n"/>
      <c r="G326" s="22" t="n"/>
      <c r="H326" s="19" t="n"/>
      <c r="I326" s="30">
        <f>IF(AND($F326="",$G326=""),"",IF(N('設定'!$B$11)&gt;0,ROUND((N($F326)*60+N($G326))/N('設定'!$B$11),0)*N('設定'!$B$11),(N($F326)*60+N($G326)))/60)</f>
        <v/>
      </c>
      <c r="J326" s="31">
        <f>IF(OR($I326="",$P326="",$P326="なし"),"",$I326*N(INDEX('メンバー'!$D$5:$D$24,$P326)))</f>
        <v/>
      </c>
      <c r="K326" s="32">
        <f>IF(OR($O326="",$O326="なし"),"",INDEX('案件'!$D$5:$D$84,$O326)&amp;"")</f>
        <v/>
      </c>
      <c r="L326" s="32">
        <f>IF(AND($A326="",$B326="",$C326="",$F326="",$G326=""),"",IF(NOT(ISNUMBER($A326)),"日付がない",IF($P326="","氏名がない",IF($P326="なし","氏名がメンバーにない",IF($O326="","案件コードがない",IF($O326="なし","案件コードが案件にない",IF($I326="","時間がない",IF((N($F326)*60+N($G326))=0,"時間が0",IF($I326=0,"丸めると0分","")))))))))</f>
        <v/>
      </c>
      <c r="M326" s="58" t="n"/>
      <c r="N326" s="33">
        <f>IF(ISNUMBER($A326),DATE(YEAR($A326),MONTH($A326),1),"")</f>
        <v/>
      </c>
      <c r="O326" s="34">
        <f>IF($C326="","",IFERROR(MATCH($C326,'案件'!$A$5:$A$84,0),"なし"))</f>
        <v/>
      </c>
      <c r="P326" s="34">
        <f>IF($B326="","",IFERROR(MATCH($B326,'メンバー'!$B$5:$B$24,0),"なし"))</f>
        <v/>
      </c>
    </row>
    <row r="327" ht="17" customHeight="1">
      <c r="A327" s="23" t="n"/>
      <c r="B327" s="21" t="n"/>
      <c r="C327" s="21" t="n"/>
      <c r="D327" s="29">
        <f>IF(OR($O327="",$O327="なし"),"",INDEX('案件'!$B$5:$B$84,$O327)&amp;"")</f>
        <v/>
      </c>
      <c r="E327" s="19" t="n"/>
      <c r="F327" s="22" t="n"/>
      <c r="G327" s="22" t="n"/>
      <c r="H327" s="19" t="n"/>
      <c r="I327" s="30">
        <f>IF(AND($F327="",$G327=""),"",IF(N('設定'!$B$11)&gt;0,ROUND((N($F327)*60+N($G327))/N('設定'!$B$11),0)*N('設定'!$B$11),(N($F327)*60+N($G327)))/60)</f>
        <v/>
      </c>
      <c r="J327" s="31">
        <f>IF(OR($I327="",$P327="",$P327="なし"),"",$I327*N(INDEX('メンバー'!$D$5:$D$24,$P327)))</f>
        <v/>
      </c>
      <c r="K327" s="32">
        <f>IF(OR($O327="",$O327="なし"),"",INDEX('案件'!$D$5:$D$84,$O327)&amp;"")</f>
        <v/>
      </c>
      <c r="L327" s="32">
        <f>IF(AND($A327="",$B327="",$C327="",$F327="",$G327=""),"",IF(NOT(ISNUMBER($A327)),"日付がない",IF($P327="","氏名がない",IF($P327="なし","氏名がメンバーにない",IF($O327="","案件コードがない",IF($O327="なし","案件コードが案件にない",IF($I327="","時間がない",IF((N($F327)*60+N($G327))=0,"時間が0",IF($I327=0,"丸めると0分","")))))))))</f>
        <v/>
      </c>
      <c r="M327" s="58" t="n"/>
      <c r="N327" s="33">
        <f>IF(ISNUMBER($A327),DATE(YEAR($A327),MONTH($A327),1),"")</f>
        <v/>
      </c>
      <c r="O327" s="34">
        <f>IF($C327="","",IFERROR(MATCH($C327,'案件'!$A$5:$A$84,0),"なし"))</f>
        <v/>
      </c>
      <c r="P327" s="34">
        <f>IF($B327="","",IFERROR(MATCH($B327,'メンバー'!$B$5:$B$24,0),"なし"))</f>
        <v/>
      </c>
    </row>
    <row r="328" ht="17" customHeight="1">
      <c r="A328" s="23" t="n"/>
      <c r="B328" s="21" t="n"/>
      <c r="C328" s="21" t="n"/>
      <c r="D328" s="29">
        <f>IF(OR($O328="",$O328="なし"),"",INDEX('案件'!$B$5:$B$84,$O328)&amp;"")</f>
        <v/>
      </c>
      <c r="E328" s="19" t="n"/>
      <c r="F328" s="22" t="n"/>
      <c r="G328" s="22" t="n"/>
      <c r="H328" s="19" t="n"/>
      <c r="I328" s="30">
        <f>IF(AND($F328="",$G328=""),"",IF(N('設定'!$B$11)&gt;0,ROUND((N($F328)*60+N($G328))/N('設定'!$B$11),0)*N('設定'!$B$11),(N($F328)*60+N($G328)))/60)</f>
        <v/>
      </c>
      <c r="J328" s="31">
        <f>IF(OR($I328="",$P328="",$P328="なし"),"",$I328*N(INDEX('メンバー'!$D$5:$D$24,$P328)))</f>
        <v/>
      </c>
      <c r="K328" s="32">
        <f>IF(OR($O328="",$O328="なし"),"",INDEX('案件'!$D$5:$D$84,$O328)&amp;"")</f>
        <v/>
      </c>
      <c r="L328" s="32">
        <f>IF(AND($A328="",$B328="",$C328="",$F328="",$G328=""),"",IF(NOT(ISNUMBER($A328)),"日付がない",IF($P328="","氏名がない",IF($P328="なし","氏名がメンバーにない",IF($O328="","案件コードがない",IF($O328="なし","案件コードが案件にない",IF($I328="","時間がない",IF((N($F328)*60+N($G328))=0,"時間が0",IF($I328=0,"丸めると0分","")))))))))</f>
        <v/>
      </c>
      <c r="M328" s="58" t="n"/>
      <c r="N328" s="33">
        <f>IF(ISNUMBER($A328),DATE(YEAR($A328),MONTH($A328),1),"")</f>
        <v/>
      </c>
      <c r="O328" s="34">
        <f>IF($C328="","",IFERROR(MATCH($C328,'案件'!$A$5:$A$84,0),"なし"))</f>
        <v/>
      </c>
      <c r="P328" s="34">
        <f>IF($B328="","",IFERROR(MATCH($B328,'メンバー'!$B$5:$B$24,0),"なし"))</f>
        <v/>
      </c>
    </row>
    <row r="329" ht="17" customHeight="1">
      <c r="A329" s="23" t="n"/>
      <c r="B329" s="21" t="n"/>
      <c r="C329" s="21" t="n"/>
      <c r="D329" s="29">
        <f>IF(OR($O329="",$O329="なし"),"",INDEX('案件'!$B$5:$B$84,$O329)&amp;"")</f>
        <v/>
      </c>
      <c r="E329" s="19" t="n"/>
      <c r="F329" s="22" t="n"/>
      <c r="G329" s="22" t="n"/>
      <c r="H329" s="19" t="n"/>
      <c r="I329" s="30">
        <f>IF(AND($F329="",$G329=""),"",IF(N('設定'!$B$11)&gt;0,ROUND((N($F329)*60+N($G329))/N('設定'!$B$11),0)*N('設定'!$B$11),(N($F329)*60+N($G329)))/60)</f>
        <v/>
      </c>
      <c r="J329" s="31">
        <f>IF(OR($I329="",$P329="",$P329="なし"),"",$I329*N(INDEX('メンバー'!$D$5:$D$24,$P329)))</f>
        <v/>
      </c>
      <c r="K329" s="32">
        <f>IF(OR($O329="",$O329="なし"),"",INDEX('案件'!$D$5:$D$84,$O329)&amp;"")</f>
        <v/>
      </c>
      <c r="L329" s="32">
        <f>IF(AND($A329="",$B329="",$C329="",$F329="",$G329=""),"",IF(NOT(ISNUMBER($A329)),"日付がない",IF($P329="","氏名がない",IF($P329="なし","氏名がメンバーにない",IF($O329="","案件コードがない",IF($O329="なし","案件コードが案件にない",IF($I329="","時間がない",IF((N($F329)*60+N($G329))=0,"時間が0",IF($I329=0,"丸めると0分","")))))))))</f>
        <v/>
      </c>
      <c r="M329" s="58" t="n"/>
      <c r="N329" s="33">
        <f>IF(ISNUMBER($A329),DATE(YEAR($A329),MONTH($A329),1),"")</f>
        <v/>
      </c>
      <c r="O329" s="34">
        <f>IF($C329="","",IFERROR(MATCH($C329,'案件'!$A$5:$A$84,0),"なし"))</f>
        <v/>
      </c>
      <c r="P329" s="34">
        <f>IF($B329="","",IFERROR(MATCH($B329,'メンバー'!$B$5:$B$24,0),"なし"))</f>
        <v/>
      </c>
    </row>
    <row r="330" ht="17" customHeight="1">
      <c r="A330" s="23" t="n"/>
      <c r="B330" s="21" t="n"/>
      <c r="C330" s="21" t="n"/>
      <c r="D330" s="29">
        <f>IF(OR($O330="",$O330="なし"),"",INDEX('案件'!$B$5:$B$84,$O330)&amp;"")</f>
        <v/>
      </c>
      <c r="E330" s="19" t="n"/>
      <c r="F330" s="22" t="n"/>
      <c r="G330" s="22" t="n"/>
      <c r="H330" s="19" t="n"/>
      <c r="I330" s="30">
        <f>IF(AND($F330="",$G330=""),"",IF(N('設定'!$B$11)&gt;0,ROUND((N($F330)*60+N($G330))/N('設定'!$B$11),0)*N('設定'!$B$11),(N($F330)*60+N($G330)))/60)</f>
        <v/>
      </c>
      <c r="J330" s="31">
        <f>IF(OR($I330="",$P330="",$P330="なし"),"",$I330*N(INDEX('メンバー'!$D$5:$D$24,$P330)))</f>
        <v/>
      </c>
      <c r="K330" s="32">
        <f>IF(OR($O330="",$O330="なし"),"",INDEX('案件'!$D$5:$D$84,$O330)&amp;"")</f>
        <v/>
      </c>
      <c r="L330" s="32">
        <f>IF(AND($A330="",$B330="",$C330="",$F330="",$G330=""),"",IF(NOT(ISNUMBER($A330)),"日付がない",IF($P330="","氏名がない",IF($P330="なし","氏名がメンバーにない",IF($O330="","案件コードがない",IF($O330="なし","案件コードが案件にない",IF($I330="","時間がない",IF((N($F330)*60+N($G330))=0,"時間が0",IF($I330=0,"丸めると0分","")))))))))</f>
        <v/>
      </c>
      <c r="M330" s="58" t="n"/>
      <c r="N330" s="33">
        <f>IF(ISNUMBER($A330),DATE(YEAR($A330),MONTH($A330),1),"")</f>
        <v/>
      </c>
      <c r="O330" s="34">
        <f>IF($C330="","",IFERROR(MATCH($C330,'案件'!$A$5:$A$84,0),"なし"))</f>
        <v/>
      </c>
      <c r="P330" s="34">
        <f>IF($B330="","",IFERROR(MATCH($B330,'メンバー'!$B$5:$B$24,0),"なし"))</f>
        <v/>
      </c>
    </row>
    <row r="331" ht="17" customHeight="1">
      <c r="A331" s="23" t="n"/>
      <c r="B331" s="21" t="n"/>
      <c r="C331" s="21" t="n"/>
      <c r="D331" s="29">
        <f>IF(OR($O331="",$O331="なし"),"",INDEX('案件'!$B$5:$B$84,$O331)&amp;"")</f>
        <v/>
      </c>
      <c r="E331" s="19" t="n"/>
      <c r="F331" s="22" t="n"/>
      <c r="G331" s="22" t="n"/>
      <c r="H331" s="19" t="n"/>
      <c r="I331" s="30">
        <f>IF(AND($F331="",$G331=""),"",IF(N('設定'!$B$11)&gt;0,ROUND((N($F331)*60+N($G331))/N('設定'!$B$11),0)*N('設定'!$B$11),(N($F331)*60+N($G331)))/60)</f>
        <v/>
      </c>
      <c r="J331" s="31">
        <f>IF(OR($I331="",$P331="",$P331="なし"),"",$I331*N(INDEX('メンバー'!$D$5:$D$24,$P331)))</f>
        <v/>
      </c>
      <c r="K331" s="32">
        <f>IF(OR($O331="",$O331="なし"),"",INDEX('案件'!$D$5:$D$84,$O331)&amp;"")</f>
        <v/>
      </c>
      <c r="L331" s="32">
        <f>IF(AND($A331="",$B331="",$C331="",$F331="",$G331=""),"",IF(NOT(ISNUMBER($A331)),"日付がない",IF($P331="","氏名がない",IF($P331="なし","氏名がメンバーにない",IF($O331="","案件コードがない",IF($O331="なし","案件コードが案件にない",IF($I331="","時間がない",IF((N($F331)*60+N($G331))=0,"時間が0",IF($I331=0,"丸めると0分","")))))))))</f>
        <v/>
      </c>
      <c r="M331" s="58" t="n"/>
      <c r="N331" s="33">
        <f>IF(ISNUMBER($A331),DATE(YEAR($A331),MONTH($A331),1),"")</f>
        <v/>
      </c>
      <c r="O331" s="34">
        <f>IF($C331="","",IFERROR(MATCH($C331,'案件'!$A$5:$A$84,0),"なし"))</f>
        <v/>
      </c>
      <c r="P331" s="34">
        <f>IF($B331="","",IFERROR(MATCH($B331,'メンバー'!$B$5:$B$24,0),"なし"))</f>
        <v/>
      </c>
    </row>
    <row r="332" ht="17" customHeight="1">
      <c r="A332" s="23" t="n"/>
      <c r="B332" s="21" t="n"/>
      <c r="C332" s="21" t="n"/>
      <c r="D332" s="29">
        <f>IF(OR($O332="",$O332="なし"),"",INDEX('案件'!$B$5:$B$84,$O332)&amp;"")</f>
        <v/>
      </c>
      <c r="E332" s="19" t="n"/>
      <c r="F332" s="22" t="n"/>
      <c r="G332" s="22" t="n"/>
      <c r="H332" s="19" t="n"/>
      <c r="I332" s="30">
        <f>IF(AND($F332="",$G332=""),"",IF(N('設定'!$B$11)&gt;0,ROUND((N($F332)*60+N($G332))/N('設定'!$B$11),0)*N('設定'!$B$11),(N($F332)*60+N($G332)))/60)</f>
        <v/>
      </c>
      <c r="J332" s="31">
        <f>IF(OR($I332="",$P332="",$P332="なし"),"",$I332*N(INDEX('メンバー'!$D$5:$D$24,$P332)))</f>
        <v/>
      </c>
      <c r="K332" s="32">
        <f>IF(OR($O332="",$O332="なし"),"",INDEX('案件'!$D$5:$D$84,$O332)&amp;"")</f>
        <v/>
      </c>
      <c r="L332" s="32">
        <f>IF(AND($A332="",$B332="",$C332="",$F332="",$G332=""),"",IF(NOT(ISNUMBER($A332)),"日付がない",IF($P332="","氏名がない",IF($P332="なし","氏名がメンバーにない",IF($O332="","案件コードがない",IF($O332="なし","案件コードが案件にない",IF($I332="","時間がない",IF((N($F332)*60+N($G332))=0,"時間が0",IF($I332=0,"丸めると0分","")))))))))</f>
        <v/>
      </c>
      <c r="M332" s="58" t="n"/>
      <c r="N332" s="33">
        <f>IF(ISNUMBER($A332),DATE(YEAR($A332),MONTH($A332),1),"")</f>
        <v/>
      </c>
      <c r="O332" s="34">
        <f>IF($C332="","",IFERROR(MATCH($C332,'案件'!$A$5:$A$84,0),"なし"))</f>
        <v/>
      </c>
      <c r="P332" s="34">
        <f>IF($B332="","",IFERROR(MATCH($B332,'メンバー'!$B$5:$B$24,0),"なし"))</f>
        <v/>
      </c>
    </row>
    <row r="333" ht="17" customHeight="1">
      <c r="A333" s="23" t="n"/>
      <c r="B333" s="21" t="n"/>
      <c r="C333" s="21" t="n"/>
      <c r="D333" s="29">
        <f>IF(OR($O333="",$O333="なし"),"",INDEX('案件'!$B$5:$B$84,$O333)&amp;"")</f>
        <v/>
      </c>
      <c r="E333" s="19" t="n"/>
      <c r="F333" s="22" t="n"/>
      <c r="G333" s="22" t="n"/>
      <c r="H333" s="19" t="n"/>
      <c r="I333" s="30">
        <f>IF(AND($F333="",$G333=""),"",IF(N('設定'!$B$11)&gt;0,ROUND((N($F333)*60+N($G333))/N('設定'!$B$11),0)*N('設定'!$B$11),(N($F333)*60+N($G333)))/60)</f>
        <v/>
      </c>
      <c r="J333" s="31">
        <f>IF(OR($I333="",$P333="",$P333="なし"),"",$I333*N(INDEX('メンバー'!$D$5:$D$24,$P333)))</f>
        <v/>
      </c>
      <c r="K333" s="32">
        <f>IF(OR($O333="",$O333="なし"),"",INDEX('案件'!$D$5:$D$84,$O333)&amp;"")</f>
        <v/>
      </c>
      <c r="L333" s="32">
        <f>IF(AND($A333="",$B333="",$C333="",$F333="",$G333=""),"",IF(NOT(ISNUMBER($A333)),"日付がない",IF($P333="","氏名がない",IF($P333="なし","氏名がメンバーにない",IF($O333="","案件コードがない",IF($O333="なし","案件コードが案件にない",IF($I333="","時間がない",IF((N($F333)*60+N($G333))=0,"時間が0",IF($I333=0,"丸めると0分","")))))))))</f>
        <v/>
      </c>
      <c r="M333" s="58" t="n"/>
      <c r="N333" s="33">
        <f>IF(ISNUMBER($A333),DATE(YEAR($A333),MONTH($A333),1),"")</f>
        <v/>
      </c>
      <c r="O333" s="34">
        <f>IF($C333="","",IFERROR(MATCH($C333,'案件'!$A$5:$A$84,0),"なし"))</f>
        <v/>
      </c>
      <c r="P333" s="34">
        <f>IF($B333="","",IFERROR(MATCH($B333,'メンバー'!$B$5:$B$24,0),"なし"))</f>
        <v/>
      </c>
    </row>
    <row r="334" ht="17" customHeight="1">
      <c r="A334" s="23" t="n"/>
      <c r="B334" s="21" t="n"/>
      <c r="C334" s="21" t="n"/>
      <c r="D334" s="29">
        <f>IF(OR($O334="",$O334="なし"),"",INDEX('案件'!$B$5:$B$84,$O334)&amp;"")</f>
        <v/>
      </c>
      <c r="E334" s="19" t="n"/>
      <c r="F334" s="22" t="n"/>
      <c r="G334" s="22" t="n"/>
      <c r="H334" s="19" t="n"/>
      <c r="I334" s="30">
        <f>IF(AND($F334="",$G334=""),"",IF(N('設定'!$B$11)&gt;0,ROUND((N($F334)*60+N($G334))/N('設定'!$B$11),0)*N('設定'!$B$11),(N($F334)*60+N($G334)))/60)</f>
        <v/>
      </c>
      <c r="J334" s="31">
        <f>IF(OR($I334="",$P334="",$P334="なし"),"",$I334*N(INDEX('メンバー'!$D$5:$D$24,$P334)))</f>
        <v/>
      </c>
      <c r="K334" s="32">
        <f>IF(OR($O334="",$O334="なし"),"",INDEX('案件'!$D$5:$D$84,$O334)&amp;"")</f>
        <v/>
      </c>
      <c r="L334" s="32">
        <f>IF(AND($A334="",$B334="",$C334="",$F334="",$G334=""),"",IF(NOT(ISNUMBER($A334)),"日付がない",IF($P334="","氏名がない",IF($P334="なし","氏名がメンバーにない",IF($O334="","案件コードがない",IF($O334="なし","案件コードが案件にない",IF($I334="","時間がない",IF((N($F334)*60+N($G334))=0,"時間が0",IF($I334=0,"丸めると0分","")))))))))</f>
        <v/>
      </c>
      <c r="M334" s="58" t="n"/>
      <c r="N334" s="33">
        <f>IF(ISNUMBER($A334),DATE(YEAR($A334),MONTH($A334),1),"")</f>
        <v/>
      </c>
      <c r="O334" s="34">
        <f>IF($C334="","",IFERROR(MATCH($C334,'案件'!$A$5:$A$84,0),"なし"))</f>
        <v/>
      </c>
      <c r="P334" s="34">
        <f>IF($B334="","",IFERROR(MATCH($B334,'メンバー'!$B$5:$B$24,0),"なし"))</f>
        <v/>
      </c>
    </row>
    <row r="335" ht="17" customHeight="1">
      <c r="A335" s="23" t="n"/>
      <c r="B335" s="21" t="n"/>
      <c r="C335" s="21" t="n"/>
      <c r="D335" s="29">
        <f>IF(OR($O335="",$O335="なし"),"",INDEX('案件'!$B$5:$B$84,$O335)&amp;"")</f>
        <v/>
      </c>
      <c r="E335" s="19" t="n"/>
      <c r="F335" s="22" t="n"/>
      <c r="G335" s="22" t="n"/>
      <c r="H335" s="19" t="n"/>
      <c r="I335" s="30">
        <f>IF(AND($F335="",$G335=""),"",IF(N('設定'!$B$11)&gt;0,ROUND((N($F335)*60+N($G335))/N('設定'!$B$11),0)*N('設定'!$B$11),(N($F335)*60+N($G335)))/60)</f>
        <v/>
      </c>
      <c r="J335" s="31">
        <f>IF(OR($I335="",$P335="",$P335="なし"),"",$I335*N(INDEX('メンバー'!$D$5:$D$24,$P335)))</f>
        <v/>
      </c>
      <c r="K335" s="32">
        <f>IF(OR($O335="",$O335="なし"),"",INDEX('案件'!$D$5:$D$84,$O335)&amp;"")</f>
        <v/>
      </c>
      <c r="L335" s="32">
        <f>IF(AND($A335="",$B335="",$C335="",$F335="",$G335=""),"",IF(NOT(ISNUMBER($A335)),"日付がない",IF($P335="","氏名がない",IF($P335="なし","氏名がメンバーにない",IF($O335="","案件コードがない",IF($O335="なし","案件コードが案件にない",IF($I335="","時間がない",IF((N($F335)*60+N($G335))=0,"時間が0",IF($I335=0,"丸めると0分","")))))))))</f>
        <v/>
      </c>
      <c r="M335" s="58" t="n"/>
      <c r="N335" s="33">
        <f>IF(ISNUMBER($A335),DATE(YEAR($A335),MONTH($A335),1),"")</f>
        <v/>
      </c>
      <c r="O335" s="34">
        <f>IF($C335="","",IFERROR(MATCH($C335,'案件'!$A$5:$A$84,0),"なし"))</f>
        <v/>
      </c>
      <c r="P335" s="34">
        <f>IF($B335="","",IFERROR(MATCH($B335,'メンバー'!$B$5:$B$24,0),"なし"))</f>
        <v/>
      </c>
    </row>
    <row r="336" ht="17" customHeight="1">
      <c r="A336" s="23" t="n"/>
      <c r="B336" s="21" t="n"/>
      <c r="C336" s="21" t="n"/>
      <c r="D336" s="29">
        <f>IF(OR($O336="",$O336="なし"),"",INDEX('案件'!$B$5:$B$84,$O336)&amp;"")</f>
        <v/>
      </c>
      <c r="E336" s="19" t="n"/>
      <c r="F336" s="22" t="n"/>
      <c r="G336" s="22" t="n"/>
      <c r="H336" s="19" t="n"/>
      <c r="I336" s="30">
        <f>IF(AND($F336="",$G336=""),"",IF(N('設定'!$B$11)&gt;0,ROUND((N($F336)*60+N($G336))/N('設定'!$B$11),0)*N('設定'!$B$11),(N($F336)*60+N($G336)))/60)</f>
        <v/>
      </c>
      <c r="J336" s="31">
        <f>IF(OR($I336="",$P336="",$P336="なし"),"",$I336*N(INDEX('メンバー'!$D$5:$D$24,$P336)))</f>
        <v/>
      </c>
      <c r="K336" s="32">
        <f>IF(OR($O336="",$O336="なし"),"",INDEX('案件'!$D$5:$D$84,$O336)&amp;"")</f>
        <v/>
      </c>
      <c r="L336" s="32">
        <f>IF(AND($A336="",$B336="",$C336="",$F336="",$G336=""),"",IF(NOT(ISNUMBER($A336)),"日付がない",IF($P336="","氏名がない",IF($P336="なし","氏名がメンバーにない",IF($O336="","案件コードがない",IF($O336="なし","案件コードが案件にない",IF($I336="","時間がない",IF((N($F336)*60+N($G336))=0,"時間が0",IF($I336=0,"丸めると0分","")))))))))</f>
        <v/>
      </c>
      <c r="M336" s="58" t="n"/>
      <c r="N336" s="33">
        <f>IF(ISNUMBER($A336),DATE(YEAR($A336),MONTH($A336),1),"")</f>
        <v/>
      </c>
      <c r="O336" s="34">
        <f>IF($C336="","",IFERROR(MATCH($C336,'案件'!$A$5:$A$84,0),"なし"))</f>
        <v/>
      </c>
      <c r="P336" s="34">
        <f>IF($B336="","",IFERROR(MATCH($B336,'メンバー'!$B$5:$B$24,0),"なし"))</f>
        <v/>
      </c>
    </row>
    <row r="337" ht="17" customHeight="1">
      <c r="A337" s="23" t="n"/>
      <c r="B337" s="21" t="n"/>
      <c r="C337" s="21" t="n"/>
      <c r="D337" s="29">
        <f>IF(OR($O337="",$O337="なし"),"",INDEX('案件'!$B$5:$B$84,$O337)&amp;"")</f>
        <v/>
      </c>
      <c r="E337" s="19" t="n"/>
      <c r="F337" s="22" t="n"/>
      <c r="G337" s="22" t="n"/>
      <c r="H337" s="19" t="n"/>
      <c r="I337" s="30">
        <f>IF(AND($F337="",$G337=""),"",IF(N('設定'!$B$11)&gt;0,ROUND((N($F337)*60+N($G337))/N('設定'!$B$11),0)*N('設定'!$B$11),(N($F337)*60+N($G337)))/60)</f>
        <v/>
      </c>
      <c r="J337" s="31">
        <f>IF(OR($I337="",$P337="",$P337="なし"),"",$I337*N(INDEX('メンバー'!$D$5:$D$24,$P337)))</f>
        <v/>
      </c>
      <c r="K337" s="32">
        <f>IF(OR($O337="",$O337="なし"),"",INDEX('案件'!$D$5:$D$84,$O337)&amp;"")</f>
        <v/>
      </c>
      <c r="L337" s="32">
        <f>IF(AND($A337="",$B337="",$C337="",$F337="",$G337=""),"",IF(NOT(ISNUMBER($A337)),"日付がない",IF($P337="","氏名がない",IF($P337="なし","氏名がメンバーにない",IF($O337="","案件コードがない",IF($O337="なし","案件コードが案件にない",IF($I337="","時間がない",IF((N($F337)*60+N($G337))=0,"時間が0",IF($I337=0,"丸めると0分","")))))))))</f>
        <v/>
      </c>
      <c r="M337" s="58" t="n"/>
      <c r="N337" s="33">
        <f>IF(ISNUMBER($A337),DATE(YEAR($A337),MONTH($A337),1),"")</f>
        <v/>
      </c>
      <c r="O337" s="34">
        <f>IF($C337="","",IFERROR(MATCH($C337,'案件'!$A$5:$A$84,0),"なし"))</f>
        <v/>
      </c>
      <c r="P337" s="34">
        <f>IF($B337="","",IFERROR(MATCH($B337,'メンバー'!$B$5:$B$24,0),"なし"))</f>
        <v/>
      </c>
    </row>
    <row r="338" ht="17" customHeight="1">
      <c r="A338" s="23" t="n"/>
      <c r="B338" s="21" t="n"/>
      <c r="C338" s="21" t="n"/>
      <c r="D338" s="29">
        <f>IF(OR($O338="",$O338="なし"),"",INDEX('案件'!$B$5:$B$84,$O338)&amp;"")</f>
        <v/>
      </c>
      <c r="E338" s="19" t="n"/>
      <c r="F338" s="22" t="n"/>
      <c r="G338" s="22" t="n"/>
      <c r="H338" s="19" t="n"/>
      <c r="I338" s="30">
        <f>IF(AND($F338="",$G338=""),"",IF(N('設定'!$B$11)&gt;0,ROUND((N($F338)*60+N($G338))/N('設定'!$B$11),0)*N('設定'!$B$11),(N($F338)*60+N($G338)))/60)</f>
        <v/>
      </c>
      <c r="J338" s="31">
        <f>IF(OR($I338="",$P338="",$P338="なし"),"",$I338*N(INDEX('メンバー'!$D$5:$D$24,$P338)))</f>
        <v/>
      </c>
      <c r="K338" s="32">
        <f>IF(OR($O338="",$O338="なし"),"",INDEX('案件'!$D$5:$D$84,$O338)&amp;"")</f>
        <v/>
      </c>
      <c r="L338" s="32">
        <f>IF(AND($A338="",$B338="",$C338="",$F338="",$G338=""),"",IF(NOT(ISNUMBER($A338)),"日付がない",IF($P338="","氏名がない",IF($P338="なし","氏名がメンバーにない",IF($O338="","案件コードがない",IF($O338="なし","案件コードが案件にない",IF($I338="","時間がない",IF((N($F338)*60+N($G338))=0,"時間が0",IF($I338=0,"丸めると0分","")))))))))</f>
        <v/>
      </c>
      <c r="M338" s="58" t="n"/>
      <c r="N338" s="33">
        <f>IF(ISNUMBER($A338),DATE(YEAR($A338),MONTH($A338),1),"")</f>
        <v/>
      </c>
      <c r="O338" s="34">
        <f>IF($C338="","",IFERROR(MATCH($C338,'案件'!$A$5:$A$84,0),"なし"))</f>
        <v/>
      </c>
      <c r="P338" s="34">
        <f>IF($B338="","",IFERROR(MATCH($B338,'メンバー'!$B$5:$B$24,0),"なし"))</f>
        <v/>
      </c>
    </row>
    <row r="339" ht="17" customHeight="1">
      <c r="A339" s="23" t="n"/>
      <c r="B339" s="21" t="n"/>
      <c r="C339" s="21" t="n"/>
      <c r="D339" s="29">
        <f>IF(OR($O339="",$O339="なし"),"",INDEX('案件'!$B$5:$B$84,$O339)&amp;"")</f>
        <v/>
      </c>
      <c r="E339" s="19" t="n"/>
      <c r="F339" s="22" t="n"/>
      <c r="G339" s="22" t="n"/>
      <c r="H339" s="19" t="n"/>
      <c r="I339" s="30">
        <f>IF(AND($F339="",$G339=""),"",IF(N('設定'!$B$11)&gt;0,ROUND((N($F339)*60+N($G339))/N('設定'!$B$11),0)*N('設定'!$B$11),(N($F339)*60+N($G339)))/60)</f>
        <v/>
      </c>
      <c r="J339" s="31">
        <f>IF(OR($I339="",$P339="",$P339="なし"),"",$I339*N(INDEX('メンバー'!$D$5:$D$24,$P339)))</f>
        <v/>
      </c>
      <c r="K339" s="32">
        <f>IF(OR($O339="",$O339="なし"),"",INDEX('案件'!$D$5:$D$84,$O339)&amp;"")</f>
        <v/>
      </c>
      <c r="L339" s="32">
        <f>IF(AND($A339="",$B339="",$C339="",$F339="",$G339=""),"",IF(NOT(ISNUMBER($A339)),"日付がない",IF($P339="","氏名がない",IF($P339="なし","氏名がメンバーにない",IF($O339="","案件コードがない",IF($O339="なし","案件コードが案件にない",IF($I339="","時間がない",IF((N($F339)*60+N($G339))=0,"時間が0",IF($I339=0,"丸めると0分","")))))))))</f>
        <v/>
      </c>
      <c r="M339" s="58" t="n"/>
      <c r="N339" s="33">
        <f>IF(ISNUMBER($A339),DATE(YEAR($A339),MONTH($A339),1),"")</f>
        <v/>
      </c>
      <c r="O339" s="34">
        <f>IF($C339="","",IFERROR(MATCH($C339,'案件'!$A$5:$A$84,0),"なし"))</f>
        <v/>
      </c>
      <c r="P339" s="34">
        <f>IF($B339="","",IFERROR(MATCH($B339,'メンバー'!$B$5:$B$24,0),"なし"))</f>
        <v/>
      </c>
    </row>
    <row r="340" ht="17" customHeight="1">
      <c r="A340" s="23" t="n"/>
      <c r="B340" s="21" t="n"/>
      <c r="C340" s="21" t="n"/>
      <c r="D340" s="29">
        <f>IF(OR($O340="",$O340="なし"),"",INDEX('案件'!$B$5:$B$84,$O340)&amp;"")</f>
        <v/>
      </c>
      <c r="E340" s="19" t="n"/>
      <c r="F340" s="22" t="n"/>
      <c r="G340" s="22" t="n"/>
      <c r="H340" s="19" t="n"/>
      <c r="I340" s="30">
        <f>IF(AND($F340="",$G340=""),"",IF(N('設定'!$B$11)&gt;0,ROUND((N($F340)*60+N($G340))/N('設定'!$B$11),0)*N('設定'!$B$11),(N($F340)*60+N($G340)))/60)</f>
        <v/>
      </c>
      <c r="J340" s="31">
        <f>IF(OR($I340="",$P340="",$P340="なし"),"",$I340*N(INDEX('メンバー'!$D$5:$D$24,$P340)))</f>
        <v/>
      </c>
      <c r="K340" s="32">
        <f>IF(OR($O340="",$O340="なし"),"",INDEX('案件'!$D$5:$D$84,$O340)&amp;"")</f>
        <v/>
      </c>
      <c r="L340" s="32">
        <f>IF(AND($A340="",$B340="",$C340="",$F340="",$G340=""),"",IF(NOT(ISNUMBER($A340)),"日付がない",IF($P340="","氏名がない",IF($P340="なし","氏名がメンバーにない",IF($O340="","案件コードがない",IF($O340="なし","案件コードが案件にない",IF($I340="","時間がない",IF((N($F340)*60+N($G340))=0,"時間が0",IF($I340=0,"丸めると0分","")))))))))</f>
        <v/>
      </c>
      <c r="M340" s="58" t="n"/>
      <c r="N340" s="33">
        <f>IF(ISNUMBER($A340),DATE(YEAR($A340),MONTH($A340),1),"")</f>
        <v/>
      </c>
      <c r="O340" s="34">
        <f>IF($C340="","",IFERROR(MATCH($C340,'案件'!$A$5:$A$84,0),"なし"))</f>
        <v/>
      </c>
      <c r="P340" s="34">
        <f>IF($B340="","",IFERROR(MATCH($B340,'メンバー'!$B$5:$B$24,0),"なし"))</f>
        <v/>
      </c>
    </row>
    <row r="341" ht="17" customHeight="1">
      <c r="A341" s="23" t="n"/>
      <c r="B341" s="21" t="n"/>
      <c r="C341" s="21" t="n"/>
      <c r="D341" s="29">
        <f>IF(OR($O341="",$O341="なし"),"",INDEX('案件'!$B$5:$B$84,$O341)&amp;"")</f>
        <v/>
      </c>
      <c r="E341" s="19" t="n"/>
      <c r="F341" s="22" t="n"/>
      <c r="G341" s="22" t="n"/>
      <c r="H341" s="19" t="n"/>
      <c r="I341" s="30">
        <f>IF(AND($F341="",$G341=""),"",IF(N('設定'!$B$11)&gt;0,ROUND((N($F341)*60+N($G341))/N('設定'!$B$11),0)*N('設定'!$B$11),(N($F341)*60+N($G341)))/60)</f>
        <v/>
      </c>
      <c r="J341" s="31">
        <f>IF(OR($I341="",$P341="",$P341="なし"),"",$I341*N(INDEX('メンバー'!$D$5:$D$24,$P341)))</f>
        <v/>
      </c>
      <c r="K341" s="32">
        <f>IF(OR($O341="",$O341="なし"),"",INDEX('案件'!$D$5:$D$84,$O341)&amp;"")</f>
        <v/>
      </c>
      <c r="L341" s="32">
        <f>IF(AND($A341="",$B341="",$C341="",$F341="",$G341=""),"",IF(NOT(ISNUMBER($A341)),"日付がない",IF($P341="","氏名がない",IF($P341="なし","氏名がメンバーにない",IF($O341="","案件コードがない",IF($O341="なし","案件コードが案件にない",IF($I341="","時間がない",IF((N($F341)*60+N($G341))=0,"時間が0",IF($I341=0,"丸めると0分","")))))))))</f>
        <v/>
      </c>
      <c r="M341" s="58" t="n"/>
      <c r="N341" s="33">
        <f>IF(ISNUMBER($A341),DATE(YEAR($A341),MONTH($A341),1),"")</f>
        <v/>
      </c>
      <c r="O341" s="34">
        <f>IF($C341="","",IFERROR(MATCH($C341,'案件'!$A$5:$A$84,0),"なし"))</f>
        <v/>
      </c>
      <c r="P341" s="34">
        <f>IF($B341="","",IFERROR(MATCH($B341,'メンバー'!$B$5:$B$24,0),"なし"))</f>
        <v/>
      </c>
    </row>
    <row r="342" ht="17" customHeight="1">
      <c r="A342" s="23" t="n"/>
      <c r="B342" s="21" t="n"/>
      <c r="C342" s="21" t="n"/>
      <c r="D342" s="29">
        <f>IF(OR($O342="",$O342="なし"),"",INDEX('案件'!$B$5:$B$84,$O342)&amp;"")</f>
        <v/>
      </c>
      <c r="E342" s="19" t="n"/>
      <c r="F342" s="22" t="n"/>
      <c r="G342" s="22" t="n"/>
      <c r="H342" s="19" t="n"/>
      <c r="I342" s="30">
        <f>IF(AND($F342="",$G342=""),"",IF(N('設定'!$B$11)&gt;0,ROUND((N($F342)*60+N($G342))/N('設定'!$B$11),0)*N('設定'!$B$11),(N($F342)*60+N($G342)))/60)</f>
        <v/>
      </c>
      <c r="J342" s="31">
        <f>IF(OR($I342="",$P342="",$P342="なし"),"",$I342*N(INDEX('メンバー'!$D$5:$D$24,$P342)))</f>
        <v/>
      </c>
      <c r="K342" s="32">
        <f>IF(OR($O342="",$O342="なし"),"",INDEX('案件'!$D$5:$D$84,$O342)&amp;"")</f>
        <v/>
      </c>
      <c r="L342" s="32">
        <f>IF(AND($A342="",$B342="",$C342="",$F342="",$G342=""),"",IF(NOT(ISNUMBER($A342)),"日付がない",IF($P342="","氏名がない",IF($P342="なし","氏名がメンバーにない",IF($O342="","案件コードがない",IF($O342="なし","案件コードが案件にない",IF($I342="","時間がない",IF((N($F342)*60+N($G342))=0,"時間が0",IF($I342=0,"丸めると0分","")))))))))</f>
        <v/>
      </c>
      <c r="M342" s="58" t="n"/>
      <c r="N342" s="33">
        <f>IF(ISNUMBER($A342),DATE(YEAR($A342),MONTH($A342),1),"")</f>
        <v/>
      </c>
      <c r="O342" s="34">
        <f>IF($C342="","",IFERROR(MATCH($C342,'案件'!$A$5:$A$84,0),"なし"))</f>
        <v/>
      </c>
      <c r="P342" s="34">
        <f>IF($B342="","",IFERROR(MATCH($B342,'メンバー'!$B$5:$B$24,0),"なし"))</f>
        <v/>
      </c>
    </row>
    <row r="343" ht="17" customHeight="1">
      <c r="A343" s="23" t="n"/>
      <c r="B343" s="21" t="n"/>
      <c r="C343" s="21" t="n"/>
      <c r="D343" s="29">
        <f>IF(OR($O343="",$O343="なし"),"",INDEX('案件'!$B$5:$B$84,$O343)&amp;"")</f>
        <v/>
      </c>
      <c r="E343" s="19" t="n"/>
      <c r="F343" s="22" t="n"/>
      <c r="G343" s="22" t="n"/>
      <c r="H343" s="19" t="n"/>
      <c r="I343" s="30">
        <f>IF(AND($F343="",$G343=""),"",IF(N('設定'!$B$11)&gt;0,ROUND((N($F343)*60+N($G343))/N('設定'!$B$11),0)*N('設定'!$B$11),(N($F343)*60+N($G343)))/60)</f>
        <v/>
      </c>
      <c r="J343" s="31">
        <f>IF(OR($I343="",$P343="",$P343="なし"),"",$I343*N(INDEX('メンバー'!$D$5:$D$24,$P343)))</f>
        <v/>
      </c>
      <c r="K343" s="32">
        <f>IF(OR($O343="",$O343="なし"),"",INDEX('案件'!$D$5:$D$84,$O343)&amp;"")</f>
        <v/>
      </c>
      <c r="L343" s="32">
        <f>IF(AND($A343="",$B343="",$C343="",$F343="",$G343=""),"",IF(NOT(ISNUMBER($A343)),"日付がない",IF($P343="","氏名がない",IF($P343="なし","氏名がメンバーにない",IF($O343="","案件コードがない",IF($O343="なし","案件コードが案件にない",IF($I343="","時間がない",IF((N($F343)*60+N($G343))=0,"時間が0",IF($I343=0,"丸めると0分","")))))))))</f>
        <v/>
      </c>
      <c r="M343" s="58" t="n"/>
      <c r="N343" s="33">
        <f>IF(ISNUMBER($A343),DATE(YEAR($A343),MONTH($A343),1),"")</f>
        <v/>
      </c>
      <c r="O343" s="34">
        <f>IF($C343="","",IFERROR(MATCH($C343,'案件'!$A$5:$A$84,0),"なし"))</f>
        <v/>
      </c>
      <c r="P343" s="34">
        <f>IF($B343="","",IFERROR(MATCH($B343,'メンバー'!$B$5:$B$24,0),"なし"))</f>
        <v/>
      </c>
    </row>
    <row r="344" ht="17" customHeight="1">
      <c r="A344" s="23" t="n"/>
      <c r="B344" s="21" t="n"/>
      <c r="C344" s="21" t="n"/>
      <c r="D344" s="29">
        <f>IF(OR($O344="",$O344="なし"),"",INDEX('案件'!$B$5:$B$84,$O344)&amp;"")</f>
        <v/>
      </c>
      <c r="E344" s="19" t="n"/>
      <c r="F344" s="22" t="n"/>
      <c r="G344" s="22" t="n"/>
      <c r="H344" s="19" t="n"/>
      <c r="I344" s="30">
        <f>IF(AND($F344="",$G344=""),"",IF(N('設定'!$B$11)&gt;0,ROUND((N($F344)*60+N($G344))/N('設定'!$B$11),0)*N('設定'!$B$11),(N($F344)*60+N($G344)))/60)</f>
        <v/>
      </c>
      <c r="J344" s="31">
        <f>IF(OR($I344="",$P344="",$P344="なし"),"",$I344*N(INDEX('メンバー'!$D$5:$D$24,$P344)))</f>
        <v/>
      </c>
      <c r="K344" s="32">
        <f>IF(OR($O344="",$O344="なし"),"",INDEX('案件'!$D$5:$D$84,$O344)&amp;"")</f>
        <v/>
      </c>
      <c r="L344" s="32">
        <f>IF(AND($A344="",$B344="",$C344="",$F344="",$G344=""),"",IF(NOT(ISNUMBER($A344)),"日付がない",IF($P344="","氏名がない",IF($P344="なし","氏名がメンバーにない",IF($O344="","案件コードがない",IF($O344="なし","案件コードが案件にない",IF($I344="","時間がない",IF((N($F344)*60+N($G344))=0,"時間が0",IF($I344=0,"丸めると0分","")))))))))</f>
        <v/>
      </c>
      <c r="M344" s="58" t="n"/>
      <c r="N344" s="33">
        <f>IF(ISNUMBER($A344),DATE(YEAR($A344),MONTH($A344),1),"")</f>
        <v/>
      </c>
      <c r="O344" s="34">
        <f>IF($C344="","",IFERROR(MATCH($C344,'案件'!$A$5:$A$84,0),"なし"))</f>
        <v/>
      </c>
      <c r="P344" s="34">
        <f>IF($B344="","",IFERROR(MATCH($B344,'メンバー'!$B$5:$B$24,0),"なし"))</f>
        <v/>
      </c>
    </row>
    <row r="345" ht="17" customHeight="1">
      <c r="A345" s="23" t="n"/>
      <c r="B345" s="21" t="n"/>
      <c r="C345" s="21" t="n"/>
      <c r="D345" s="29">
        <f>IF(OR($O345="",$O345="なし"),"",INDEX('案件'!$B$5:$B$84,$O345)&amp;"")</f>
        <v/>
      </c>
      <c r="E345" s="19" t="n"/>
      <c r="F345" s="22" t="n"/>
      <c r="G345" s="22" t="n"/>
      <c r="H345" s="19" t="n"/>
      <c r="I345" s="30">
        <f>IF(AND($F345="",$G345=""),"",IF(N('設定'!$B$11)&gt;0,ROUND((N($F345)*60+N($G345))/N('設定'!$B$11),0)*N('設定'!$B$11),(N($F345)*60+N($G345)))/60)</f>
        <v/>
      </c>
      <c r="J345" s="31">
        <f>IF(OR($I345="",$P345="",$P345="なし"),"",$I345*N(INDEX('メンバー'!$D$5:$D$24,$P345)))</f>
        <v/>
      </c>
      <c r="K345" s="32">
        <f>IF(OR($O345="",$O345="なし"),"",INDEX('案件'!$D$5:$D$84,$O345)&amp;"")</f>
        <v/>
      </c>
      <c r="L345" s="32">
        <f>IF(AND($A345="",$B345="",$C345="",$F345="",$G345=""),"",IF(NOT(ISNUMBER($A345)),"日付がない",IF($P345="","氏名がない",IF($P345="なし","氏名がメンバーにない",IF($O345="","案件コードがない",IF($O345="なし","案件コードが案件にない",IF($I345="","時間がない",IF((N($F345)*60+N($G345))=0,"時間が0",IF($I345=0,"丸めると0分","")))))))))</f>
        <v/>
      </c>
      <c r="M345" s="58" t="n"/>
      <c r="N345" s="33">
        <f>IF(ISNUMBER($A345),DATE(YEAR($A345),MONTH($A345),1),"")</f>
        <v/>
      </c>
      <c r="O345" s="34">
        <f>IF($C345="","",IFERROR(MATCH($C345,'案件'!$A$5:$A$84,0),"なし"))</f>
        <v/>
      </c>
      <c r="P345" s="34">
        <f>IF($B345="","",IFERROR(MATCH($B345,'メンバー'!$B$5:$B$24,0),"なし"))</f>
        <v/>
      </c>
    </row>
    <row r="346" ht="17" customHeight="1">
      <c r="A346" s="23" t="n"/>
      <c r="B346" s="21" t="n"/>
      <c r="C346" s="21" t="n"/>
      <c r="D346" s="29">
        <f>IF(OR($O346="",$O346="なし"),"",INDEX('案件'!$B$5:$B$84,$O346)&amp;"")</f>
        <v/>
      </c>
      <c r="E346" s="19" t="n"/>
      <c r="F346" s="22" t="n"/>
      <c r="G346" s="22" t="n"/>
      <c r="H346" s="19" t="n"/>
      <c r="I346" s="30">
        <f>IF(AND($F346="",$G346=""),"",IF(N('設定'!$B$11)&gt;0,ROUND((N($F346)*60+N($G346))/N('設定'!$B$11),0)*N('設定'!$B$11),(N($F346)*60+N($G346)))/60)</f>
        <v/>
      </c>
      <c r="J346" s="31">
        <f>IF(OR($I346="",$P346="",$P346="なし"),"",$I346*N(INDEX('メンバー'!$D$5:$D$24,$P346)))</f>
        <v/>
      </c>
      <c r="K346" s="32">
        <f>IF(OR($O346="",$O346="なし"),"",INDEX('案件'!$D$5:$D$84,$O346)&amp;"")</f>
        <v/>
      </c>
      <c r="L346" s="32">
        <f>IF(AND($A346="",$B346="",$C346="",$F346="",$G346=""),"",IF(NOT(ISNUMBER($A346)),"日付がない",IF($P346="","氏名がない",IF($P346="なし","氏名がメンバーにない",IF($O346="","案件コードがない",IF($O346="なし","案件コードが案件にない",IF($I346="","時間がない",IF((N($F346)*60+N($G346))=0,"時間が0",IF($I346=0,"丸めると0分","")))))))))</f>
        <v/>
      </c>
      <c r="M346" s="58" t="n"/>
      <c r="N346" s="33">
        <f>IF(ISNUMBER($A346),DATE(YEAR($A346),MONTH($A346),1),"")</f>
        <v/>
      </c>
      <c r="O346" s="34">
        <f>IF($C346="","",IFERROR(MATCH($C346,'案件'!$A$5:$A$84,0),"なし"))</f>
        <v/>
      </c>
      <c r="P346" s="34">
        <f>IF($B346="","",IFERROR(MATCH($B346,'メンバー'!$B$5:$B$24,0),"なし"))</f>
        <v/>
      </c>
    </row>
    <row r="347" ht="17" customHeight="1">
      <c r="A347" s="23" t="n"/>
      <c r="B347" s="21" t="n"/>
      <c r="C347" s="21" t="n"/>
      <c r="D347" s="29">
        <f>IF(OR($O347="",$O347="なし"),"",INDEX('案件'!$B$5:$B$84,$O347)&amp;"")</f>
        <v/>
      </c>
      <c r="E347" s="19" t="n"/>
      <c r="F347" s="22" t="n"/>
      <c r="G347" s="22" t="n"/>
      <c r="H347" s="19" t="n"/>
      <c r="I347" s="30">
        <f>IF(AND($F347="",$G347=""),"",IF(N('設定'!$B$11)&gt;0,ROUND((N($F347)*60+N($G347))/N('設定'!$B$11),0)*N('設定'!$B$11),(N($F347)*60+N($G347)))/60)</f>
        <v/>
      </c>
      <c r="J347" s="31">
        <f>IF(OR($I347="",$P347="",$P347="なし"),"",$I347*N(INDEX('メンバー'!$D$5:$D$24,$P347)))</f>
        <v/>
      </c>
      <c r="K347" s="32">
        <f>IF(OR($O347="",$O347="なし"),"",INDEX('案件'!$D$5:$D$84,$O347)&amp;"")</f>
        <v/>
      </c>
      <c r="L347" s="32">
        <f>IF(AND($A347="",$B347="",$C347="",$F347="",$G347=""),"",IF(NOT(ISNUMBER($A347)),"日付がない",IF($P347="","氏名がない",IF($P347="なし","氏名がメンバーにない",IF($O347="","案件コードがない",IF($O347="なし","案件コードが案件にない",IF($I347="","時間がない",IF((N($F347)*60+N($G347))=0,"時間が0",IF($I347=0,"丸めると0分","")))))))))</f>
        <v/>
      </c>
      <c r="M347" s="58" t="n"/>
      <c r="N347" s="33">
        <f>IF(ISNUMBER($A347),DATE(YEAR($A347),MONTH($A347),1),"")</f>
        <v/>
      </c>
      <c r="O347" s="34">
        <f>IF($C347="","",IFERROR(MATCH($C347,'案件'!$A$5:$A$84,0),"なし"))</f>
        <v/>
      </c>
      <c r="P347" s="34">
        <f>IF($B347="","",IFERROR(MATCH($B347,'メンバー'!$B$5:$B$24,0),"なし"))</f>
        <v/>
      </c>
    </row>
    <row r="348" ht="17" customHeight="1">
      <c r="A348" s="23" t="n"/>
      <c r="B348" s="21" t="n"/>
      <c r="C348" s="21" t="n"/>
      <c r="D348" s="29">
        <f>IF(OR($O348="",$O348="なし"),"",INDEX('案件'!$B$5:$B$84,$O348)&amp;"")</f>
        <v/>
      </c>
      <c r="E348" s="19" t="n"/>
      <c r="F348" s="22" t="n"/>
      <c r="G348" s="22" t="n"/>
      <c r="H348" s="19" t="n"/>
      <c r="I348" s="30">
        <f>IF(AND($F348="",$G348=""),"",IF(N('設定'!$B$11)&gt;0,ROUND((N($F348)*60+N($G348))/N('設定'!$B$11),0)*N('設定'!$B$11),(N($F348)*60+N($G348)))/60)</f>
        <v/>
      </c>
      <c r="J348" s="31">
        <f>IF(OR($I348="",$P348="",$P348="なし"),"",$I348*N(INDEX('メンバー'!$D$5:$D$24,$P348)))</f>
        <v/>
      </c>
      <c r="K348" s="32">
        <f>IF(OR($O348="",$O348="なし"),"",INDEX('案件'!$D$5:$D$84,$O348)&amp;"")</f>
        <v/>
      </c>
      <c r="L348" s="32">
        <f>IF(AND($A348="",$B348="",$C348="",$F348="",$G348=""),"",IF(NOT(ISNUMBER($A348)),"日付がない",IF($P348="","氏名がない",IF($P348="なし","氏名がメンバーにない",IF($O348="","案件コードがない",IF($O348="なし","案件コードが案件にない",IF($I348="","時間がない",IF((N($F348)*60+N($G348))=0,"時間が0",IF($I348=0,"丸めると0分","")))))))))</f>
        <v/>
      </c>
      <c r="M348" s="58" t="n"/>
      <c r="N348" s="33">
        <f>IF(ISNUMBER($A348),DATE(YEAR($A348),MONTH($A348),1),"")</f>
        <v/>
      </c>
      <c r="O348" s="34">
        <f>IF($C348="","",IFERROR(MATCH($C348,'案件'!$A$5:$A$84,0),"なし"))</f>
        <v/>
      </c>
      <c r="P348" s="34">
        <f>IF($B348="","",IFERROR(MATCH($B348,'メンバー'!$B$5:$B$24,0),"なし"))</f>
        <v/>
      </c>
    </row>
    <row r="349" ht="17" customHeight="1">
      <c r="A349" s="23" t="n"/>
      <c r="B349" s="21" t="n"/>
      <c r="C349" s="21" t="n"/>
      <c r="D349" s="29">
        <f>IF(OR($O349="",$O349="なし"),"",INDEX('案件'!$B$5:$B$84,$O349)&amp;"")</f>
        <v/>
      </c>
      <c r="E349" s="19" t="n"/>
      <c r="F349" s="22" t="n"/>
      <c r="G349" s="22" t="n"/>
      <c r="H349" s="19" t="n"/>
      <c r="I349" s="30">
        <f>IF(AND($F349="",$G349=""),"",IF(N('設定'!$B$11)&gt;0,ROUND((N($F349)*60+N($G349))/N('設定'!$B$11),0)*N('設定'!$B$11),(N($F349)*60+N($G349)))/60)</f>
        <v/>
      </c>
      <c r="J349" s="31">
        <f>IF(OR($I349="",$P349="",$P349="なし"),"",$I349*N(INDEX('メンバー'!$D$5:$D$24,$P349)))</f>
        <v/>
      </c>
      <c r="K349" s="32">
        <f>IF(OR($O349="",$O349="なし"),"",INDEX('案件'!$D$5:$D$84,$O349)&amp;"")</f>
        <v/>
      </c>
      <c r="L349" s="32">
        <f>IF(AND($A349="",$B349="",$C349="",$F349="",$G349=""),"",IF(NOT(ISNUMBER($A349)),"日付がない",IF($P349="","氏名がない",IF($P349="なし","氏名がメンバーにない",IF($O349="","案件コードがない",IF($O349="なし","案件コードが案件にない",IF($I349="","時間がない",IF((N($F349)*60+N($G349))=0,"時間が0",IF($I349=0,"丸めると0分","")))))))))</f>
        <v/>
      </c>
      <c r="M349" s="58" t="n"/>
      <c r="N349" s="33">
        <f>IF(ISNUMBER($A349),DATE(YEAR($A349),MONTH($A349),1),"")</f>
        <v/>
      </c>
      <c r="O349" s="34">
        <f>IF($C349="","",IFERROR(MATCH($C349,'案件'!$A$5:$A$84,0),"なし"))</f>
        <v/>
      </c>
      <c r="P349" s="34">
        <f>IF($B349="","",IFERROR(MATCH($B349,'メンバー'!$B$5:$B$24,0),"なし"))</f>
        <v/>
      </c>
    </row>
    <row r="350" ht="17" customHeight="1">
      <c r="A350" s="23" t="n"/>
      <c r="B350" s="21" t="n"/>
      <c r="C350" s="21" t="n"/>
      <c r="D350" s="29">
        <f>IF(OR($O350="",$O350="なし"),"",INDEX('案件'!$B$5:$B$84,$O350)&amp;"")</f>
        <v/>
      </c>
      <c r="E350" s="19" t="n"/>
      <c r="F350" s="22" t="n"/>
      <c r="G350" s="22" t="n"/>
      <c r="H350" s="19" t="n"/>
      <c r="I350" s="30">
        <f>IF(AND($F350="",$G350=""),"",IF(N('設定'!$B$11)&gt;0,ROUND((N($F350)*60+N($G350))/N('設定'!$B$11),0)*N('設定'!$B$11),(N($F350)*60+N($G350)))/60)</f>
        <v/>
      </c>
      <c r="J350" s="31">
        <f>IF(OR($I350="",$P350="",$P350="なし"),"",$I350*N(INDEX('メンバー'!$D$5:$D$24,$P350)))</f>
        <v/>
      </c>
      <c r="K350" s="32">
        <f>IF(OR($O350="",$O350="なし"),"",INDEX('案件'!$D$5:$D$84,$O350)&amp;"")</f>
        <v/>
      </c>
      <c r="L350" s="32">
        <f>IF(AND($A350="",$B350="",$C350="",$F350="",$G350=""),"",IF(NOT(ISNUMBER($A350)),"日付がない",IF($P350="","氏名がない",IF($P350="なし","氏名がメンバーにない",IF($O350="","案件コードがない",IF($O350="なし","案件コードが案件にない",IF($I350="","時間がない",IF((N($F350)*60+N($G350))=0,"時間が0",IF($I350=0,"丸めると0分","")))))))))</f>
        <v/>
      </c>
      <c r="M350" s="58" t="n"/>
      <c r="N350" s="33">
        <f>IF(ISNUMBER($A350),DATE(YEAR($A350),MONTH($A350),1),"")</f>
        <v/>
      </c>
      <c r="O350" s="34">
        <f>IF($C350="","",IFERROR(MATCH($C350,'案件'!$A$5:$A$84,0),"なし"))</f>
        <v/>
      </c>
      <c r="P350" s="34">
        <f>IF($B350="","",IFERROR(MATCH($B350,'メンバー'!$B$5:$B$24,0),"なし"))</f>
        <v/>
      </c>
    </row>
    <row r="351" ht="17" customHeight="1">
      <c r="A351" s="23" t="n"/>
      <c r="B351" s="21" t="n"/>
      <c r="C351" s="21" t="n"/>
      <c r="D351" s="29">
        <f>IF(OR($O351="",$O351="なし"),"",INDEX('案件'!$B$5:$B$84,$O351)&amp;"")</f>
        <v/>
      </c>
      <c r="E351" s="19" t="n"/>
      <c r="F351" s="22" t="n"/>
      <c r="G351" s="22" t="n"/>
      <c r="H351" s="19" t="n"/>
      <c r="I351" s="30">
        <f>IF(AND($F351="",$G351=""),"",IF(N('設定'!$B$11)&gt;0,ROUND((N($F351)*60+N($G351))/N('設定'!$B$11),0)*N('設定'!$B$11),(N($F351)*60+N($G351)))/60)</f>
        <v/>
      </c>
      <c r="J351" s="31">
        <f>IF(OR($I351="",$P351="",$P351="なし"),"",$I351*N(INDEX('メンバー'!$D$5:$D$24,$P351)))</f>
        <v/>
      </c>
      <c r="K351" s="32">
        <f>IF(OR($O351="",$O351="なし"),"",INDEX('案件'!$D$5:$D$84,$O351)&amp;"")</f>
        <v/>
      </c>
      <c r="L351" s="32">
        <f>IF(AND($A351="",$B351="",$C351="",$F351="",$G351=""),"",IF(NOT(ISNUMBER($A351)),"日付がない",IF($P351="","氏名がない",IF($P351="なし","氏名がメンバーにない",IF($O351="","案件コードがない",IF($O351="なし","案件コードが案件にない",IF($I351="","時間がない",IF((N($F351)*60+N($G351))=0,"時間が0",IF($I351=0,"丸めると0分","")))))))))</f>
        <v/>
      </c>
      <c r="M351" s="58" t="n"/>
      <c r="N351" s="33">
        <f>IF(ISNUMBER($A351),DATE(YEAR($A351),MONTH($A351),1),"")</f>
        <v/>
      </c>
      <c r="O351" s="34">
        <f>IF($C351="","",IFERROR(MATCH($C351,'案件'!$A$5:$A$84,0),"なし"))</f>
        <v/>
      </c>
      <c r="P351" s="34">
        <f>IF($B351="","",IFERROR(MATCH($B351,'メンバー'!$B$5:$B$24,0),"なし"))</f>
        <v/>
      </c>
    </row>
    <row r="352" ht="17" customHeight="1">
      <c r="A352" s="23" t="n"/>
      <c r="B352" s="21" t="n"/>
      <c r="C352" s="21" t="n"/>
      <c r="D352" s="29">
        <f>IF(OR($O352="",$O352="なし"),"",INDEX('案件'!$B$5:$B$84,$O352)&amp;"")</f>
        <v/>
      </c>
      <c r="E352" s="19" t="n"/>
      <c r="F352" s="22" t="n"/>
      <c r="G352" s="22" t="n"/>
      <c r="H352" s="19" t="n"/>
      <c r="I352" s="30">
        <f>IF(AND($F352="",$G352=""),"",IF(N('設定'!$B$11)&gt;0,ROUND((N($F352)*60+N($G352))/N('設定'!$B$11),0)*N('設定'!$B$11),(N($F352)*60+N($G352)))/60)</f>
        <v/>
      </c>
      <c r="J352" s="31">
        <f>IF(OR($I352="",$P352="",$P352="なし"),"",$I352*N(INDEX('メンバー'!$D$5:$D$24,$P352)))</f>
        <v/>
      </c>
      <c r="K352" s="32">
        <f>IF(OR($O352="",$O352="なし"),"",INDEX('案件'!$D$5:$D$84,$O352)&amp;"")</f>
        <v/>
      </c>
      <c r="L352" s="32">
        <f>IF(AND($A352="",$B352="",$C352="",$F352="",$G352=""),"",IF(NOT(ISNUMBER($A352)),"日付がない",IF($P352="","氏名がない",IF($P352="なし","氏名がメンバーにない",IF($O352="","案件コードがない",IF($O352="なし","案件コードが案件にない",IF($I352="","時間がない",IF((N($F352)*60+N($G352))=0,"時間が0",IF($I352=0,"丸めると0分","")))))))))</f>
        <v/>
      </c>
      <c r="M352" s="58" t="n"/>
      <c r="N352" s="33">
        <f>IF(ISNUMBER($A352),DATE(YEAR($A352),MONTH($A352),1),"")</f>
        <v/>
      </c>
      <c r="O352" s="34">
        <f>IF($C352="","",IFERROR(MATCH($C352,'案件'!$A$5:$A$84,0),"なし"))</f>
        <v/>
      </c>
      <c r="P352" s="34">
        <f>IF($B352="","",IFERROR(MATCH($B352,'メンバー'!$B$5:$B$24,0),"なし"))</f>
        <v/>
      </c>
    </row>
    <row r="353" ht="17" customHeight="1">
      <c r="A353" s="23" t="n"/>
      <c r="B353" s="21" t="n"/>
      <c r="C353" s="21" t="n"/>
      <c r="D353" s="29">
        <f>IF(OR($O353="",$O353="なし"),"",INDEX('案件'!$B$5:$B$84,$O353)&amp;"")</f>
        <v/>
      </c>
      <c r="E353" s="19" t="n"/>
      <c r="F353" s="22" t="n"/>
      <c r="G353" s="22" t="n"/>
      <c r="H353" s="19" t="n"/>
      <c r="I353" s="30">
        <f>IF(AND($F353="",$G353=""),"",IF(N('設定'!$B$11)&gt;0,ROUND((N($F353)*60+N($G353))/N('設定'!$B$11),0)*N('設定'!$B$11),(N($F353)*60+N($G353)))/60)</f>
        <v/>
      </c>
      <c r="J353" s="31">
        <f>IF(OR($I353="",$P353="",$P353="なし"),"",$I353*N(INDEX('メンバー'!$D$5:$D$24,$P353)))</f>
        <v/>
      </c>
      <c r="K353" s="32">
        <f>IF(OR($O353="",$O353="なし"),"",INDEX('案件'!$D$5:$D$84,$O353)&amp;"")</f>
        <v/>
      </c>
      <c r="L353" s="32">
        <f>IF(AND($A353="",$B353="",$C353="",$F353="",$G353=""),"",IF(NOT(ISNUMBER($A353)),"日付がない",IF($P353="","氏名がない",IF($P353="なし","氏名がメンバーにない",IF($O353="","案件コードがない",IF($O353="なし","案件コードが案件にない",IF($I353="","時間がない",IF((N($F353)*60+N($G353))=0,"時間が0",IF($I353=0,"丸めると0分","")))))))))</f>
        <v/>
      </c>
      <c r="M353" s="58" t="n"/>
      <c r="N353" s="33">
        <f>IF(ISNUMBER($A353),DATE(YEAR($A353),MONTH($A353),1),"")</f>
        <v/>
      </c>
      <c r="O353" s="34">
        <f>IF($C353="","",IFERROR(MATCH($C353,'案件'!$A$5:$A$84,0),"なし"))</f>
        <v/>
      </c>
      <c r="P353" s="34">
        <f>IF($B353="","",IFERROR(MATCH($B353,'メンバー'!$B$5:$B$24,0),"なし"))</f>
        <v/>
      </c>
    </row>
    <row r="354" ht="17" customHeight="1">
      <c r="A354" s="23" t="n"/>
      <c r="B354" s="21" t="n"/>
      <c r="C354" s="21" t="n"/>
      <c r="D354" s="29">
        <f>IF(OR($O354="",$O354="なし"),"",INDEX('案件'!$B$5:$B$84,$O354)&amp;"")</f>
        <v/>
      </c>
      <c r="E354" s="19" t="n"/>
      <c r="F354" s="22" t="n"/>
      <c r="G354" s="22" t="n"/>
      <c r="H354" s="19" t="n"/>
      <c r="I354" s="30">
        <f>IF(AND($F354="",$G354=""),"",IF(N('設定'!$B$11)&gt;0,ROUND((N($F354)*60+N($G354))/N('設定'!$B$11),0)*N('設定'!$B$11),(N($F354)*60+N($G354)))/60)</f>
        <v/>
      </c>
      <c r="J354" s="31">
        <f>IF(OR($I354="",$P354="",$P354="なし"),"",$I354*N(INDEX('メンバー'!$D$5:$D$24,$P354)))</f>
        <v/>
      </c>
      <c r="K354" s="32">
        <f>IF(OR($O354="",$O354="なし"),"",INDEX('案件'!$D$5:$D$84,$O354)&amp;"")</f>
        <v/>
      </c>
      <c r="L354" s="32">
        <f>IF(AND($A354="",$B354="",$C354="",$F354="",$G354=""),"",IF(NOT(ISNUMBER($A354)),"日付がない",IF($P354="","氏名がない",IF($P354="なし","氏名がメンバーにない",IF($O354="","案件コードがない",IF($O354="なし","案件コードが案件にない",IF($I354="","時間がない",IF((N($F354)*60+N($G354))=0,"時間が0",IF($I354=0,"丸めると0分","")))))))))</f>
        <v/>
      </c>
      <c r="M354" s="58" t="n"/>
      <c r="N354" s="33">
        <f>IF(ISNUMBER($A354),DATE(YEAR($A354),MONTH($A354),1),"")</f>
        <v/>
      </c>
      <c r="O354" s="34">
        <f>IF($C354="","",IFERROR(MATCH($C354,'案件'!$A$5:$A$84,0),"なし"))</f>
        <v/>
      </c>
      <c r="P354" s="34">
        <f>IF($B354="","",IFERROR(MATCH($B354,'メンバー'!$B$5:$B$24,0),"なし"))</f>
        <v/>
      </c>
    </row>
    <row r="355" ht="17" customHeight="1">
      <c r="A355" s="23" t="n"/>
      <c r="B355" s="21" t="n"/>
      <c r="C355" s="21" t="n"/>
      <c r="D355" s="29">
        <f>IF(OR($O355="",$O355="なし"),"",INDEX('案件'!$B$5:$B$84,$O355)&amp;"")</f>
        <v/>
      </c>
      <c r="E355" s="19" t="n"/>
      <c r="F355" s="22" t="n"/>
      <c r="G355" s="22" t="n"/>
      <c r="H355" s="19" t="n"/>
      <c r="I355" s="30">
        <f>IF(AND($F355="",$G355=""),"",IF(N('設定'!$B$11)&gt;0,ROUND((N($F355)*60+N($G355))/N('設定'!$B$11),0)*N('設定'!$B$11),(N($F355)*60+N($G355)))/60)</f>
        <v/>
      </c>
      <c r="J355" s="31">
        <f>IF(OR($I355="",$P355="",$P355="なし"),"",$I355*N(INDEX('メンバー'!$D$5:$D$24,$P355)))</f>
        <v/>
      </c>
      <c r="K355" s="32">
        <f>IF(OR($O355="",$O355="なし"),"",INDEX('案件'!$D$5:$D$84,$O355)&amp;"")</f>
        <v/>
      </c>
      <c r="L355" s="32">
        <f>IF(AND($A355="",$B355="",$C355="",$F355="",$G355=""),"",IF(NOT(ISNUMBER($A355)),"日付がない",IF($P355="","氏名がない",IF($P355="なし","氏名がメンバーにない",IF($O355="","案件コードがない",IF($O355="なし","案件コードが案件にない",IF($I355="","時間がない",IF((N($F355)*60+N($G355))=0,"時間が0",IF($I355=0,"丸めると0分","")))))))))</f>
        <v/>
      </c>
      <c r="M355" s="58" t="n"/>
      <c r="N355" s="33">
        <f>IF(ISNUMBER($A355),DATE(YEAR($A355),MONTH($A355),1),"")</f>
        <v/>
      </c>
      <c r="O355" s="34">
        <f>IF($C355="","",IFERROR(MATCH($C355,'案件'!$A$5:$A$84,0),"なし"))</f>
        <v/>
      </c>
      <c r="P355" s="34">
        <f>IF($B355="","",IFERROR(MATCH($B355,'メンバー'!$B$5:$B$24,0),"なし"))</f>
        <v/>
      </c>
    </row>
    <row r="356" ht="17" customHeight="1">
      <c r="A356" s="23" t="n"/>
      <c r="B356" s="21" t="n"/>
      <c r="C356" s="21" t="n"/>
      <c r="D356" s="29">
        <f>IF(OR($O356="",$O356="なし"),"",INDEX('案件'!$B$5:$B$84,$O356)&amp;"")</f>
        <v/>
      </c>
      <c r="E356" s="19" t="n"/>
      <c r="F356" s="22" t="n"/>
      <c r="G356" s="22" t="n"/>
      <c r="H356" s="19" t="n"/>
      <c r="I356" s="30">
        <f>IF(AND($F356="",$G356=""),"",IF(N('設定'!$B$11)&gt;0,ROUND((N($F356)*60+N($G356))/N('設定'!$B$11),0)*N('設定'!$B$11),(N($F356)*60+N($G356)))/60)</f>
        <v/>
      </c>
      <c r="J356" s="31">
        <f>IF(OR($I356="",$P356="",$P356="なし"),"",$I356*N(INDEX('メンバー'!$D$5:$D$24,$P356)))</f>
        <v/>
      </c>
      <c r="K356" s="32">
        <f>IF(OR($O356="",$O356="なし"),"",INDEX('案件'!$D$5:$D$84,$O356)&amp;"")</f>
        <v/>
      </c>
      <c r="L356" s="32">
        <f>IF(AND($A356="",$B356="",$C356="",$F356="",$G356=""),"",IF(NOT(ISNUMBER($A356)),"日付がない",IF($P356="","氏名がない",IF($P356="なし","氏名がメンバーにない",IF($O356="","案件コードがない",IF($O356="なし","案件コードが案件にない",IF($I356="","時間がない",IF((N($F356)*60+N($G356))=0,"時間が0",IF($I356=0,"丸めると0分","")))))))))</f>
        <v/>
      </c>
      <c r="M356" s="58" t="n"/>
      <c r="N356" s="33">
        <f>IF(ISNUMBER($A356),DATE(YEAR($A356),MONTH($A356),1),"")</f>
        <v/>
      </c>
      <c r="O356" s="34">
        <f>IF($C356="","",IFERROR(MATCH($C356,'案件'!$A$5:$A$84,0),"なし"))</f>
        <v/>
      </c>
      <c r="P356" s="34">
        <f>IF($B356="","",IFERROR(MATCH($B356,'メンバー'!$B$5:$B$24,0),"なし"))</f>
        <v/>
      </c>
    </row>
    <row r="357" ht="17" customHeight="1">
      <c r="A357" s="23" t="n"/>
      <c r="B357" s="21" t="n"/>
      <c r="C357" s="21" t="n"/>
      <c r="D357" s="29">
        <f>IF(OR($O357="",$O357="なし"),"",INDEX('案件'!$B$5:$B$84,$O357)&amp;"")</f>
        <v/>
      </c>
      <c r="E357" s="19" t="n"/>
      <c r="F357" s="22" t="n"/>
      <c r="G357" s="22" t="n"/>
      <c r="H357" s="19" t="n"/>
      <c r="I357" s="30">
        <f>IF(AND($F357="",$G357=""),"",IF(N('設定'!$B$11)&gt;0,ROUND((N($F357)*60+N($G357))/N('設定'!$B$11),0)*N('設定'!$B$11),(N($F357)*60+N($G357)))/60)</f>
        <v/>
      </c>
      <c r="J357" s="31">
        <f>IF(OR($I357="",$P357="",$P357="なし"),"",$I357*N(INDEX('メンバー'!$D$5:$D$24,$P357)))</f>
        <v/>
      </c>
      <c r="K357" s="32">
        <f>IF(OR($O357="",$O357="なし"),"",INDEX('案件'!$D$5:$D$84,$O357)&amp;"")</f>
        <v/>
      </c>
      <c r="L357" s="32">
        <f>IF(AND($A357="",$B357="",$C357="",$F357="",$G357=""),"",IF(NOT(ISNUMBER($A357)),"日付がない",IF($P357="","氏名がない",IF($P357="なし","氏名がメンバーにない",IF($O357="","案件コードがない",IF($O357="なし","案件コードが案件にない",IF($I357="","時間がない",IF((N($F357)*60+N($G357))=0,"時間が0",IF($I357=0,"丸めると0分","")))))))))</f>
        <v/>
      </c>
      <c r="M357" s="58" t="n"/>
      <c r="N357" s="33">
        <f>IF(ISNUMBER($A357),DATE(YEAR($A357),MONTH($A357),1),"")</f>
        <v/>
      </c>
      <c r="O357" s="34">
        <f>IF($C357="","",IFERROR(MATCH($C357,'案件'!$A$5:$A$84,0),"なし"))</f>
        <v/>
      </c>
      <c r="P357" s="34">
        <f>IF($B357="","",IFERROR(MATCH($B357,'メンバー'!$B$5:$B$24,0),"なし"))</f>
        <v/>
      </c>
    </row>
    <row r="358" ht="17" customHeight="1">
      <c r="A358" s="23" t="n"/>
      <c r="B358" s="21" t="n"/>
      <c r="C358" s="21" t="n"/>
      <c r="D358" s="29">
        <f>IF(OR($O358="",$O358="なし"),"",INDEX('案件'!$B$5:$B$84,$O358)&amp;"")</f>
        <v/>
      </c>
      <c r="E358" s="19" t="n"/>
      <c r="F358" s="22" t="n"/>
      <c r="G358" s="22" t="n"/>
      <c r="H358" s="19" t="n"/>
      <c r="I358" s="30">
        <f>IF(AND($F358="",$G358=""),"",IF(N('設定'!$B$11)&gt;0,ROUND((N($F358)*60+N($G358))/N('設定'!$B$11),0)*N('設定'!$B$11),(N($F358)*60+N($G358)))/60)</f>
        <v/>
      </c>
      <c r="J358" s="31">
        <f>IF(OR($I358="",$P358="",$P358="なし"),"",$I358*N(INDEX('メンバー'!$D$5:$D$24,$P358)))</f>
        <v/>
      </c>
      <c r="K358" s="32">
        <f>IF(OR($O358="",$O358="なし"),"",INDEX('案件'!$D$5:$D$84,$O358)&amp;"")</f>
        <v/>
      </c>
      <c r="L358" s="32">
        <f>IF(AND($A358="",$B358="",$C358="",$F358="",$G358=""),"",IF(NOT(ISNUMBER($A358)),"日付がない",IF($P358="","氏名がない",IF($P358="なし","氏名がメンバーにない",IF($O358="","案件コードがない",IF($O358="なし","案件コードが案件にない",IF($I358="","時間がない",IF((N($F358)*60+N($G358))=0,"時間が0",IF($I358=0,"丸めると0分","")))))))))</f>
        <v/>
      </c>
      <c r="M358" s="58" t="n"/>
      <c r="N358" s="33">
        <f>IF(ISNUMBER($A358),DATE(YEAR($A358),MONTH($A358),1),"")</f>
        <v/>
      </c>
      <c r="O358" s="34">
        <f>IF($C358="","",IFERROR(MATCH($C358,'案件'!$A$5:$A$84,0),"なし"))</f>
        <v/>
      </c>
      <c r="P358" s="34">
        <f>IF($B358="","",IFERROR(MATCH($B358,'メンバー'!$B$5:$B$24,0),"なし"))</f>
        <v/>
      </c>
    </row>
    <row r="359" ht="17" customHeight="1">
      <c r="A359" s="23" t="n"/>
      <c r="B359" s="21" t="n"/>
      <c r="C359" s="21" t="n"/>
      <c r="D359" s="29">
        <f>IF(OR($O359="",$O359="なし"),"",INDEX('案件'!$B$5:$B$84,$O359)&amp;"")</f>
        <v/>
      </c>
      <c r="E359" s="19" t="n"/>
      <c r="F359" s="22" t="n"/>
      <c r="G359" s="22" t="n"/>
      <c r="H359" s="19" t="n"/>
      <c r="I359" s="30">
        <f>IF(AND($F359="",$G359=""),"",IF(N('設定'!$B$11)&gt;0,ROUND((N($F359)*60+N($G359))/N('設定'!$B$11),0)*N('設定'!$B$11),(N($F359)*60+N($G359)))/60)</f>
        <v/>
      </c>
      <c r="J359" s="31">
        <f>IF(OR($I359="",$P359="",$P359="なし"),"",$I359*N(INDEX('メンバー'!$D$5:$D$24,$P359)))</f>
        <v/>
      </c>
      <c r="K359" s="32">
        <f>IF(OR($O359="",$O359="なし"),"",INDEX('案件'!$D$5:$D$84,$O359)&amp;"")</f>
        <v/>
      </c>
      <c r="L359" s="32">
        <f>IF(AND($A359="",$B359="",$C359="",$F359="",$G359=""),"",IF(NOT(ISNUMBER($A359)),"日付がない",IF($P359="","氏名がない",IF($P359="なし","氏名がメンバーにない",IF($O359="","案件コードがない",IF($O359="なし","案件コードが案件にない",IF($I359="","時間がない",IF((N($F359)*60+N($G359))=0,"時間が0",IF($I359=0,"丸めると0分","")))))))))</f>
        <v/>
      </c>
      <c r="M359" s="58" t="n"/>
      <c r="N359" s="33">
        <f>IF(ISNUMBER($A359),DATE(YEAR($A359),MONTH($A359),1),"")</f>
        <v/>
      </c>
      <c r="O359" s="34">
        <f>IF($C359="","",IFERROR(MATCH($C359,'案件'!$A$5:$A$84,0),"なし"))</f>
        <v/>
      </c>
      <c r="P359" s="34">
        <f>IF($B359="","",IFERROR(MATCH($B359,'メンバー'!$B$5:$B$24,0),"なし"))</f>
        <v/>
      </c>
    </row>
    <row r="360" ht="17" customHeight="1">
      <c r="A360" s="23" t="n"/>
      <c r="B360" s="21" t="n"/>
      <c r="C360" s="21" t="n"/>
      <c r="D360" s="29">
        <f>IF(OR($O360="",$O360="なし"),"",INDEX('案件'!$B$5:$B$84,$O360)&amp;"")</f>
        <v/>
      </c>
      <c r="E360" s="19" t="n"/>
      <c r="F360" s="22" t="n"/>
      <c r="G360" s="22" t="n"/>
      <c r="H360" s="19" t="n"/>
      <c r="I360" s="30">
        <f>IF(AND($F360="",$G360=""),"",IF(N('設定'!$B$11)&gt;0,ROUND((N($F360)*60+N($G360))/N('設定'!$B$11),0)*N('設定'!$B$11),(N($F360)*60+N($G360)))/60)</f>
        <v/>
      </c>
      <c r="J360" s="31">
        <f>IF(OR($I360="",$P360="",$P360="なし"),"",$I360*N(INDEX('メンバー'!$D$5:$D$24,$P360)))</f>
        <v/>
      </c>
      <c r="K360" s="32">
        <f>IF(OR($O360="",$O360="なし"),"",INDEX('案件'!$D$5:$D$84,$O360)&amp;"")</f>
        <v/>
      </c>
      <c r="L360" s="32">
        <f>IF(AND($A360="",$B360="",$C360="",$F360="",$G360=""),"",IF(NOT(ISNUMBER($A360)),"日付がない",IF($P360="","氏名がない",IF($P360="なし","氏名がメンバーにない",IF($O360="","案件コードがない",IF($O360="なし","案件コードが案件にない",IF($I360="","時間がない",IF((N($F360)*60+N($G360))=0,"時間が0",IF($I360=0,"丸めると0分","")))))))))</f>
        <v/>
      </c>
      <c r="M360" s="58" t="n"/>
      <c r="N360" s="33">
        <f>IF(ISNUMBER($A360),DATE(YEAR($A360),MONTH($A360),1),"")</f>
        <v/>
      </c>
      <c r="O360" s="34">
        <f>IF($C360="","",IFERROR(MATCH($C360,'案件'!$A$5:$A$84,0),"なし"))</f>
        <v/>
      </c>
      <c r="P360" s="34">
        <f>IF($B360="","",IFERROR(MATCH($B360,'メンバー'!$B$5:$B$24,0),"なし"))</f>
        <v/>
      </c>
    </row>
    <row r="361" ht="17" customHeight="1">
      <c r="A361" s="23" t="n"/>
      <c r="B361" s="21" t="n"/>
      <c r="C361" s="21" t="n"/>
      <c r="D361" s="29">
        <f>IF(OR($O361="",$O361="なし"),"",INDEX('案件'!$B$5:$B$84,$O361)&amp;"")</f>
        <v/>
      </c>
      <c r="E361" s="19" t="n"/>
      <c r="F361" s="22" t="n"/>
      <c r="G361" s="22" t="n"/>
      <c r="H361" s="19" t="n"/>
      <c r="I361" s="30">
        <f>IF(AND($F361="",$G361=""),"",IF(N('設定'!$B$11)&gt;0,ROUND((N($F361)*60+N($G361))/N('設定'!$B$11),0)*N('設定'!$B$11),(N($F361)*60+N($G361)))/60)</f>
        <v/>
      </c>
      <c r="J361" s="31">
        <f>IF(OR($I361="",$P361="",$P361="なし"),"",$I361*N(INDEX('メンバー'!$D$5:$D$24,$P361)))</f>
        <v/>
      </c>
      <c r="K361" s="32">
        <f>IF(OR($O361="",$O361="なし"),"",INDEX('案件'!$D$5:$D$84,$O361)&amp;"")</f>
        <v/>
      </c>
      <c r="L361" s="32">
        <f>IF(AND($A361="",$B361="",$C361="",$F361="",$G361=""),"",IF(NOT(ISNUMBER($A361)),"日付がない",IF($P361="","氏名がない",IF($P361="なし","氏名がメンバーにない",IF($O361="","案件コードがない",IF($O361="なし","案件コードが案件にない",IF($I361="","時間がない",IF((N($F361)*60+N($G361))=0,"時間が0",IF($I361=0,"丸めると0分","")))))))))</f>
        <v/>
      </c>
      <c r="M361" s="58" t="n"/>
      <c r="N361" s="33">
        <f>IF(ISNUMBER($A361),DATE(YEAR($A361),MONTH($A361),1),"")</f>
        <v/>
      </c>
      <c r="O361" s="34">
        <f>IF($C361="","",IFERROR(MATCH($C361,'案件'!$A$5:$A$84,0),"なし"))</f>
        <v/>
      </c>
      <c r="P361" s="34">
        <f>IF($B361="","",IFERROR(MATCH($B361,'メンバー'!$B$5:$B$24,0),"なし"))</f>
        <v/>
      </c>
    </row>
    <row r="362" ht="17" customHeight="1">
      <c r="A362" s="23" t="n"/>
      <c r="B362" s="21" t="n"/>
      <c r="C362" s="21" t="n"/>
      <c r="D362" s="29">
        <f>IF(OR($O362="",$O362="なし"),"",INDEX('案件'!$B$5:$B$84,$O362)&amp;"")</f>
        <v/>
      </c>
      <c r="E362" s="19" t="n"/>
      <c r="F362" s="22" t="n"/>
      <c r="G362" s="22" t="n"/>
      <c r="H362" s="19" t="n"/>
      <c r="I362" s="30">
        <f>IF(AND($F362="",$G362=""),"",IF(N('設定'!$B$11)&gt;0,ROUND((N($F362)*60+N($G362))/N('設定'!$B$11),0)*N('設定'!$B$11),(N($F362)*60+N($G362)))/60)</f>
        <v/>
      </c>
      <c r="J362" s="31">
        <f>IF(OR($I362="",$P362="",$P362="なし"),"",$I362*N(INDEX('メンバー'!$D$5:$D$24,$P362)))</f>
        <v/>
      </c>
      <c r="K362" s="32">
        <f>IF(OR($O362="",$O362="なし"),"",INDEX('案件'!$D$5:$D$84,$O362)&amp;"")</f>
        <v/>
      </c>
      <c r="L362" s="32">
        <f>IF(AND($A362="",$B362="",$C362="",$F362="",$G362=""),"",IF(NOT(ISNUMBER($A362)),"日付がない",IF($P362="","氏名がない",IF($P362="なし","氏名がメンバーにない",IF($O362="","案件コードがない",IF($O362="なし","案件コードが案件にない",IF($I362="","時間がない",IF((N($F362)*60+N($G362))=0,"時間が0",IF($I362=0,"丸めると0分","")))))))))</f>
        <v/>
      </c>
      <c r="M362" s="58" t="n"/>
      <c r="N362" s="33">
        <f>IF(ISNUMBER($A362),DATE(YEAR($A362),MONTH($A362),1),"")</f>
        <v/>
      </c>
      <c r="O362" s="34">
        <f>IF($C362="","",IFERROR(MATCH($C362,'案件'!$A$5:$A$84,0),"なし"))</f>
        <v/>
      </c>
      <c r="P362" s="34">
        <f>IF($B362="","",IFERROR(MATCH($B362,'メンバー'!$B$5:$B$24,0),"なし"))</f>
        <v/>
      </c>
    </row>
    <row r="363" ht="17" customHeight="1">
      <c r="A363" s="23" t="n"/>
      <c r="B363" s="21" t="n"/>
      <c r="C363" s="21" t="n"/>
      <c r="D363" s="29">
        <f>IF(OR($O363="",$O363="なし"),"",INDEX('案件'!$B$5:$B$84,$O363)&amp;"")</f>
        <v/>
      </c>
      <c r="E363" s="19" t="n"/>
      <c r="F363" s="22" t="n"/>
      <c r="G363" s="22" t="n"/>
      <c r="H363" s="19" t="n"/>
      <c r="I363" s="30">
        <f>IF(AND($F363="",$G363=""),"",IF(N('設定'!$B$11)&gt;0,ROUND((N($F363)*60+N($G363))/N('設定'!$B$11),0)*N('設定'!$B$11),(N($F363)*60+N($G363)))/60)</f>
        <v/>
      </c>
      <c r="J363" s="31">
        <f>IF(OR($I363="",$P363="",$P363="なし"),"",$I363*N(INDEX('メンバー'!$D$5:$D$24,$P363)))</f>
        <v/>
      </c>
      <c r="K363" s="32">
        <f>IF(OR($O363="",$O363="なし"),"",INDEX('案件'!$D$5:$D$84,$O363)&amp;"")</f>
        <v/>
      </c>
      <c r="L363" s="32">
        <f>IF(AND($A363="",$B363="",$C363="",$F363="",$G363=""),"",IF(NOT(ISNUMBER($A363)),"日付がない",IF($P363="","氏名がない",IF($P363="なし","氏名がメンバーにない",IF($O363="","案件コードがない",IF($O363="なし","案件コードが案件にない",IF($I363="","時間がない",IF((N($F363)*60+N($G363))=0,"時間が0",IF($I363=0,"丸めると0分","")))))))))</f>
        <v/>
      </c>
      <c r="M363" s="58" t="n"/>
      <c r="N363" s="33">
        <f>IF(ISNUMBER($A363),DATE(YEAR($A363),MONTH($A363),1),"")</f>
        <v/>
      </c>
      <c r="O363" s="34">
        <f>IF($C363="","",IFERROR(MATCH($C363,'案件'!$A$5:$A$84,0),"なし"))</f>
        <v/>
      </c>
      <c r="P363" s="34">
        <f>IF($B363="","",IFERROR(MATCH($B363,'メンバー'!$B$5:$B$24,0),"なし"))</f>
        <v/>
      </c>
    </row>
    <row r="364" ht="17" customHeight="1">
      <c r="A364" s="23" t="n"/>
      <c r="B364" s="21" t="n"/>
      <c r="C364" s="21" t="n"/>
      <c r="D364" s="29">
        <f>IF(OR($O364="",$O364="なし"),"",INDEX('案件'!$B$5:$B$84,$O364)&amp;"")</f>
        <v/>
      </c>
      <c r="E364" s="19" t="n"/>
      <c r="F364" s="22" t="n"/>
      <c r="G364" s="22" t="n"/>
      <c r="H364" s="19" t="n"/>
      <c r="I364" s="30">
        <f>IF(AND($F364="",$G364=""),"",IF(N('設定'!$B$11)&gt;0,ROUND((N($F364)*60+N($G364))/N('設定'!$B$11),0)*N('設定'!$B$11),(N($F364)*60+N($G364)))/60)</f>
        <v/>
      </c>
      <c r="J364" s="31">
        <f>IF(OR($I364="",$P364="",$P364="なし"),"",$I364*N(INDEX('メンバー'!$D$5:$D$24,$P364)))</f>
        <v/>
      </c>
      <c r="K364" s="32">
        <f>IF(OR($O364="",$O364="なし"),"",INDEX('案件'!$D$5:$D$84,$O364)&amp;"")</f>
        <v/>
      </c>
      <c r="L364" s="32">
        <f>IF(AND($A364="",$B364="",$C364="",$F364="",$G364=""),"",IF(NOT(ISNUMBER($A364)),"日付がない",IF($P364="","氏名がない",IF($P364="なし","氏名がメンバーにない",IF($O364="","案件コードがない",IF($O364="なし","案件コードが案件にない",IF($I364="","時間がない",IF((N($F364)*60+N($G364))=0,"時間が0",IF($I364=0,"丸めると0分","")))))))))</f>
        <v/>
      </c>
      <c r="M364" s="58" t="n"/>
      <c r="N364" s="33">
        <f>IF(ISNUMBER($A364),DATE(YEAR($A364),MONTH($A364),1),"")</f>
        <v/>
      </c>
      <c r="O364" s="34">
        <f>IF($C364="","",IFERROR(MATCH($C364,'案件'!$A$5:$A$84,0),"なし"))</f>
        <v/>
      </c>
      <c r="P364" s="34">
        <f>IF($B364="","",IFERROR(MATCH($B364,'メンバー'!$B$5:$B$24,0),"なし"))</f>
        <v/>
      </c>
    </row>
    <row r="365" ht="17" customHeight="1">
      <c r="A365" s="23" t="n"/>
      <c r="B365" s="21" t="n"/>
      <c r="C365" s="21" t="n"/>
      <c r="D365" s="29">
        <f>IF(OR($O365="",$O365="なし"),"",INDEX('案件'!$B$5:$B$84,$O365)&amp;"")</f>
        <v/>
      </c>
      <c r="E365" s="19" t="n"/>
      <c r="F365" s="22" t="n"/>
      <c r="G365" s="22" t="n"/>
      <c r="H365" s="19" t="n"/>
      <c r="I365" s="30">
        <f>IF(AND($F365="",$G365=""),"",IF(N('設定'!$B$11)&gt;0,ROUND((N($F365)*60+N($G365))/N('設定'!$B$11),0)*N('設定'!$B$11),(N($F365)*60+N($G365)))/60)</f>
        <v/>
      </c>
      <c r="J365" s="31">
        <f>IF(OR($I365="",$P365="",$P365="なし"),"",$I365*N(INDEX('メンバー'!$D$5:$D$24,$P365)))</f>
        <v/>
      </c>
      <c r="K365" s="32">
        <f>IF(OR($O365="",$O365="なし"),"",INDEX('案件'!$D$5:$D$84,$O365)&amp;"")</f>
        <v/>
      </c>
      <c r="L365" s="32">
        <f>IF(AND($A365="",$B365="",$C365="",$F365="",$G365=""),"",IF(NOT(ISNUMBER($A365)),"日付がない",IF($P365="","氏名がない",IF($P365="なし","氏名がメンバーにない",IF($O365="","案件コードがない",IF($O365="なし","案件コードが案件にない",IF($I365="","時間がない",IF((N($F365)*60+N($G365))=0,"時間が0",IF($I365=0,"丸めると0分","")))))))))</f>
        <v/>
      </c>
      <c r="M365" s="58" t="n"/>
      <c r="N365" s="33">
        <f>IF(ISNUMBER($A365),DATE(YEAR($A365),MONTH($A365),1),"")</f>
        <v/>
      </c>
      <c r="O365" s="34">
        <f>IF($C365="","",IFERROR(MATCH($C365,'案件'!$A$5:$A$84,0),"なし"))</f>
        <v/>
      </c>
      <c r="P365" s="34">
        <f>IF($B365="","",IFERROR(MATCH($B365,'メンバー'!$B$5:$B$24,0),"なし"))</f>
        <v/>
      </c>
    </row>
    <row r="366" ht="17" customHeight="1">
      <c r="A366" s="23" t="n"/>
      <c r="B366" s="21" t="n"/>
      <c r="C366" s="21" t="n"/>
      <c r="D366" s="29">
        <f>IF(OR($O366="",$O366="なし"),"",INDEX('案件'!$B$5:$B$84,$O366)&amp;"")</f>
        <v/>
      </c>
      <c r="E366" s="19" t="n"/>
      <c r="F366" s="22" t="n"/>
      <c r="G366" s="22" t="n"/>
      <c r="H366" s="19" t="n"/>
      <c r="I366" s="30">
        <f>IF(AND($F366="",$G366=""),"",IF(N('設定'!$B$11)&gt;0,ROUND((N($F366)*60+N($G366))/N('設定'!$B$11),0)*N('設定'!$B$11),(N($F366)*60+N($G366)))/60)</f>
        <v/>
      </c>
      <c r="J366" s="31">
        <f>IF(OR($I366="",$P366="",$P366="なし"),"",$I366*N(INDEX('メンバー'!$D$5:$D$24,$P366)))</f>
        <v/>
      </c>
      <c r="K366" s="32">
        <f>IF(OR($O366="",$O366="なし"),"",INDEX('案件'!$D$5:$D$84,$O366)&amp;"")</f>
        <v/>
      </c>
      <c r="L366" s="32">
        <f>IF(AND($A366="",$B366="",$C366="",$F366="",$G366=""),"",IF(NOT(ISNUMBER($A366)),"日付がない",IF($P366="","氏名がない",IF($P366="なし","氏名がメンバーにない",IF($O366="","案件コードがない",IF($O366="なし","案件コードが案件にない",IF($I366="","時間がない",IF((N($F366)*60+N($G366))=0,"時間が0",IF($I366=0,"丸めると0分","")))))))))</f>
        <v/>
      </c>
      <c r="M366" s="58" t="n"/>
      <c r="N366" s="33">
        <f>IF(ISNUMBER($A366),DATE(YEAR($A366),MONTH($A366),1),"")</f>
        <v/>
      </c>
      <c r="O366" s="34">
        <f>IF($C366="","",IFERROR(MATCH($C366,'案件'!$A$5:$A$84,0),"なし"))</f>
        <v/>
      </c>
      <c r="P366" s="34">
        <f>IF($B366="","",IFERROR(MATCH($B366,'メンバー'!$B$5:$B$24,0),"なし"))</f>
        <v/>
      </c>
    </row>
    <row r="367" ht="17" customHeight="1">
      <c r="A367" s="23" t="n"/>
      <c r="B367" s="21" t="n"/>
      <c r="C367" s="21" t="n"/>
      <c r="D367" s="29">
        <f>IF(OR($O367="",$O367="なし"),"",INDEX('案件'!$B$5:$B$84,$O367)&amp;"")</f>
        <v/>
      </c>
      <c r="E367" s="19" t="n"/>
      <c r="F367" s="22" t="n"/>
      <c r="G367" s="22" t="n"/>
      <c r="H367" s="19" t="n"/>
      <c r="I367" s="30">
        <f>IF(AND($F367="",$G367=""),"",IF(N('設定'!$B$11)&gt;0,ROUND((N($F367)*60+N($G367))/N('設定'!$B$11),0)*N('設定'!$B$11),(N($F367)*60+N($G367)))/60)</f>
        <v/>
      </c>
      <c r="J367" s="31">
        <f>IF(OR($I367="",$P367="",$P367="なし"),"",$I367*N(INDEX('メンバー'!$D$5:$D$24,$P367)))</f>
        <v/>
      </c>
      <c r="K367" s="32">
        <f>IF(OR($O367="",$O367="なし"),"",INDEX('案件'!$D$5:$D$84,$O367)&amp;"")</f>
        <v/>
      </c>
      <c r="L367" s="32">
        <f>IF(AND($A367="",$B367="",$C367="",$F367="",$G367=""),"",IF(NOT(ISNUMBER($A367)),"日付がない",IF($P367="","氏名がない",IF($P367="なし","氏名がメンバーにない",IF($O367="","案件コードがない",IF($O367="なし","案件コードが案件にない",IF($I367="","時間がない",IF((N($F367)*60+N($G367))=0,"時間が0",IF($I367=0,"丸めると0分","")))))))))</f>
        <v/>
      </c>
      <c r="M367" s="58" t="n"/>
      <c r="N367" s="33">
        <f>IF(ISNUMBER($A367),DATE(YEAR($A367),MONTH($A367),1),"")</f>
        <v/>
      </c>
      <c r="O367" s="34">
        <f>IF($C367="","",IFERROR(MATCH($C367,'案件'!$A$5:$A$84,0),"なし"))</f>
        <v/>
      </c>
      <c r="P367" s="34">
        <f>IF($B367="","",IFERROR(MATCH($B367,'メンバー'!$B$5:$B$24,0),"なし"))</f>
        <v/>
      </c>
    </row>
    <row r="368" ht="17" customHeight="1">
      <c r="A368" s="23" t="n"/>
      <c r="B368" s="21" t="n"/>
      <c r="C368" s="21" t="n"/>
      <c r="D368" s="29">
        <f>IF(OR($O368="",$O368="なし"),"",INDEX('案件'!$B$5:$B$84,$O368)&amp;"")</f>
        <v/>
      </c>
      <c r="E368" s="19" t="n"/>
      <c r="F368" s="22" t="n"/>
      <c r="G368" s="22" t="n"/>
      <c r="H368" s="19" t="n"/>
      <c r="I368" s="30">
        <f>IF(AND($F368="",$G368=""),"",IF(N('設定'!$B$11)&gt;0,ROUND((N($F368)*60+N($G368))/N('設定'!$B$11),0)*N('設定'!$B$11),(N($F368)*60+N($G368)))/60)</f>
        <v/>
      </c>
      <c r="J368" s="31">
        <f>IF(OR($I368="",$P368="",$P368="なし"),"",$I368*N(INDEX('メンバー'!$D$5:$D$24,$P368)))</f>
        <v/>
      </c>
      <c r="K368" s="32">
        <f>IF(OR($O368="",$O368="なし"),"",INDEX('案件'!$D$5:$D$84,$O368)&amp;"")</f>
        <v/>
      </c>
      <c r="L368" s="32">
        <f>IF(AND($A368="",$B368="",$C368="",$F368="",$G368=""),"",IF(NOT(ISNUMBER($A368)),"日付がない",IF($P368="","氏名がない",IF($P368="なし","氏名がメンバーにない",IF($O368="","案件コードがない",IF($O368="なし","案件コードが案件にない",IF($I368="","時間がない",IF((N($F368)*60+N($G368))=0,"時間が0",IF($I368=0,"丸めると0分","")))))))))</f>
        <v/>
      </c>
      <c r="M368" s="58" t="n"/>
      <c r="N368" s="33">
        <f>IF(ISNUMBER($A368),DATE(YEAR($A368),MONTH($A368),1),"")</f>
        <v/>
      </c>
      <c r="O368" s="34">
        <f>IF($C368="","",IFERROR(MATCH($C368,'案件'!$A$5:$A$84,0),"なし"))</f>
        <v/>
      </c>
      <c r="P368" s="34">
        <f>IF($B368="","",IFERROR(MATCH($B368,'メンバー'!$B$5:$B$24,0),"なし"))</f>
        <v/>
      </c>
    </row>
    <row r="369" ht="17" customHeight="1">
      <c r="A369" s="23" t="n"/>
      <c r="B369" s="21" t="n"/>
      <c r="C369" s="21" t="n"/>
      <c r="D369" s="29">
        <f>IF(OR($O369="",$O369="なし"),"",INDEX('案件'!$B$5:$B$84,$O369)&amp;"")</f>
        <v/>
      </c>
      <c r="E369" s="19" t="n"/>
      <c r="F369" s="22" t="n"/>
      <c r="G369" s="22" t="n"/>
      <c r="H369" s="19" t="n"/>
      <c r="I369" s="30">
        <f>IF(AND($F369="",$G369=""),"",IF(N('設定'!$B$11)&gt;0,ROUND((N($F369)*60+N($G369))/N('設定'!$B$11),0)*N('設定'!$B$11),(N($F369)*60+N($G369)))/60)</f>
        <v/>
      </c>
      <c r="J369" s="31">
        <f>IF(OR($I369="",$P369="",$P369="なし"),"",$I369*N(INDEX('メンバー'!$D$5:$D$24,$P369)))</f>
        <v/>
      </c>
      <c r="K369" s="32">
        <f>IF(OR($O369="",$O369="なし"),"",INDEX('案件'!$D$5:$D$84,$O369)&amp;"")</f>
        <v/>
      </c>
      <c r="L369" s="32">
        <f>IF(AND($A369="",$B369="",$C369="",$F369="",$G369=""),"",IF(NOT(ISNUMBER($A369)),"日付がない",IF($P369="","氏名がない",IF($P369="なし","氏名がメンバーにない",IF($O369="","案件コードがない",IF($O369="なし","案件コードが案件にない",IF($I369="","時間がない",IF((N($F369)*60+N($G369))=0,"時間が0",IF($I369=0,"丸めると0分","")))))))))</f>
        <v/>
      </c>
      <c r="M369" s="58" t="n"/>
      <c r="N369" s="33">
        <f>IF(ISNUMBER($A369),DATE(YEAR($A369),MONTH($A369),1),"")</f>
        <v/>
      </c>
      <c r="O369" s="34">
        <f>IF($C369="","",IFERROR(MATCH($C369,'案件'!$A$5:$A$84,0),"なし"))</f>
        <v/>
      </c>
      <c r="P369" s="34">
        <f>IF($B369="","",IFERROR(MATCH($B369,'メンバー'!$B$5:$B$24,0),"なし"))</f>
        <v/>
      </c>
    </row>
    <row r="370" ht="17" customHeight="1">
      <c r="A370" s="23" t="n"/>
      <c r="B370" s="21" t="n"/>
      <c r="C370" s="21" t="n"/>
      <c r="D370" s="29">
        <f>IF(OR($O370="",$O370="なし"),"",INDEX('案件'!$B$5:$B$84,$O370)&amp;"")</f>
        <v/>
      </c>
      <c r="E370" s="19" t="n"/>
      <c r="F370" s="22" t="n"/>
      <c r="G370" s="22" t="n"/>
      <c r="H370" s="19" t="n"/>
      <c r="I370" s="30">
        <f>IF(AND($F370="",$G370=""),"",IF(N('設定'!$B$11)&gt;0,ROUND((N($F370)*60+N($G370))/N('設定'!$B$11),0)*N('設定'!$B$11),(N($F370)*60+N($G370)))/60)</f>
        <v/>
      </c>
      <c r="J370" s="31">
        <f>IF(OR($I370="",$P370="",$P370="なし"),"",$I370*N(INDEX('メンバー'!$D$5:$D$24,$P370)))</f>
        <v/>
      </c>
      <c r="K370" s="32">
        <f>IF(OR($O370="",$O370="なし"),"",INDEX('案件'!$D$5:$D$84,$O370)&amp;"")</f>
        <v/>
      </c>
      <c r="L370" s="32">
        <f>IF(AND($A370="",$B370="",$C370="",$F370="",$G370=""),"",IF(NOT(ISNUMBER($A370)),"日付がない",IF($P370="","氏名がない",IF($P370="なし","氏名がメンバーにない",IF($O370="","案件コードがない",IF($O370="なし","案件コードが案件にない",IF($I370="","時間がない",IF((N($F370)*60+N($G370))=0,"時間が0",IF($I370=0,"丸めると0分","")))))))))</f>
        <v/>
      </c>
      <c r="M370" s="58" t="n"/>
      <c r="N370" s="33">
        <f>IF(ISNUMBER($A370),DATE(YEAR($A370),MONTH($A370),1),"")</f>
        <v/>
      </c>
      <c r="O370" s="34">
        <f>IF($C370="","",IFERROR(MATCH($C370,'案件'!$A$5:$A$84,0),"なし"))</f>
        <v/>
      </c>
      <c r="P370" s="34">
        <f>IF($B370="","",IFERROR(MATCH($B370,'メンバー'!$B$5:$B$24,0),"なし"))</f>
        <v/>
      </c>
    </row>
    <row r="371" ht="17" customHeight="1">
      <c r="A371" s="23" t="n"/>
      <c r="B371" s="21" t="n"/>
      <c r="C371" s="21" t="n"/>
      <c r="D371" s="29">
        <f>IF(OR($O371="",$O371="なし"),"",INDEX('案件'!$B$5:$B$84,$O371)&amp;"")</f>
        <v/>
      </c>
      <c r="E371" s="19" t="n"/>
      <c r="F371" s="22" t="n"/>
      <c r="G371" s="22" t="n"/>
      <c r="H371" s="19" t="n"/>
      <c r="I371" s="30">
        <f>IF(AND($F371="",$G371=""),"",IF(N('設定'!$B$11)&gt;0,ROUND((N($F371)*60+N($G371))/N('設定'!$B$11),0)*N('設定'!$B$11),(N($F371)*60+N($G371)))/60)</f>
        <v/>
      </c>
      <c r="J371" s="31">
        <f>IF(OR($I371="",$P371="",$P371="なし"),"",$I371*N(INDEX('メンバー'!$D$5:$D$24,$P371)))</f>
        <v/>
      </c>
      <c r="K371" s="32">
        <f>IF(OR($O371="",$O371="なし"),"",INDEX('案件'!$D$5:$D$84,$O371)&amp;"")</f>
        <v/>
      </c>
      <c r="L371" s="32">
        <f>IF(AND($A371="",$B371="",$C371="",$F371="",$G371=""),"",IF(NOT(ISNUMBER($A371)),"日付がない",IF($P371="","氏名がない",IF($P371="なし","氏名がメンバーにない",IF($O371="","案件コードがない",IF($O371="なし","案件コードが案件にない",IF($I371="","時間がない",IF((N($F371)*60+N($G371))=0,"時間が0",IF($I371=0,"丸めると0分","")))))))))</f>
        <v/>
      </c>
      <c r="M371" s="58" t="n"/>
      <c r="N371" s="33">
        <f>IF(ISNUMBER($A371),DATE(YEAR($A371),MONTH($A371),1),"")</f>
        <v/>
      </c>
      <c r="O371" s="34">
        <f>IF($C371="","",IFERROR(MATCH($C371,'案件'!$A$5:$A$84,0),"なし"))</f>
        <v/>
      </c>
      <c r="P371" s="34">
        <f>IF($B371="","",IFERROR(MATCH($B371,'メンバー'!$B$5:$B$24,0),"なし"))</f>
        <v/>
      </c>
    </row>
    <row r="372" ht="17" customHeight="1">
      <c r="A372" s="23" t="n"/>
      <c r="B372" s="21" t="n"/>
      <c r="C372" s="21" t="n"/>
      <c r="D372" s="29">
        <f>IF(OR($O372="",$O372="なし"),"",INDEX('案件'!$B$5:$B$84,$O372)&amp;"")</f>
        <v/>
      </c>
      <c r="E372" s="19" t="n"/>
      <c r="F372" s="22" t="n"/>
      <c r="G372" s="22" t="n"/>
      <c r="H372" s="19" t="n"/>
      <c r="I372" s="30">
        <f>IF(AND($F372="",$G372=""),"",IF(N('設定'!$B$11)&gt;0,ROUND((N($F372)*60+N($G372))/N('設定'!$B$11),0)*N('設定'!$B$11),(N($F372)*60+N($G372)))/60)</f>
        <v/>
      </c>
      <c r="J372" s="31">
        <f>IF(OR($I372="",$P372="",$P372="なし"),"",$I372*N(INDEX('メンバー'!$D$5:$D$24,$P372)))</f>
        <v/>
      </c>
      <c r="K372" s="32">
        <f>IF(OR($O372="",$O372="なし"),"",INDEX('案件'!$D$5:$D$84,$O372)&amp;"")</f>
        <v/>
      </c>
      <c r="L372" s="32">
        <f>IF(AND($A372="",$B372="",$C372="",$F372="",$G372=""),"",IF(NOT(ISNUMBER($A372)),"日付がない",IF($P372="","氏名がない",IF($P372="なし","氏名がメンバーにない",IF($O372="","案件コードがない",IF($O372="なし","案件コードが案件にない",IF($I372="","時間がない",IF((N($F372)*60+N($G372))=0,"時間が0",IF($I372=0,"丸めると0分","")))))))))</f>
        <v/>
      </c>
      <c r="M372" s="58" t="n"/>
      <c r="N372" s="33">
        <f>IF(ISNUMBER($A372),DATE(YEAR($A372),MONTH($A372),1),"")</f>
        <v/>
      </c>
      <c r="O372" s="34">
        <f>IF($C372="","",IFERROR(MATCH($C372,'案件'!$A$5:$A$84,0),"なし"))</f>
        <v/>
      </c>
      <c r="P372" s="34">
        <f>IF($B372="","",IFERROR(MATCH($B372,'メンバー'!$B$5:$B$24,0),"なし"))</f>
        <v/>
      </c>
    </row>
    <row r="373" ht="17" customHeight="1">
      <c r="A373" s="23" t="n"/>
      <c r="B373" s="21" t="n"/>
      <c r="C373" s="21" t="n"/>
      <c r="D373" s="29">
        <f>IF(OR($O373="",$O373="なし"),"",INDEX('案件'!$B$5:$B$84,$O373)&amp;"")</f>
        <v/>
      </c>
      <c r="E373" s="19" t="n"/>
      <c r="F373" s="22" t="n"/>
      <c r="G373" s="22" t="n"/>
      <c r="H373" s="19" t="n"/>
      <c r="I373" s="30">
        <f>IF(AND($F373="",$G373=""),"",IF(N('設定'!$B$11)&gt;0,ROUND((N($F373)*60+N($G373))/N('設定'!$B$11),0)*N('設定'!$B$11),(N($F373)*60+N($G373)))/60)</f>
        <v/>
      </c>
      <c r="J373" s="31">
        <f>IF(OR($I373="",$P373="",$P373="なし"),"",$I373*N(INDEX('メンバー'!$D$5:$D$24,$P373)))</f>
        <v/>
      </c>
      <c r="K373" s="32">
        <f>IF(OR($O373="",$O373="なし"),"",INDEX('案件'!$D$5:$D$84,$O373)&amp;"")</f>
        <v/>
      </c>
      <c r="L373" s="32">
        <f>IF(AND($A373="",$B373="",$C373="",$F373="",$G373=""),"",IF(NOT(ISNUMBER($A373)),"日付がない",IF($P373="","氏名がない",IF($P373="なし","氏名がメンバーにない",IF($O373="","案件コードがない",IF($O373="なし","案件コードが案件にない",IF($I373="","時間がない",IF((N($F373)*60+N($G373))=0,"時間が0",IF($I373=0,"丸めると0分","")))))))))</f>
        <v/>
      </c>
      <c r="M373" s="58" t="n"/>
      <c r="N373" s="33">
        <f>IF(ISNUMBER($A373),DATE(YEAR($A373),MONTH($A373),1),"")</f>
        <v/>
      </c>
      <c r="O373" s="34">
        <f>IF($C373="","",IFERROR(MATCH($C373,'案件'!$A$5:$A$84,0),"なし"))</f>
        <v/>
      </c>
      <c r="P373" s="34">
        <f>IF($B373="","",IFERROR(MATCH($B373,'メンバー'!$B$5:$B$24,0),"なし"))</f>
        <v/>
      </c>
    </row>
    <row r="374" ht="17" customHeight="1">
      <c r="A374" s="23" t="n"/>
      <c r="B374" s="21" t="n"/>
      <c r="C374" s="21" t="n"/>
      <c r="D374" s="29">
        <f>IF(OR($O374="",$O374="なし"),"",INDEX('案件'!$B$5:$B$84,$O374)&amp;"")</f>
        <v/>
      </c>
      <c r="E374" s="19" t="n"/>
      <c r="F374" s="22" t="n"/>
      <c r="G374" s="22" t="n"/>
      <c r="H374" s="19" t="n"/>
      <c r="I374" s="30">
        <f>IF(AND($F374="",$G374=""),"",IF(N('設定'!$B$11)&gt;0,ROUND((N($F374)*60+N($G374))/N('設定'!$B$11),0)*N('設定'!$B$11),(N($F374)*60+N($G374)))/60)</f>
        <v/>
      </c>
      <c r="J374" s="31">
        <f>IF(OR($I374="",$P374="",$P374="なし"),"",$I374*N(INDEX('メンバー'!$D$5:$D$24,$P374)))</f>
        <v/>
      </c>
      <c r="K374" s="32">
        <f>IF(OR($O374="",$O374="なし"),"",INDEX('案件'!$D$5:$D$84,$O374)&amp;"")</f>
        <v/>
      </c>
      <c r="L374" s="32">
        <f>IF(AND($A374="",$B374="",$C374="",$F374="",$G374=""),"",IF(NOT(ISNUMBER($A374)),"日付がない",IF($P374="","氏名がない",IF($P374="なし","氏名がメンバーにない",IF($O374="","案件コードがない",IF($O374="なし","案件コードが案件にない",IF($I374="","時間がない",IF((N($F374)*60+N($G374))=0,"時間が0",IF($I374=0,"丸めると0分","")))))))))</f>
        <v/>
      </c>
      <c r="M374" s="58" t="n"/>
      <c r="N374" s="33">
        <f>IF(ISNUMBER($A374),DATE(YEAR($A374),MONTH($A374),1),"")</f>
        <v/>
      </c>
      <c r="O374" s="34">
        <f>IF($C374="","",IFERROR(MATCH($C374,'案件'!$A$5:$A$84,0),"なし"))</f>
        <v/>
      </c>
      <c r="P374" s="34">
        <f>IF($B374="","",IFERROR(MATCH($B374,'メンバー'!$B$5:$B$24,0),"なし"))</f>
        <v/>
      </c>
    </row>
    <row r="375" ht="17" customHeight="1">
      <c r="A375" s="23" t="n"/>
      <c r="B375" s="21" t="n"/>
      <c r="C375" s="21" t="n"/>
      <c r="D375" s="29">
        <f>IF(OR($O375="",$O375="なし"),"",INDEX('案件'!$B$5:$B$84,$O375)&amp;"")</f>
        <v/>
      </c>
      <c r="E375" s="19" t="n"/>
      <c r="F375" s="22" t="n"/>
      <c r="G375" s="22" t="n"/>
      <c r="H375" s="19" t="n"/>
      <c r="I375" s="30">
        <f>IF(AND($F375="",$G375=""),"",IF(N('設定'!$B$11)&gt;0,ROUND((N($F375)*60+N($G375))/N('設定'!$B$11),0)*N('設定'!$B$11),(N($F375)*60+N($G375)))/60)</f>
        <v/>
      </c>
      <c r="J375" s="31">
        <f>IF(OR($I375="",$P375="",$P375="なし"),"",$I375*N(INDEX('メンバー'!$D$5:$D$24,$P375)))</f>
        <v/>
      </c>
      <c r="K375" s="32">
        <f>IF(OR($O375="",$O375="なし"),"",INDEX('案件'!$D$5:$D$84,$O375)&amp;"")</f>
        <v/>
      </c>
      <c r="L375" s="32">
        <f>IF(AND($A375="",$B375="",$C375="",$F375="",$G375=""),"",IF(NOT(ISNUMBER($A375)),"日付がない",IF($P375="","氏名がない",IF($P375="なし","氏名がメンバーにない",IF($O375="","案件コードがない",IF($O375="なし","案件コードが案件にない",IF($I375="","時間がない",IF((N($F375)*60+N($G375))=0,"時間が0",IF($I375=0,"丸めると0分","")))))))))</f>
        <v/>
      </c>
      <c r="M375" s="58" t="n"/>
      <c r="N375" s="33">
        <f>IF(ISNUMBER($A375),DATE(YEAR($A375),MONTH($A375),1),"")</f>
        <v/>
      </c>
      <c r="O375" s="34">
        <f>IF($C375="","",IFERROR(MATCH($C375,'案件'!$A$5:$A$84,0),"なし"))</f>
        <v/>
      </c>
      <c r="P375" s="34">
        <f>IF($B375="","",IFERROR(MATCH($B375,'メンバー'!$B$5:$B$24,0),"なし"))</f>
        <v/>
      </c>
    </row>
    <row r="376" ht="17" customHeight="1">
      <c r="A376" s="23" t="n"/>
      <c r="B376" s="21" t="n"/>
      <c r="C376" s="21" t="n"/>
      <c r="D376" s="29">
        <f>IF(OR($O376="",$O376="なし"),"",INDEX('案件'!$B$5:$B$84,$O376)&amp;"")</f>
        <v/>
      </c>
      <c r="E376" s="19" t="n"/>
      <c r="F376" s="22" t="n"/>
      <c r="G376" s="22" t="n"/>
      <c r="H376" s="19" t="n"/>
      <c r="I376" s="30">
        <f>IF(AND($F376="",$G376=""),"",IF(N('設定'!$B$11)&gt;0,ROUND((N($F376)*60+N($G376))/N('設定'!$B$11),0)*N('設定'!$B$11),(N($F376)*60+N($G376)))/60)</f>
        <v/>
      </c>
      <c r="J376" s="31">
        <f>IF(OR($I376="",$P376="",$P376="なし"),"",$I376*N(INDEX('メンバー'!$D$5:$D$24,$P376)))</f>
        <v/>
      </c>
      <c r="K376" s="32">
        <f>IF(OR($O376="",$O376="なし"),"",INDEX('案件'!$D$5:$D$84,$O376)&amp;"")</f>
        <v/>
      </c>
      <c r="L376" s="32">
        <f>IF(AND($A376="",$B376="",$C376="",$F376="",$G376=""),"",IF(NOT(ISNUMBER($A376)),"日付がない",IF($P376="","氏名がない",IF($P376="なし","氏名がメンバーにない",IF($O376="","案件コードがない",IF($O376="なし","案件コードが案件にない",IF($I376="","時間がない",IF((N($F376)*60+N($G376))=0,"時間が0",IF($I376=0,"丸めると0分","")))))))))</f>
        <v/>
      </c>
      <c r="M376" s="58" t="n"/>
      <c r="N376" s="33">
        <f>IF(ISNUMBER($A376),DATE(YEAR($A376),MONTH($A376),1),"")</f>
        <v/>
      </c>
      <c r="O376" s="34">
        <f>IF($C376="","",IFERROR(MATCH($C376,'案件'!$A$5:$A$84,0),"なし"))</f>
        <v/>
      </c>
      <c r="P376" s="34">
        <f>IF($B376="","",IFERROR(MATCH($B376,'メンバー'!$B$5:$B$24,0),"なし"))</f>
        <v/>
      </c>
    </row>
    <row r="377" ht="17" customHeight="1">
      <c r="A377" s="23" t="n"/>
      <c r="B377" s="21" t="n"/>
      <c r="C377" s="21" t="n"/>
      <c r="D377" s="29">
        <f>IF(OR($O377="",$O377="なし"),"",INDEX('案件'!$B$5:$B$84,$O377)&amp;"")</f>
        <v/>
      </c>
      <c r="E377" s="19" t="n"/>
      <c r="F377" s="22" t="n"/>
      <c r="G377" s="22" t="n"/>
      <c r="H377" s="19" t="n"/>
      <c r="I377" s="30">
        <f>IF(AND($F377="",$G377=""),"",IF(N('設定'!$B$11)&gt;0,ROUND((N($F377)*60+N($G377))/N('設定'!$B$11),0)*N('設定'!$B$11),(N($F377)*60+N($G377)))/60)</f>
        <v/>
      </c>
      <c r="J377" s="31">
        <f>IF(OR($I377="",$P377="",$P377="なし"),"",$I377*N(INDEX('メンバー'!$D$5:$D$24,$P377)))</f>
        <v/>
      </c>
      <c r="K377" s="32">
        <f>IF(OR($O377="",$O377="なし"),"",INDEX('案件'!$D$5:$D$84,$O377)&amp;"")</f>
        <v/>
      </c>
      <c r="L377" s="32">
        <f>IF(AND($A377="",$B377="",$C377="",$F377="",$G377=""),"",IF(NOT(ISNUMBER($A377)),"日付がない",IF($P377="","氏名がない",IF($P377="なし","氏名がメンバーにない",IF($O377="","案件コードがない",IF($O377="なし","案件コードが案件にない",IF($I377="","時間がない",IF((N($F377)*60+N($G377))=0,"時間が0",IF($I377=0,"丸めると0分","")))))))))</f>
        <v/>
      </c>
      <c r="M377" s="58" t="n"/>
      <c r="N377" s="33">
        <f>IF(ISNUMBER($A377),DATE(YEAR($A377),MONTH($A377),1),"")</f>
        <v/>
      </c>
      <c r="O377" s="34">
        <f>IF($C377="","",IFERROR(MATCH($C377,'案件'!$A$5:$A$84,0),"なし"))</f>
        <v/>
      </c>
      <c r="P377" s="34">
        <f>IF($B377="","",IFERROR(MATCH($B377,'メンバー'!$B$5:$B$24,0),"なし"))</f>
        <v/>
      </c>
    </row>
    <row r="378" ht="17" customHeight="1">
      <c r="A378" s="23" t="n"/>
      <c r="B378" s="21" t="n"/>
      <c r="C378" s="21" t="n"/>
      <c r="D378" s="29">
        <f>IF(OR($O378="",$O378="なし"),"",INDEX('案件'!$B$5:$B$84,$O378)&amp;"")</f>
        <v/>
      </c>
      <c r="E378" s="19" t="n"/>
      <c r="F378" s="22" t="n"/>
      <c r="G378" s="22" t="n"/>
      <c r="H378" s="19" t="n"/>
      <c r="I378" s="30">
        <f>IF(AND($F378="",$G378=""),"",IF(N('設定'!$B$11)&gt;0,ROUND((N($F378)*60+N($G378))/N('設定'!$B$11),0)*N('設定'!$B$11),(N($F378)*60+N($G378)))/60)</f>
        <v/>
      </c>
      <c r="J378" s="31">
        <f>IF(OR($I378="",$P378="",$P378="なし"),"",$I378*N(INDEX('メンバー'!$D$5:$D$24,$P378)))</f>
        <v/>
      </c>
      <c r="K378" s="32">
        <f>IF(OR($O378="",$O378="なし"),"",INDEX('案件'!$D$5:$D$84,$O378)&amp;"")</f>
        <v/>
      </c>
      <c r="L378" s="32">
        <f>IF(AND($A378="",$B378="",$C378="",$F378="",$G378=""),"",IF(NOT(ISNUMBER($A378)),"日付がない",IF($P378="","氏名がない",IF($P378="なし","氏名がメンバーにない",IF($O378="","案件コードがない",IF($O378="なし","案件コードが案件にない",IF($I378="","時間がない",IF((N($F378)*60+N($G378))=0,"時間が0",IF($I378=0,"丸めると0分","")))))))))</f>
        <v/>
      </c>
      <c r="M378" s="58" t="n"/>
      <c r="N378" s="33">
        <f>IF(ISNUMBER($A378),DATE(YEAR($A378),MONTH($A378),1),"")</f>
        <v/>
      </c>
      <c r="O378" s="34">
        <f>IF($C378="","",IFERROR(MATCH($C378,'案件'!$A$5:$A$84,0),"なし"))</f>
        <v/>
      </c>
      <c r="P378" s="34">
        <f>IF($B378="","",IFERROR(MATCH($B378,'メンバー'!$B$5:$B$24,0),"なし"))</f>
        <v/>
      </c>
    </row>
    <row r="379" ht="17" customHeight="1">
      <c r="A379" s="23" t="n"/>
      <c r="B379" s="21" t="n"/>
      <c r="C379" s="21" t="n"/>
      <c r="D379" s="29">
        <f>IF(OR($O379="",$O379="なし"),"",INDEX('案件'!$B$5:$B$84,$O379)&amp;"")</f>
        <v/>
      </c>
      <c r="E379" s="19" t="n"/>
      <c r="F379" s="22" t="n"/>
      <c r="G379" s="22" t="n"/>
      <c r="H379" s="19" t="n"/>
      <c r="I379" s="30">
        <f>IF(AND($F379="",$G379=""),"",IF(N('設定'!$B$11)&gt;0,ROUND((N($F379)*60+N($G379))/N('設定'!$B$11),0)*N('設定'!$B$11),(N($F379)*60+N($G379)))/60)</f>
        <v/>
      </c>
      <c r="J379" s="31">
        <f>IF(OR($I379="",$P379="",$P379="なし"),"",$I379*N(INDEX('メンバー'!$D$5:$D$24,$P379)))</f>
        <v/>
      </c>
      <c r="K379" s="32">
        <f>IF(OR($O379="",$O379="なし"),"",INDEX('案件'!$D$5:$D$84,$O379)&amp;"")</f>
        <v/>
      </c>
      <c r="L379" s="32">
        <f>IF(AND($A379="",$B379="",$C379="",$F379="",$G379=""),"",IF(NOT(ISNUMBER($A379)),"日付がない",IF($P379="","氏名がない",IF($P379="なし","氏名がメンバーにない",IF($O379="","案件コードがない",IF($O379="なし","案件コードが案件にない",IF($I379="","時間がない",IF((N($F379)*60+N($G379))=0,"時間が0",IF($I379=0,"丸めると0分","")))))))))</f>
        <v/>
      </c>
      <c r="M379" s="58" t="n"/>
      <c r="N379" s="33">
        <f>IF(ISNUMBER($A379),DATE(YEAR($A379),MONTH($A379),1),"")</f>
        <v/>
      </c>
      <c r="O379" s="34">
        <f>IF($C379="","",IFERROR(MATCH($C379,'案件'!$A$5:$A$84,0),"なし"))</f>
        <v/>
      </c>
      <c r="P379" s="34">
        <f>IF($B379="","",IFERROR(MATCH($B379,'メンバー'!$B$5:$B$24,0),"なし"))</f>
        <v/>
      </c>
    </row>
    <row r="380" ht="17" customHeight="1">
      <c r="A380" s="23" t="n"/>
      <c r="B380" s="21" t="n"/>
      <c r="C380" s="21" t="n"/>
      <c r="D380" s="29">
        <f>IF(OR($O380="",$O380="なし"),"",INDEX('案件'!$B$5:$B$84,$O380)&amp;"")</f>
        <v/>
      </c>
      <c r="E380" s="19" t="n"/>
      <c r="F380" s="22" t="n"/>
      <c r="G380" s="22" t="n"/>
      <c r="H380" s="19" t="n"/>
      <c r="I380" s="30">
        <f>IF(AND($F380="",$G380=""),"",IF(N('設定'!$B$11)&gt;0,ROUND((N($F380)*60+N($G380))/N('設定'!$B$11),0)*N('設定'!$B$11),(N($F380)*60+N($G380)))/60)</f>
        <v/>
      </c>
      <c r="J380" s="31">
        <f>IF(OR($I380="",$P380="",$P380="なし"),"",$I380*N(INDEX('メンバー'!$D$5:$D$24,$P380)))</f>
        <v/>
      </c>
      <c r="K380" s="32">
        <f>IF(OR($O380="",$O380="なし"),"",INDEX('案件'!$D$5:$D$84,$O380)&amp;"")</f>
        <v/>
      </c>
      <c r="L380" s="32">
        <f>IF(AND($A380="",$B380="",$C380="",$F380="",$G380=""),"",IF(NOT(ISNUMBER($A380)),"日付がない",IF($P380="","氏名がない",IF($P380="なし","氏名がメンバーにない",IF($O380="","案件コードがない",IF($O380="なし","案件コードが案件にない",IF($I380="","時間がない",IF((N($F380)*60+N($G380))=0,"時間が0",IF($I380=0,"丸めると0分","")))))))))</f>
        <v/>
      </c>
      <c r="M380" s="58" t="n"/>
      <c r="N380" s="33">
        <f>IF(ISNUMBER($A380),DATE(YEAR($A380),MONTH($A380),1),"")</f>
        <v/>
      </c>
      <c r="O380" s="34">
        <f>IF($C380="","",IFERROR(MATCH($C380,'案件'!$A$5:$A$84,0),"なし"))</f>
        <v/>
      </c>
      <c r="P380" s="34">
        <f>IF($B380="","",IFERROR(MATCH($B380,'メンバー'!$B$5:$B$24,0),"なし"))</f>
        <v/>
      </c>
    </row>
    <row r="381" ht="17" customHeight="1">
      <c r="A381" s="23" t="n"/>
      <c r="B381" s="21" t="n"/>
      <c r="C381" s="21" t="n"/>
      <c r="D381" s="29">
        <f>IF(OR($O381="",$O381="なし"),"",INDEX('案件'!$B$5:$B$84,$O381)&amp;"")</f>
        <v/>
      </c>
      <c r="E381" s="19" t="n"/>
      <c r="F381" s="22" t="n"/>
      <c r="G381" s="22" t="n"/>
      <c r="H381" s="19" t="n"/>
      <c r="I381" s="30">
        <f>IF(AND($F381="",$G381=""),"",IF(N('設定'!$B$11)&gt;0,ROUND((N($F381)*60+N($G381))/N('設定'!$B$11),0)*N('設定'!$B$11),(N($F381)*60+N($G381)))/60)</f>
        <v/>
      </c>
      <c r="J381" s="31">
        <f>IF(OR($I381="",$P381="",$P381="なし"),"",$I381*N(INDEX('メンバー'!$D$5:$D$24,$P381)))</f>
        <v/>
      </c>
      <c r="K381" s="32">
        <f>IF(OR($O381="",$O381="なし"),"",INDEX('案件'!$D$5:$D$84,$O381)&amp;"")</f>
        <v/>
      </c>
      <c r="L381" s="32">
        <f>IF(AND($A381="",$B381="",$C381="",$F381="",$G381=""),"",IF(NOT(ISNUMBER($A381)),"日付がない",IF($P381="","氏名がない",IF($P381="なし","氏名がメンバーにない",IF($O381="","案件コードがない",IF($O381="なし","案件コードが案件にない",IF($I381="","時間がない",IF((N($F381)*60+N($G381))=0,"時間が0",IF($I381=0,"丸めると0分","")))))))))</f>
        <v/>
      </c>
      <c r="M381" s="58" t="n"/>
      <c r="N381" s="33">
        <f>IF(ISNUMBER($A381),DATE(YEAR($A381),MONTH($A381),1),"")</f>
        <v/>
      </c>
      <c r="O381" s="34">
        <f>IF($C381="","",IFERROR(MATCH($C381,'案件'!$A$5:$A$84,0),"なし"))</f>
        <v/>
      </c>
      <c r="P381" s="34">
        <f>IF($B381="","",IFERROR(MATCH($B381,'メンバー'!$B$5:$B$24,0),"なし"))</f>
        <v/>
      </c>
    </row>
    <row r="382" ht="17" customHeight="1">
      <c r="A382" s="23" t="n"/>
      <c r="B382" s="21" t="n"/>
      <c r="C382" s="21" t="n"/>
      <c r="D382" s="29">
        <f>IF(OR($O382="",$O382="なし"),"",INDEX('案件'!$B$5:$B$84,$O382)&amp;"")</f>
        <v/>
      </c>
      <c r="E382" s="19" t="n"/>
      <c r="F382" s="22" t="n"/>
      <c r="G382" s="22" t="n"/>
      <c r="H382" s="19" t="n"/>
      <c r="I382" s="30">
        <f>IF(AND($F382="",$G382=""),"",IF(N('設定'!$B$11)&gt;0,ROUND((N($F382)*60+N($G382))/N('設定'!$B$11),0)*N('設定'!$B$11),(N($F382)*60+N($G382)))/60)</f>
        <v/>
      </c>
      <c r="J382" s="31">
        <f>IF(OR($I382="",$P382="",$P382="なし"),"",$I382*N(INDEX('メンバー'!$D$5:$D$24,$P382)))</f>
        <v/>
      </c>
      <c r="K382" s="32">
        <f>IF(OR($O382="",$O382="なし"),"",INDEX('案件'!$D$5:$D$84,$O382)&amp;"")</f>
        <v/>
      </c>
      <c r="L382" s="32">
        <f>IF(AND($A382="",$B382="",$C382="",$F382="",$G382=""),"",IF(NOT(ISNUMBER($A382)),"日付がない",IF($P382="","氏名がない",IF($P382="なし","氏名がメンバーにない",IF($O382="","案件コードがない",IF($O382="なし","案件コードが案件にない",IF($I382="","時間がない",IF((N($F382)*60+N($G382))=0,"時間が0",IF($I382=0,"丸めると0分","")))))))))</f>
        <v/>
      </c>
      <c r="M382" s="58" t="n"/>
      <c r="N382" s="33">
        <f>IF(ISNUMBER($A382),DATE(YEAR($A382),MONTH($A382),1),"")</f>
        <v/>
      </c>
      <c r="O382" s="34">
        <f>IF($C382="","",IFERROR(MATCH($C382,'案件'!$A$5:$A$84,0),"なし"))</f>
        <v/>
      </c>
      <c r="P382" s="34">
        <f>IF($B382="","",IFERROR(MATCH($B382,'メンバー'!$B$5:$B$24,0),"なし"))</f>
        <v/>
      </c>
    </row>
    <row r="383" ht="17" customHeight="1">
      <c r="A383" s="23" t="n"/>
      <c r="B383" s="21" t="n"/>
      <c r="C383" s="21" t="n"/>
      <c r="D383" s="29">
        <f>IF(OR($O383="",$O383="なし"),"",INDEX('案件'!$B$5:$B$84,$O383)&amp;"")</f>
        <v/>
      </c>
      <c r="E383" s="19" t="n"/>
      <c r="F383" s="22" t="n"/>
      <c r="G383" s="22" t="n"/>
      <c r="H383" s="19" t="n"/>
      <c r="I383" s="30">
        <f>IF(AND($F383="",$G383=""),"",IF(N('設定'!$B$11)&gt;0,ROUND((N($F383)*60+N($G383))/N('設定'!$B$11),0)*N('設定'!$B$11),(N($F383)*60+N($G383)))/60)</f>
        <v/>
      </c>
      <c r="J383" s="31">
        <f>IF(OR($I383="",$P383="",$P383="なし"),"",$I383*N(INDEX('メンバー'!$D$5:$D$24,$P383)))</f>
        <v/>
      </c>
      <c r="K383" s="32">
        <f>IF(OR($O383="",$O383="なし"),"",INDEX('案件'!$D$5:$D$84,$O383)&amp;"")</f>
        <v/>
      </c>
      <c r="L383" s="32">
        <f>IF(AND($A383="",$B383="",$C383="",$F383="",$G383=""),"",IF(NOT(ISNUMBER($A383)),"日付がない",IF($P383="","氏名がない",IF($P383="なし","氏名がメンバーにない",IF($O383="","案件コードがない",IF($O383="なし","案件コードが案件にない",IF($I383="","時間がない",IF((N($F383)*60+N($G383))=0,"時間が0",IF($I383=0,"丸めると0分","")))))))))</f>
        <v/>
      </c>
      <c r="M383" s="58" t="n"/>
      <c r="N383" s="33">
        <f>IF(ISNUMBER($A383),DATE(YEAR($A383),MONTH($A383),1),"")</f>
        <v/>
      </c>
      <c r="O383" s="34">
        <f>IF($C383="","",IFERROR(MATCH($C383,'案件'!$A$5:$A$84,0),"なし"))</f>
        <v/>
      </c>
      <c r="P383" s="34">
        <f>IF($B383="","",IFERROR(MATCH($B383,'メンバー'!$B$5:$B$24,0),"なし"))</f>
        <v/>
      </c>
    </row>
    <row r="384" ht="17" customHeight="1">
      <c r="A384" s="23" t="n"/>
      <c r="B384" s="21" t="n"/>
      <c r="C384" s="21" t="n"/>
      <c r="D384" s="29">
        <f>IF(OR($O384="",$O384="なし"),"",INDEX('案件'!$B$5:$B$84,$O384)&amp;"")</f>
        <v/>
      </c>
      <c r="E384" s="19" t="n"/>
      <c r="F384" s="22" t="n"/>
      <c r="G384" s="22" t="n"/>
      <c r="H384" s="19" t="n"/>
      <c r="I384" s="30">
        <f>IF(AND($F384="",$G384=""),"",IF(N('設定'!$B$11)&gt;0,ROUND((N($F384)*60+N($G384))/N('設定'!$B$11),0)*N('設定'!$B$11),(N($F384)*60+N($G384)))/60)</f>
        <v/>
      </c>
      <c r="J384" s="31">
        <f>IF(OR($I384="",$P384="",$P384="なし"),"",$I384*N(INDEX('メンバー'!$D$5:$D$24,$P384)))</f>
        <v/>
      </c>
      <c r="K384" s="32">
        <f>IF(OR($O384="",$O384="なし"),"",INDEX('案件'!$D$5:$D$84,$O384)&amp;"")</f>
        <v/>
      </c>
      <c r="L384" s="32">
        <f>IF(AND($A384="",$B384="",$C384="",$F384="",$G384=""),"",IF(NOT(ISNUMBER($A384)),"日付がない",IF($P384="","氏名がない",IF($P384="なし","氏名がメンバーにない",IF($O384="","案件コードがない",IF($O384="なし","案件コードが案件にない",IF($I384="","時間がない",IF((N($F384)*60+N($G384))=0,"時間が0",IF($I384=0,"丸めると0分","")))))))))</f>
        <v/>
      </c>
      <c r="M384" s="58" t="n"/>
      <c r="N384" s="33">
        <f>IF(ISNUMBER($A384),DATE(YEAR($A384),MONTH($A384),1),"")</f>
        <v/>
      </c>
      <c r="O384" s="34">
        <f>IF($C384="","",IFERROR(MATCH($C384,'案件'!$A$5:$A$84,0),"なし"))</f>
        <v/>
      </c>
      <c r="P384" s="34">
        <f>IF($B384="","",IFERROR(MATCH($B384,'メンバー'!$B$5:$B$24,0),"なし"))</f>
        <v/>
      </c>
    </row>
    <row r="385" ht="17" customHeight="1">
      <c r="A385" s="23" t="n"/>
      <c r="B385" s="21" t="n"/>
      <c r="C385" s="21" t="n"/>
      <c r="D385" s="29">
        <f>IF(OR($O385="",$O385="なし"),"",INDEX('案件'!$B$5:$B$84,$O385)&amp;"")</f>
        <v/>
      </c>
      <c r="E385" s="19" t="n"/>
      <c r="F385" s="22" t="n"/>
      <c r="G385" s="22" t="n"/>
      <c r="H385" s="19" t="n"/>
      <c r="I385" s="30">
        <f>IF(AND($F385="",$G385=""),"",IF(N('設定'!$B$11)&gt;0,ROUND((N($F385)*60+N($G385))/N('設定'!$B$11),0)*N('設定'!$B$11),(N($F385)*60+N($G385)))/60)</f>
        <v/>
      </c>
      <c r="J385" s="31">
        <f>IF(OR($I385="",$P385="",$P385="なし"),"",$I385*N(INDEX('メンバー'!$D$5:$D$24,$P385)))</f>
        <v/>
      </c>
      <c r="K385" s="32">
        <f>IF(OR($O385="",$O385="なし"),"",INDEX('案件'!$D$5:$D$84,$O385)&amp;"")</f>
        <v/>
      </c>
      <c r="L385" s="32">
        <f>IF(AND($A385="",$B385="",$C385="",$F385="",$G385=""),"",IF(NOT(ISNUMBER($A385)),"日付がない",IF($P385="","氏名がない",IF($P385="なし","氏名がメンバーにない",IF($O385="","案件コードがない",IF($O385="なし","案件コードが案件にない",IF($I385="","時間がない",IF((N($F385)*60+N($G385))=0,"時間が0",IF($I385=0,"丸めると0分","")))))))))</f>
        <v/>
      </c>
      <c r="M385" s="58" t="n"/>
      <c r="N385" s="33">
        <f>IF(ISNUMBER($A385),DATE(YEAR($A385),MONTH($A385),1),"")</f>
        <v/>
      </c>
      <c r="O385" s="34">
        <f>IF($C385="","",IFERROR(MATCH($C385,'案件'!$A$5:$A$84,0),"なし"))</f>
        <v/>
      </c>
      <c r="P385" s="34">
        <f>IF($B385="","",IFERROR(MATCH($B385,'メンバー'!$B$5:$B$24,0),"なし"))</f>
        <v/>
      </c>
    </row>
    <row r="386" ht="17" customHeight="1">
      <c r="A386" s="23" t="n"/>
      <c r="B386" s="21" t="n"/>
      <c r="C386" s="21" t="n"/>
      <c r="D386" s="29">
        <f>IF(OR($O386="",$O386="なし"),"",INDEX('案件'!$B$5:$B$84,$O386)&amp;"")</f>
        <v/>
      </c>
      <c r="E386" s="19" t="n"/>
      <c r="F386" s="22" t="n"/>
      <c r="G386" s="22" t="n"/>
      <c r="H386" s="19" t="n"/>
      <c r="I386" s="30">
        <f>IF(AND($F386="",$G386=""),"",IF(N('設定'!$B$11)&gt;0,ROUND((N($F386)*60+N($G386))/N('設定'!$B$11),0)*N('設定'!$B$11),(N($F386)*60+N($G386)))/60)</f>
        <v/>
      </c>
      <c r="J386" s="31">
        <f>IF(OR($I386="",$P386="",$P386="なし"),"",$I386*N(INDEX('メンバー'!$D$5:$D$24,$P386)))</f>
        <v/>
      </c>
      <c r="K386" s="32">
        <f>IF(OR($O386="",$O386="なし"),"",INDEX('案件'!$D$5:$D$84,$O386)&amp;"")</f>
        <v/>
      </c>
      <c r="L386" s="32">
        <f>IF(AND($A386="",$B386="",$C386="",$F386="",$G386=""),"",IF(NOT(ISNUMBER($A386)),"日付がない",IF($P386="","氏名がない",IF($P386="なし","氏名がメンバーにない",IF($O386="","案件コードがない",IF($O386="なし","案件コードが案件にない",IF($I386="","時間がない",IF((N($F386)*60+N($G386))=0,"時間が0",IF($I386=0,"丸めると0分","")))))))))</f>
        <v/>
      </c>
      <c r="M386" s="58" t="n"/>
      <c r="N386" s="33">
        <f>IF(ISNUMBER($A386),DATE(YEAR($A386),MONTH($A386),1),"")</f>
        <v/>
      </c>
      <c r="O386" s="34">
        <f>IF($C386="","",IFERROR(MATCH($C386,'案件'!$A$5:$A$84,0),"なし"))</f>
        <v/>
      </c>
      <c r="P386" s="34">
        <f>IF($B386="","",IFERROR(MATCH($B386,'メンバー'!$B$5:$B$24,0),"なし"))</f>
        <v/>
      </c>
    </row>
    <row r="387" ht="17" customHeight="1">
      <c r="A387" s="23" t="n"/>
      <c r="B387" s="21" t="n"/>
      <c r="C387" s="21" t="n"/>
      <c r="D387" s="29">
        <f>IF(OR($O387="",$O387="なし"),"",INDEX('案件'!$B$5:$B$84,$O387)&amp;"")</f>
        <v/>
      </c>
      <c r="E387" s="19" t="n"/>
      <c r="F387" s="22" t="n"/>
      <c r="G387" s="22" t="n"/>
      <c r="H387" s="19" t="n"/>
      <c r="I387" s="30">
        <f>IF(AND($F387="",$G387=""),"",IF(N('設定'!$B$11)&gt;0,ROUND((N($F387)*60+N($G387))/N('設定'!$B$11),0)*N('設定'!$B$11),(N($F387)*60+N($G387)))/60)</f>
        <v/>
      </c>
      <c r="J387" s="31">
        <f>IF(OR($I387="",$P387="",$P387="なし"),"",$I387*N(INDEX('メンバー'!$D$5:$D$24,$P387)))</f>
        <v/>
      </c>
      <c r="K387" s="32">
        <f>IF(OR($O387="",$O387="なし"),"",INDEX('案件'!$D$5:$D$84,$O387)&amp;"")</f>
        <v/>
      </c>
      <c r="L387" s="32">
        <f>IF(AND($A387="",$B387="",$C387="",$F387="",$G387=""),"",IF(NOT(ISNUMBER($A387)),"日付がない",IF($P387="","氏名がない",IF($P387="なし","氏名がメンバーにない",IF($O387="","案件コードがない",IF($O387="なし","案件コードが案件にない",IF($I387="","時間がない",IF((N($F387)*60+N($G387))=0,"時間が0",IF($I387=0,"丸めると0分","")))))))))</f>
        <v/>
      </c>
      <c r="M387" s="58" t="n"/>
      <c r="N387" s="33">
        <f>IF(ISNUMBER($A387),DATE(YEAR($A387),MONTH($A387),1),"")</f>
        <v/>
      </c>
      <c r="O387" s="34">
        <f>IF($C387="","",IFERROR(MATCH($C387,'案件'!$A$5:$A$84,0),"なし"))</f>
        <v/>
      </c>
      <c r="P387" s="34">
        <f>IF($B387="","",IFERROR(MATCH($B387,'メンバー'!$B$5:$B$24,0),"なし"))</f>
        <v/>
      </c>
    </row>
    <row r="388" ht="17" customHeight="1">
      <c r="A388" s="23" t="n"/>
      <c r="B388" s="21" t="n"/>
      <c r="C388" s="21" t="n"/>
      <c r="D388" s="29">
        <f>IF(OR($O388="",$O388="なし"),"",INDEX('案件'!$B$5:$B$84,$O388)&amp;"")</f>
        <v/>
      </c>
      <c r="E388" s="19" t="n"/>
      <c r="F388" s="22" t="n"/>
      <c r="G388" s="22" t="n"/>
      <c r="H388" s="19" t="n"/>
      <c r="I388" s="30">
        <f>IF(AND($F388="",$G388=""),"",IF(N('設定'!$B$11)&gt;0,ROUND((N($F388)*60+N($G388))/N('設定'!$B$11),0)*N('設定'!$B$11),(N($F388)*60+N($G388)))/60)</f>
        <v/>
      </c>
      <c r="J388" s="31">
        <f>IF(OR($I388="",$P388="",$P388="なし"),"",$I388*N(INDEX('メンバー'!$D$5:$D$24,$P388)))</f>
        <v/>
      </c>
      <c r="K388" s="32">
        <f>IF(OR($O388="",$O388="なし"),"",INDEX('案件'!$D$5:$D$84,$O388)&amp;"")</f>
        <v/>
      </c>
      <c r="L388" s="32">
        <f>IF(AND($A388="",$B388="",$C388="",$F388="",$G388=""),"",IF(NOT(ISNUMBER($A388)),"日付がない",IF($P388="","氏名がない",IF($P388="なし","氏名がメンバーにない",IF($O388="","案件コードがない",IF($O388="なし","案件コードが案件にない",IF($I388="","時間がない",IF((N($F388)*60+N($G388))=0,"時間が0",IF($I388=0,"丸めると0分","")))))))))</f>
        <v/>
      </c>
      <c r="M388" s="58" t="n"/>
      <c r="N388" s="33">
        <f>IF(ISNUMBER($A388),DATE(YEAR($A388),MONTH($A388),1),"")</f>
        <v/>
      </c>
      <c r="O388" s="34">
        <f>IF($C388="","",IFERROR(MATCH($C388,'案件'!$A$5:$A$84,0),"なし"))</f>
        <v/>
      </c>
      <c r="P388" s="34">
        <f>IF($B388="","",IFERROR(MATCH($B388,'メンバー'!$B$5:$B$24,0),"なし"))</f>
        <v/>
      </c>
    </row>
    <row r="389" ht="17" customHeight="1">
      <c r="A389" s="23" t="n"/>
      <c r="B389" s="21" t="n"/>
      <c r="C389" s="21" t="n"/>
      <c r="D389" s="29">
        <f>IF(OR($O389="",$O389="なし"),"",INDEX('案件'!$B$5:$B$84,$O389)&amp;"")</f>
        <v/>
      </c>
      <c r="E389" s="19" t="n"/>
      <c r="F389" s="22" t="n"/>
      <c r="G389" s="22" t="n"/>
      <c r="H389" s="19" t="n"/>
      <c r="I389" s="30">
        <f>IF(AND($F389="",$G389=""),"",IF(N('設定'!$B$11)&gt;0,ROUND((N($F389)*60+N($G389))/N('設定'!$B$11),0)*N('設定'!$B$11),(N($F389)*60+N($G389)))/60)</f>
        <v/>
      </c>
      <c r="J389" s="31">
        <f>IF(OR($I389="",$P389="",$P389="なし"),"",$I389*N(INDEX('メンバー'!$D$5:$D$24,$P389)))</f>
        <v/>
      </c>
      <c r="K389" s="32">
        <f>IF(OR($O389="",$O389="なし"),"",INDEX('案件'!$D$5:$D$84,$O389)&amp;"")</f>
        <v/>
      </c>
      <c r="L389" s="32">
        <f>IF(AND($A389="",$B389="",$C389="",$F389="",$G389=""),"",IF(NOT(ISNUMBER($A389)),"日付がない",IF($P389="","氏名がない",IF($P389="なし","氏名がメンバーにない",IF($O389="","案件コードがない",IF($O389="なし","案件コードが案件にない",IF($I389="","時間がない",IF((N($F389)*60+N($G389))=0,"時間が0",IF($I389=0,"丸めると0分","")))))))))</f>
        <v/>
      </c>
      <c r="M389" s="58" t="n"/>
      <c r="N389" s="33">
        <f>IF(ISNUMBER($A389),DATE(YEAR($A389),MONTH($A389),1),"")</f>
        <v/>
      </c>
      <c r="O389" s="34">
        <f>IF($C389="","",IFERROR(MATCH($C389,'案件'!$A$5:$A$84,0),"なし"))</f>
        <v/>
      </c>
      <c r="P389" s="34">
        <f>IF($B389="","",IFERROR(MATCH($B389,'メンバー'!$B$5:$B$24,0),"なし"))</f>
        <v/>
      </c>
    </row>
    <row r="390" ht="17" customHeight="1">
      <c r="A390" s="23" t="n"/>
      <c r="B390" s="21" t="n"/>
      <c r="C390" s="21" t="n"/>
      <c r="D390" s="29">
        <f>IF(OR($O390="",$O390="なし"),"",INDEX('案件'!$B$5:$B$84,$O390)&amp;"")</f>
        <v/>
      </c>
      <c r="E390" s="19" t="n"/>
      <c r="F390" s="22" t="n"/>
      <c r="G390" s="22" t="n"/>
      <c r="H390" s="19" t="n"/>
      <c r="I390" s="30">
        <f>IF(AND($F390="",$G390=""),"",IF(N('設定'!$B$11)&gt;0,ROUND((N($F390)*60+N($G390))/N('設定'!$B$11),0)*N('設定'!$B$11),(N($F390)*60+N($G390)))/60)</f>
        <v/>
      </c>
      <c r="J390" s="31">
        <f>IF(OR($I390="",$P390="",$P390="なし"),"",$I390*N(INDEX('メンバー'!$D$5:$D$24,$P390)))</f>
        <v/>
      </c>
      <c r="K390" s="32">
        <f>IF(OR($O390="",$O390="なし"),"",INDEX('案件'!$D$5:$D$84,$O390)&amp;"")</f>
        <v/>
      </c>
      <c r="L390" s="32">
        <f>IF(AND($A390="",$B390="",$C390="",$F390="",$G390=""),"",IF(NOT(ISNUMBER($A390)),"日付がない",IF($P390="","氏名がない",IF($P390="なし","氏名がメンバーにない",IF($O390="","案件コードがない",IF($O390="なし","案件コードが案件にない",IF($I390="","時間がない",IF((N($F390)*60+N($G390))=0,"時間が0",IF($I390=0,"丸めると0分","")))))))))</f>
        <v/>
      </c>
      <c r="M390" s="58" t="n"/>
      <c r="N390" s="33">
        <f>IF(ISNUMBER($A390),DATE(YEAR($A390),MONTH($A390),1),"")</f>
        <v/>
      </c>
      <c r="O390" s="34">
        <f>IF($C390="","",IFERROR(MATCH($C390,'案件'!$A$5:$A$84,0),"なし"))</f>
        <v/>
      </c>
      <c r="P390" s="34">
        <f>IF($B390="","",IFERROR(MATCH($B390,'メンバー'!$B$5:$B$24,0),"なし"))</f>
        <v/>
      </c>
    </row>
    <row r="391" ht="17" customHeight="1">
      <c r="A391" s="23" t="n"/>
      <c r="B391" s="21" t="n"/>
      <c r="C391" s="21" t="n"/>
      <c r="D391" s="29">
        <f>IF(OR($O391="",$O391="なし"),"",INDEX('案件'!$B$5:$B$84,$O391)&amp;"")</f>
        <v/>
      </c>
      <c r="E391" s="19" t="n"/>
      <c r="F391" s="22" t="n"/>
      <c r="G391" s="22" t="n"/>
      <c r="H391" s="19" t="n"/>
      <c r="I391" s="30">
        <f>IF(AND($F391="",$G391=""),"",IF(N('設定'!$B$11)&gt;0,ROUND((N($F391)*60+N($G391))/N('設定'!$B$11),0)*N('設定'!$B$11),(N($F391)*60+N($G391)))/60)</f>
        <v/>
      </c>
      <c r="J391" s="31">
        <f>IF(OR($I391="",$P391="",$P391="なし"),"",$I391*N(INDEX('メンバー'!$D$5:$D$24,$P391)))</f>
        <v/>
      </c>
      <c r="K391" s="32">
        <f>IF(OR($O391="",$O391="なし"),"",INDEX('案件'!$D$5:$D$84,$O391)&amp;"")</f>
        <v/>
      </c>
      <c r="L391" s="32">
        <f>IF(AND($A391="",$B391="",$C391="",$F391="",$G391=""),"",IF(NOT(ISNUMBER($A391)),"日付がない",IF($P391="","氏名がない",IF($P391="なし","氏名がメンバーにない",IF($O391="","案件コードがない",IF($O391="なし","案件コードが案件にない",IF($I391="","時間がない",IF((N($F391)*60+N($G391))=0,"時間が0",IF($I391=0,"丸めると0分","")))))))))</f>
        <v/>
      </c>
      <c r="M391" s="58" t="n"/>
      <c r="N391" s="33">
        <f>IF(ISNUMBER($A391),DATE(YEAR($A391),MONTH($A391),1),"")</f>
        <v/>
      </c>
      <c r="O391" s="34">
        <f>IF($C391="","",IFERROR(MATCH($C391,'案件'!$A$5:$A$84,0),"なし"))</f>
        <v/>
      </c>
      <c r="P391" s="34">
        <f>IF($B391="","",IFERROR(MATCH($B391,'メンバー'!$B$5:$B$24,0),"なし"))</f>
        <v/>
      </c>
    </row>
    <row r="392" ht="17" customHeight="1">
      <c r="A392" s="23" t="n"/>
      <c r="B392" s="21" t="n"/>
      <c r="C392" s="21" t="n"/>
      <c r="D392" s="29">
        <f>IF(OR($O392="",$O392="なし"),"",INDEX('案件'!$B$5:$B$84,$O392)&amp;"")</f>
        <v/>
      </c>
      <c r="E392" s="19" t="n"/>
      <c r="F392" s="22" t="n"/>
      <c r="G392" s="22" t="n"/>
      <c r="H392" s="19" t="n"/>
      <c r="I392" s="30">
        <f>IF(AND($F392="",$G392=""),"",IF(N('設定'!$B$11)&gt;0,ROUND((N($F392)*60+N($G392))/N('設定'!$B$11),0)*N('設定'!$B$11),(N($F392)*60+N($G392)))/60)</f>
        <v/>
      </c>
      <c r="J392" s="31">
        <f>IF(OR($I392="",$P392="",$P392="なし"),"",$I392*N(INDEX('メンバー'!$D$5:$D$24,$P392)))</f>
        <v/>
      </c>
      <c r="K392" s="32">
        <f>IF(OR($O392="",$O392="なし"),"",INDEX('案件'!$D$5:$D$84,$O392)&amp;"")</f>
        <v/>
      </c>
      <c r="L392" s="32">
        <f>IF(AND($A392="",$B392="",$C392="",$F392="",$G392=""),"",IF(NOT(ISNUMBER($A392)),"日付がない",IF($P392="","氏名がない",IF($P392="なし","氏名がメンバーにない",IF($O392="","案件コードがない",IF($O392="なし","案件コードが案件にない",IF($I392="","時間がない",IF((N($F392)*60+N($G392))=0,"時間が0",IF($I392=0,"丸めると0分","")))))))))</f>
        <v/>
      </c>
      <c r="M392" s="58" t="n"/>
      <c r="N392" s="33">
        <f>IF(ISNUMBER($A392),DATE(YEAR($A392),MONTH($A392),1),"")</f>
        <v/>
      </c>
      <c r="O392" s="34">
        <f>IF($C392="","",IFERROR(MATCH($C392,'案件'!$A$5:$A$84,0),"なし"))</f>
        <v/>
      </c>
      <c r="P392" s="34">
        <f>IF($B392="","",IFERROR(MATCH($B392,'メンバー'!$B$5:$B$24,0),"なし"))</f>
        <v/>
      </c>
    </row>
    <row r="393" ht="17" customHeight="1">
      <c r="A393" s="23" t="n"/>
      <c r="B393" s="21" t="n"/>
      <c r="C393" s="21" t="n"/>
      <c r="D393" s="29">
        <f>IF(OR($O393="",$O393="なし"),"",INDEX('案件'!$B$5:$B$84,$O393)&amp;"")</f>
        <v/>
      </c>
      <c r="E393" s="19" t="n"/>
      <c r="F393" s="22" t="n"/>
      <c r="G393" s="22" t="n"/>
      <c r="H393" s="19" t="n"/>
      <c r="I393" s="30">
        <f>IF(AND($F393="",$G393=""),"",IF(N('設定'!$B$11)&gt;0,ROUND((N($F393)*60+N($G393))/N('設定'!$B$11),0)*N('設定'!$B$11),(N($F393)*60+N($G393)))/60)</f>
        <v/>
      </c>
      <c r="J393" s="31">
        <f>IF(OR($I393="",$P393="",$P393="なし"),"",$I393*N(INDEX('メンバー'!$D$5:$D$24,$P393)))</f>
        <v/>
      </c>
      <c r="K393" s="32">
        <f>IF(OR($O393="",$O393="なし"),"",INDEX('案件'!$D$5:$D$84,$O393)&amp;"")</f>
        <v/>
      </c>
      <c r="L393" s="32">
        <f>IF(AND($A393="",$B393="",$C393="",$F393="",$G393=""),"",IF(NOT(ISNUMBER($A393)),"日付がない",IF($P393="","氏名がない",IF($P393="なし","氏名がメンバーにない",IF($O393="","案件コードがない",IF($O393="なし","案件コードが案件にない",IF($I393="","時間がない",IF((N($F393)*60+N($G393))=0,"時間が0",IF($I393=0,"丸めると0分","")))))))))</f>
        <v/>
      </c>
      <c r="M393" s="58" t="n"/>
      <c r="N393" s="33">
        <f>IF(ISNUMBER($A393),DATE(YEAR($A393),MONTH($A393),1),"")</f>
        <v/>
      </c>
      <c r="O393" s="34">
        <f>IF($C393="","",IFERROR(MATCH($C393,'案件'!$A$5:$A$84,0),"なし"))</f>
        <v/>
      </c>
      <c r="P393" s="34">
        <f>IF($B393="","",IFERROR(MATCH($B393,'メンバー'!$B$5:$B$24,0),"なし"))</f>
        <v/>
      </c>
    </row>
    <row r="394" ht="17" customHeight="1">
      <c r="A394" s="23" t="n"/>
      <c r="B394" s="21" t="n"/>
      <c r="C394" s="21" t="n"/>
      <c r="D394" s="29">
        <f>IF(OR($O394="",$O394="なし"),"",INDEX('案件'!$B$5:$B$84,$O394)&amp;"")</f>
        <v/>
      </c>
      <c r="E394" s="19" t="n"/>
      <c r="F394" s="22" t="n"/>
      <c r="G394" s="22" t="n"/>
      <c r="H394" s="19" t="n"/>
      <c r="I394" s="30">
        <f>IF(AND($F394="",$G394=""),"",IF(N('設定'!$B$11)&gt;0,ROUND((N($F394)*60+N($G394))/N('設定'!$B$11),0)*N('設定'!$B$11),(N($F394)*60+N($G394)))/60)</f>
        <v/>
      </c>
      <c r="J394" s="31">
        <f>IF(OR($I394="",$P394="",$P394="なし"),"",$I394*N(INDEX('メンバー'!$D$5:$D$24,$P394)))</f>
        <v/>
      </c>
      <c r="K394" s="32">
        <f>IF(OR($O394="",$O394="なし"),"",INDEX('案件'!$D$5:$D$84,$O394)&amp;"")</f>
        <v/>
      </c>
      <c r="L394" s="32">
        <f>IF(AND($A394="",$B394="",$C394="",$F394="",$G394=""),"",IF(NOT(ISNUMBER($A394)),"日付がない",IF($P394="","氏名がない",IF($P394="なし","氏名がメンバーにない",IF($O394="","案件コードがない",IF($O394="なし","案件コードが案件にない",IF($I394="","時間がない",IF((N($F394)*60+N($G394))=0,"時間が0",IF($I394=0,"丸めると0分","")))))))))</f>
        <v/>
      </c>
      <c r="M394" s="58" t="n"/>
      <c r="N394" s="33">
        <f>IF(ISNUMBER($A394),DATE(YEAR($A394),MONTH($A394),1),"")</f>
        <v/>
      </c>
      <c r="O394" s="34">
        <f>IF($C394="","",IFERROR(MATCH($C394,'案件'!$A$5:$A$84,0),"なし"))</f>
        <v/>
      </c>
      <c r="P394" s="34">
        <f>IF($B394="","",IFERROR(MATCH($B394,'メンバー'!$B$5:$B$24,0),"なし"))</f>
        <v/>
      </c>
    </row>
    <row r="395" ht="17" customHeight="1">
      <c r="A395" s="23" t="n"/>
      <c r="B395" s="21" t="n"/>
      <c r="C395" s="21" t="n"/>
      <c r="D395" s="29">
        <f>IF(OR($O395="",$O395="なし"),"",INDEX('案件'!$B$5:$B$84,$O395)&amp;"")</f>
        <v/>
      </c>
      <c r="E395" s="19" t="n"/>
      <c r="F395" s="22" t="n"/>
      <c r="G395" s="22" t="n"/>
      <c r="H395" s="19" t="n"/>
      <c r="I395" s="30">
        <f>IF(AND($F395="",$G395=""),"",IF(N('設定'!$B$11)&gt;0,ROUND((N($F395)*60+N($G395))/N('設定'!$B$11),0)*N('設定'!$B$11),(N($F395)*60+N($G395)))/60)</f>
        <v/>
      </c>
      <c r="J395" s="31">
        <f>IF(OR($I395="",$P395="",$P395="なし"),"",$I395*N(INDEX('メンバー'!$D$5:$D$24,$P395)))</f>
        <v/>
      </c>
      <c r="K395" s="32">
        <f>IF(OR($O395="",$O395="なし"),"",INDEX('案件'!$D$5:$D$84,$O395)&amp;"")</f>
        <v/>
      </c>
      <c r="L395" s="32">
        <f>IF(AND($A395="",$B395="",$C395="",$F395="",$G395=""),"",IF(NOT(ISNUMBER($A395)),"日付がない",IF($P395="","氏名がない",IF($P395="なし","氏名がメンバーにない",IF($O395="","案件コードがない",IF($O395="なし","案件コードが案件にない",IF($I395="","時間がない",IF((N($F395)*60+N($G395))=0,"時間が0",IF($I395=0,"丸めると0分","")))))))))</f>
        <v/>
      </c>
      <c r="M395" s="58" t="n"/>
      <c r="N395" s="33">
        <f>IF(ISNUMBER($A395),DATE(YEAR($A395),MONTH($A395),1),"")</f>
        <v/>
      </c>
      <c r="O395" s="34">
        <f>IF($C395="","",IFERROR(MATCH($C395,'案件'!$A$5:$A$84,0),"なし"))</f>
        <v/>
      </c>
      <c r="P395" s="34">
        <f>IF($B395="","",IFERROR(MATCH($B395,'メンバー'!$B$5:$B$24,0),"なし"))</f>
        <v/>
      </c>
    </row>
    <row r="396" ht="17" customHeight="1">
      <c r="A396" s="23" t="n"/>
      <c r="B396" s="21" t="n"/>
      <c r="C396" s="21" t="n"/>
      <c r="D396" s="29">
        <f>IF(OR($O396="",$O396="なし"),"",INDEX('案件'!$B$5:$B$84,$O396)&amp;"")</f>
        <v/>
      </c>
      <c r="E396" s="19" t="n"/>
      <c r="F396" s="22" t="n"/>
      <c r="G396" s="22" t="n"/>
      <c r="H396" s="19" t="n"/>
      <c r="I396" s="30">
        <f>IF(AND($F396="",$G396=""),"",IF(N('設定'!$B$11)&gt;0,ROUND((N($F396)*60+N($G396))/N('設定'!$B$11),0)*N('設定'!$B$11),(N($F396)*60+N($G396)))/60)</f>
        <v/>
      </c>
      <c r="J396" s="31">
        <f>IF(OR($I396="",$P396="",$P396="なし"),"",$I396*N(INDEX('メンバー'!$D$5:$D$24,$P396)))</f>
        <v/>
      </c>
      <c r="K396" s="32">
        <f>IF(OR($O396="",$O396="なし"),"",INDEX('案件'!$D$5:$D$84,$O396)&amp;"")</f>
        <v/>
      </c>
      <c r="L396" s="32">
        <f>IF(AND($A396="",$B396="",$C396="",$F396="",$G396=""),"",IF(NOT(ISNUMBER($A396)),"日付がない",IF($P396="","氏名がない",IF($P396="なし","氏名がメンバーにない",IF($O396="","案件コードがない",IF($O396="なし","案件コードが案件にない",IF($I396="","時間がない",IF((N($F396)*60+N($G396))=0,"時間が0",IF($I396=0,"丸めると0分","")))))))))</f>
        <v/>
      </c>
      <c r="M396" s="58" t="n"/>
      <c r="N396" s="33">
        <f>IF(ISNUMBER($A396),DATE(YEAR($A396),MONTH($A396),1),"")</f>
        <v/>
      </c>
      <c r="O396" s="34">
        <f>IF($C396="","",IFERROR(MATCH($C396,'案件'!$A$5:$A$84,0),"なし"))</f>
        <v/>
      </c>
      <c r="P396" s="34">
        <f>IF($B396="","",IFERROR(MATCH($B396,'メンバー'!$B$5:$B$24,0),"なし"))</f>
        <v/>
      </c>
    </row>
    <row r="397" ht="17" customHeight="1">
      <c r="A397" s="23" t="n"/>
      <c r="B397" s="21" t="n"/>
      <c r="C397" s="21" t="n"/>
      <c r="D397" s="29">
        <f>IF(OR($O397="",$O397="なし"),"",INDEX('案件'!$B$5:$B$84,$O397)&amp;"")</f>
        <v/>
      </c>
      <c r="E397" s="19" t="n"/>
      <c r="F397" s="22" t="n"/>
      <c r="G397" s="22" t="n"/>
      <c r="H397" s="19" t="n"/>
      <c r="I397" s="30">
        <f>IF(AND($F397="",$G397=""),"",IF(N('設定'!$B$11)&gt;0,ROUND((N($F397)*60+N($G397))/N('設定'!$B$11),0)*N('設定'!$B$11),(N($F397)*60+N($G397)))/60)</f>
        <v/>
      </c>
      <c r="J397" s="31">
        <f>IF(OR($I397="",$P397="",$P397="なし"),"",$I397*N(INDEX('メンバー'!$D$5:$D$24,$P397)))</f>
        <v/>
      </c>
      <c r="K397" s="32">
        <f>IF(OR($O397="",$O397="なし"),"",INDEX('案件'!$D$5:$D$84,$O397)&amp;"")</f>
        <v/>
      </c>
      <c r="L397" s="32">
        <f>IF(AND($A397="",$B397="",$C397="",$F397="",$G397=""),"",IF(NOT(ISNUMBER($A397)),"日付がない",IF($P397="","氏名がない",IF($P397="なし","氏名がメンバーにない",IF($O397="","案件コードがない",IF($O397="なし","案件コードが案件にない",IF($I397="","時間がない",IF((N($F397)*60+N($G397))=0,"時間が0",IF($I397=0,"丸めると0分","")))))))))</f>
        <v/>
      </c>
      <c r="M397" s="58" t="n"/>
      <c r="N397" s="33">
        <f>IF(ISNUMBER($A397),DATE(YEAR($A397),MONTH($A397),1),"")</f>
        <v/>
      </c>
      <c r="O397" s="34">
        <f>IF($C397="","",IFERROR(MATCH($C397,'案件'!$A$5:$A$84,0),"なし"))</f>
        <v/>
      </c>
      <c r="P397" s="34">
        <f>IF($B397="","",IFERROR(MATCH($B397,'メンバー'!$B$5:$B$24,0),"なし"))</f>
        <v/>
      </c>
    </row>
    <row r="398" ht="17" customHeight="1">
      <c r="A398" s="23" t="n"/>
      <c r="B398" s="21" t="n"/>
      <c r="C398" s="21" t="n"/>
      <c r="D398" s="29">
        <f>IF(OR($O398="",$O398="なし"),"",INDEX('案件'!$B$5:$B$84,$O398)&amp;"")</f>
        <v/>
      </c>
      <c r="E398" s="19" t="n"/>
      <c r="F398" s="22" t="n"/>
      <c r="G398" s="22" t="n"/>
      <c r="H398" s="19" t="n"/>
      <c r="I398" s="30">
        <f>IF(AND($F398="",$G398=""),"",IF(N('設定'!$B$11)&gt;0,ROUND((N($F398)*60+N($G398))/N('設定'!$B$11),0)*N('設定'!$B$11),(N($F398)*60+N($G398)))/60)</f>
        <v/>
      </c>
      <c r="J398" s="31">
        <f>IF(OR($I398="",$P398="",$P398="なし"),"",$I398*N(INDEX('メンバー'!$D$5:$D$24,$P398)))</f>
        <v/>
      </c>
      <c r="K398" s="32">
        <f>IF(OR($O398="",$O398="なし"),"",INDEX('案件'!$D$5:$D$84,$O398)&amp;"")</f>
        <v/>
      </c>
      <c r="L398" s="32">
        <f>IF(AND($A398="",$B398="",$C398="",$F398="",$G398=""),"",IF(NOT(ISNUMBER($A398)),"日付がない",IF($P398="","氏名がない",IF($P398="なし","氏名がメンバーにない",IF($O398="","案件コードがない",IF($O398="なし","案件コードが案件にない",IF($I398="","時間がない",IF((N($F398)*60+N($G398))=0,"時間が0",IF($I398=0,"丸めると0分","")))))))))</f>
        <v/>
      </c>
      <c r="M398" s="58" t="n"/>
      <c r="N398" s="33">
        <f>IF(ISNUMBER($A398),DATE(YEAR($A398),MONTH($A398),1),"")</f>
        <v/>
      </c>
      <c r="O398" s="34">
        <f>IF($C398="","",IFERROR(MATCH($C398,'案件'!$A$5:$A$84,0),"なし"))</f>
        <v/>
      </c>
      <c r="P398" s="34">
        <f>IF($B398="","",IFERROR(MATCH($B398,'メンバー'!$B$5:$B$24,0),"なし"))</f>
        <v/>
      </c>
    </row>
    <row r="399" ht="17" customHeight="1">
      <c r="A399" s="23" t="n"/>
      <c r="B399" s="21" t="n"/>
      <c r="C399" s="21" t="n"/>
      <c r="D399" s="29">
        <f>IF(OR($O399="",$O399="なし"),"",INDEX('案件'!$B$5:$B$84,$O399)&amp;"")</f>
        <v/>
      </c>
      <c r="E399" s="19" t="n"/>
      <c r="F399" s="22" t="n"/>
      <c r="G399" s="22" t="n"/>
      <c r="H399" s="19" t="n"/>
      <c r="I399" s="30">
        <f>IF(AND($F399="",$G399=""),"",IF(N('設定'!$B$11)&gt;0,ROUND((N($F399)*60+N($G399))/N('設定'!$B$11),0)*N('設定'!$B$11),(N($F399)*60+N($G399)))/60)</f>
        <v/>
      </c>
      <c r="J399" s="31">
        <f>IF(OR($I399="",$P399="",$P399="なし"),"",$I399*N(INDEX('メンバー'!$D$5:$D$24,$P399)))</f>
        <v/>
      </c>
      <c r="K399" s="32">
        <f>IF(OR($O399="",$O399="なし"),"",INDEX('案件'!$D$5:$D$84,$O399)&amp;"")</f>
        <v/>
      </c>
      <c r="L399" s="32">
        <f>IF(AND($A399="",$B399="",$C399="",$F399="",$G399=""),"",IF(NOT(ISNUMBER($A399)),"日付がない",IF($P399="","氏名がない",IF($P399="なし","氏名がメンバーにない",IF($O399="","案件コードがない",IF($O399="なし","案件コードが案件にない",IF($I399="","時間がない",IF((N($F399)*60+N($G399))=0,"時間が0",IF($I399=0,"丸めると0分","")))))))))</f>
        <v/>
      </c>
      <c r="M399" s="58" t="n"/>
      <c r="N399" s="33">
        <f>IF(ISNUMBER($A399),DATE(YEAR($A399),MONTH($A399),1),"")</f>
        <v/>
      </c>
      <c r="O399" s="34">
        <f>IF($C399="","",IFERROR(MATCH($C399,'案件'!$A$5:$A$84,0),"なし"))</f>
        <v/>
      </c>
      <c r="P399" s="34">
        <f>IF($B399="","",IFERROR(MATCH($B399,'メンバー'!$B$5:$B$24,0),"なし"))</f>
        <v/>
      </c>
    </row>
    <row r="400" ht="17" customHeight="1">
      <c r="A400" s="23" t="n"/>
      <c r="B400" s="21" t="n"/>
      <c r="C400" s="21" t="n"/>
      <c r="D400" s="29">
        <f>IF(OR($O400="",$O400="なし"),"",INDEX('案件'!$B$5:$B$84,$O400)&amp;"")</f>
        <v/>
      </c>
      <c r="E400" s="19" t="n"/>
      <c r="F400" s="22" t="n"/>
      <c r="G400" s="22" t="n"/>
      <c r="H400" s="19" t="n"/>
      <c r="I400" s="30">
        <f>IF(AND($F400="",$G400=""),"",IF(N('設定'!$B$11)&gt;0,ROUND((N($F400)*60+N($G400))/N('設定'!$B$11),0)*N('設定'!$B$11),(N($F400)*60+N($G400)))/60)</f>
        <v/>
      </c>
      <c r="J400" s="31">
        <f>IF(OR($I400="",$P400="",$P400="なし"),"",$I400*N(INDEX('メンバー'!$D$5:$D$24,$P400)))</f>
        <v/>
      </c>
      <c r="K400" s="32">
        <f>IF(OR($O400="",$O400="なし"),"",INDEX('案件'!$D$5:$D$84,$O400)&amp;"")</f>
        <v/>
      </c>
      <c r="L400" s="32">
        <f>IF(AND($A400="",$B400="",$C400="",$F400="",$G400=""),"",IF(NOT(ISNUMBER($A400)),"日付がない",IF($P400="","氏名がない",IF($P400="なし","氏名がメンバーにない",IF($O400="","案件コードがない",IF($O400="なし","案件コードが案件にない",IF($I400="","時間がない",IF((N($F400)*60+N($G400))=0,"時間が0",IF($I400=0,"丸めると0分","")))))))))</f>
        <v/>
      </c>
      <c r="M400" s="58" t="n"/>
      <c r="N400" s="33">
        <f>IF(ISNUMBER($A400),DATE(YEAR($A400),MONTH($A400),1),"")</f>
        <v/>
      </c>
      <c r="O400" s="34">
        <f>IF($C400="","",IFERROR(MATCH($C400,'案件'!$A$5:$A$84,0),"なし"))</f>
        <v/>
      </c>
      <c r="P400" s="34">
        <f>IF($B400="","",IFERROR(MATCH($B400,'メンバー'!$B$5:$B$24,0),"なし"))</f>
        <v/>
      </c>
    </row>
    <row r="401" ht="17" customHeight="1">
      <c r="A401" s="23" t="n"/>
      <c r="B401" s="21" t="n"/>
      <c r="C401" s="21" t="n"/>
      <c r="D401" s="29">
        <f>IF(OR($O401="",$O401="なし"),"",INDEX('案件'!$B$5:$B$84,$O401)&amp;"")</f>
        <v/>
      </c>
      <c r="E401" s="19" t="n"/>
      <c r="F401" s="22" t="n"/>
      <c r="G401" s="22" t="n"/>
      <c r="H401" s="19" t="n"/>
      <c r="I401" s="30">
        <f>IF(AND($F401="",$G401=""),"",IF(N('設定'!$B$11)&gt;0,ROUND((N($F401)*60+N($G401))/N('設定'!$B$11),0)*N('設定'!$B$11),(N($F401)*60+N($G401)))/60)</f>
        <v/>
      </c>
      <c r="J401" s="31">
        <f>IF(OR($I401="",$P401="",$P401="なし"),"",$I401*N(INDEX('メンバー'!$D$5:$D$24,$P401)))</f>
        <v/>
      </c>
      <c r="K401" s="32">
        <f>IF(OR($O401="",$O401="なし"),"",INDEX('案件'!$D$5:$D$84,$O401)&amp;"")</f>
        <v/>
      </c>
      <c r="L401" s="32">
        <f>IF(AND($A401="",$B401="",$C401="",$F401="",$G401=""),"",IF(NOT(ISNUMBER($A401)),"日付がない",IF($P401="","氏名がない",IF($P401="なし","氏名がメンバーにない",IF($O401="","案件コードがない",IF($O401="なし","案件コードが案件にない",IF($I401="","時間がない",IF((N($F401)*60+N($G401))=0,"時間が0",IF($I401=0,"丸めると0分","")))))))))</f>
        <v/>
      </c>
      <c r="M401" s="58" t="n"/>
      <c r="N401" s="33">
        <f>IF(ISNUMBER($A401),DATE(YEAR($A401),MONTH($A401),1),"")</f>
        <v/>
      </c>
      <c r="O401" s="34">
        <f>IF($C401="","",IFERROR(MATCH($C401,'案件'!$A$5:$A$84,0),"なし"))</f>
        <v/>
      </c>
      <c r="P401" s="34">
        <f>IF($B401="","",IFERROR(MATCH($B401,'メンバー'!$B$5:$B$24,0),"なし"))</f>
        <v/>
      </c>
    </row>
    <row r="402" ht="17" customHeight="1">
      <c r="A402" s="23" t="n"/>
      <c r="B402" s="21" t="n"/>
      <c r="C402" s="21" t="n"/>
      <c r="D402" s="29">
        <f>IF(OR($O402="",$O402="なし"),"",INDEX('案件'!$B$5:$B$84,$O402)&amp;"")</f>
        <v/>
      </c>
      <c r="E402" s="19" t="n"/>
      <c r="F402" s="22" t="n"/>
      <c r="G402" s="22" t="n"/>
      <c r="H402" s="19" t="n"/>
      <c r="I402" s="30">
        <f>IF(AND($F402="",$G402=""),"",IF(N('設定'!$B$11)&gt;0,ROUND((N($F402)*60+N($G402))/N('設定'!$B$11),0)*N('設定'!$B$11),(N($F402)*60+N($G402)))/60)</f>
        <v/>
      </c>
      <c r="J402" s="31">
        <f>IF(OR($I402="",$P402="",$P402="なし"),"",$I402*N(INDEX('メンバー'!$D$5:$D$24,$P402)))</f>
        <v/>
      </c>
      <c r="K402" s="32">
        <f>IF(OR($O402="",$O402="なし"),"",INDEX('案件'!$D$5:$D$84,$O402)&amp;"")</f>
        <v/>
      </c>
      <c r="L402" s="32">
        <f>IF(AND($A402="",$B402="",$C402="",$F402="",$G402=""),"",IF(NOT(ISNUMBER($A402)),"日付がない",IF($P402="","氏名がない",IF($P402="なし","氏名がメンバーにない",IF($O402="","案件コードがない",IF($O402="なし","案件コードが案件にない",IF($I402="","時間がない",IF((N($F402)*60+N($G402))=0,"時間が0",IF($I402=0,"丸めると0分","")))))))))</f>
        <v/>
      </c>
      <c r="M402" s="58" t="n"/>
      <c r="N402" s="33">
        <f>IF(ISNUMBER($A402),DATE(YEAR($A402),MONTH($A402),1),"")</f>
        <v/>
      </c>
      <c r="O402" s="34">
        <f>IF($C402="","",IFERROR(MATCH($C402,'案件'!$A$5:$A$84,0),"なし"))</f>
        <v/>
      </c>
      <c r="P402" s="34">
        <f>IF($B402="","",IFERROR(MATCH($B402,'メンバー'!$B$5:$B$24,0),"なし"))</f>
        <v/>
      </c>
    </row>
    <row r="403" ht="17" customHeight="1">
      <c r="A403" s="23" t="n"/>
      <c r="B403" s="21" t="n"/>
      <c r="C403" s="21" t="n"/>
      <c r="D403" s="29">
        <f>IF(OR($O403="",$O403="なし"),"",INDEX('案件'!$B$5:$B$84,$O403)&amp;"")</f>
        <v/>
      </c>
      <c r="E403" s="19" t="n"/>
      <c r="F403" s="22" t="n"/>
      <c r="G403" s="22" t="n"/>
      <c r="H403" s="19" t="n"/>
      <c r="I403" s="30">
        <f>IF(AND($F403="",$G403=""),"",IF(N('設定'!$B$11)&gt;0,ROUND((N($F403)*60+N($G403))/N('設定'!$B$11),0)*N('設定'!$B$11),(N($F403)*60+N($G403)))/60)</f>
        <v/>
      </c>
      <c r="J403" s="31">
        <f>IF(OR($I403="",$P403="",$P403="なし"),"",$I403*N(INDEX('メンバー'!$D$5:$D$24,$P403)))</f>
        <v/>
      </c>
      <c r="K403" s="32">
        <f>IF(OR($O403="",$O403="なし"),"",INDEX('案件'!$D$5:$D$84,$O403)&amp;"")</f>
        <v/>
      </c>
      <c r="L403" s="32">
        <f>IF(AND($A403="",$B403="",$C403="",$F403="",$G403=""),"",IF(NOT(ISNUMBER($A403)),"日付がない",IF($P403="","氏名がない",IF($P403="なし","氏名がメンバーにない",IF($O403="","案件コードがない",IF($O403="なし","案件コードが案件にない",IF($I403="","時間がない",IF((N($F403)*60+N($G403))=0,"時間が0",IF($I403=0,"丸めると0分","")))))))))</f>
        <v/>
      </c>
      <c r="M403" s="58" t="n"/>
      <c r="N403" s="33">
        <f>IF(ISNUMBER($A403),DATE(YEAR($A403),MONTH($A403),1),"")</f>
        <v/>
      </c>
      <c r="O403" s="34">
        <f>IF($C403="","",IFERROR(MATCH($C403,'案件'!$A$5:$A$84,0),"なし"))</f>
        <v/>
      </c>
      <c r="P403" s="34">
        <f>IF($B403="","",IFERROR(MATCH($B403,'メンバー'!$B$5:$B$24,0),"なし"))</f>
        <v/>
      </c>
    </row>
    <row r="404" ht="17" customHeight="1">
      <c r="A404" s="23" t="n"/>
      <c r="B404" s="21" t="n"/>
      <c r="C404" s="21" t="n"/>
      <c r="D404" s="29">
        <f>IF(OR($O404="",$O404="なし"),"",INDEX('案件'!$B$5:$B$84,$O404)&amp;"")</f>
        <v/>
      </c>
      <c r="E404" s="19" t="n"/>
      <c r="F404" s="22" t="n"/>
      <c r="G404" s="22" t="n"/>
      <c r="H404" s="19" t="n"/>
      <c r="I404" s="30">
        <f>IF(AND($F404="",$G404=""),"",IF(N('設定'!$B$11)&gt;0,ROUND((N($F404)*60+N($G404))/N('設定'!$B$11),0)*N('設定'!$B$11),(N($F404)*60+N($G404)))/60)</f>
        <v/>
      </c>
      <c r="J404" s="31">
        <f>IF(OR($I404="",$P404="",$P404="なし"),"",$I404*N(INDEX('メンバー'!$D$5:$D$24,$P404)))</f>
        <v/>
      </c>
      <c r="K404" s="32">
        <f>IF(OR($O404="",$O404="なし"),"",INDEX('案件'!$D$5:$D$84,$O404)&amp;"")</f>
        <v/>
      </c>
      <c r="L404" s="32">
        <f>IF(AND($A404="",$B404="",$C404="",$F404="",$G404=""),"",IF(NOT(ISNUMBER($A404)),"日付がない",IF($P404="","氏名がない",IF($P404="なし","氏名がメンバーにない",IF($O404="","案件コードがない",IF($O404="なし","案件コードが案件にない",IF($I404="","時間がない",IF((N($F404)*60+N($G404))=0,"時間が0",IF($I404=0,"丸めると0分","")))))))))</f>
        <v/>
      </c>
      <c r="M404" s="58" t="n"/>
      <c r="N404" s="33">
        <f>IF(ISNUMBER($A404),DATE(YEAR($A404),MONTH($A404),1),"")</f>
        <v/>
      </c>
      <c r="O404" s="34">
        <f>IF($C404="","",IFERROR(MATCH($C404,'案件'!$A$5:$A$84,0),"なし"))</f>
        <v/>
      </c>
      <c r="P404" s="34">
        <f>IF($B404="","",IFERROR(MATCH($B404,'メンバー'!$B$5:$B$24,0),"なし"))</f>
        <v/>
      </c>
    </row>
    <row r="405" ht="17" customHeight="1">
      <c r="A405" s="23" t="n"/>
      <c r="B405" s="21" t="n"/>
      <c r="C405" s="21" t="n"/>
      <c r="D405" s="29">
        <f>IF(OR($O405="",$O405="なし"),"",INDEX('案件'!$B$5:$B$84,$O405)&amp;"")</f>
        <v/>
      </c>
      <c r="E405" s="19" t="n"/>
      <c r="F405" s="22" t="n"/>
      <c r="G405" s="22" t="n"/>
      <c r="H405" s="19" t="n"/>
      <c r="I405" s="30">
        <f>IF(AND($F405="",$G405=""),"",IF(N('設定'!$B$11)&gt;0,ROUND((N($F405)*60+N($G405))/N('設定'!$B$11),0)*N('設定'!$B$11),(N($F405)*60+N($G405)))/60)</f>
        <v/>
      </c>
      <c r="J405" s="31">
        <f>IF(OR($I405="",$P405="",$P405="なし"),"",$I405*N(INDEX('メンバー'!$D$5:$D$24,$P405)))</f>
        <v/>
      </c>
      <c r="K405" s="32">
        <f>IF(OR($O405="",$O405="なし"),"",INDEX('案件'!$D$5:$D$84,$O405)&amp;"")</f>
        <v/>
      </c>
      <c r="L405" s="32">
        <f>IF(AND($A405="",$B405="",$C405="",$F405="",$G405=""),"",IF(NOT(ISNUMBER($A405)),"日付がない",IF($P405="","氏名がない",IF($P405="なし","氏名がメンバーにない",IF($O405="","案件コードがない",IF($O405="なし","案件コードが案件にない",IF($I405="","時間がない",IF((N($F405)*60+N($G405))=0,"時間が0",IF($I405=0,"丸めると0分","")))))))))</f>
        <v/>
      </c>
      <c r="M405" s="58" t="n"/>
      <c r="N405" s="33">
        <f>IF(ISNUMBER($A405),DATE(YEAR($A405),MONTH($A405),1),"")</f>
        <v/>
      </c>
      <c r="O405" s="34">
        <f>IF($C405="","",IFERROR(MATCH($C405,'案件'!$A$5:$A$84,0),"なし"))</f>
        <v/>
      </c>
      <c r="P405" s="34">
        <f>IF($B405="","",IFERROR(MATCH($B405,'メンバー'!$B$5:$B$24,0),"なし"))</f>
        <v/>
      </c>
    </row>
    <row r="406" ht="17" customHeight="1">
      <c r="A406" s="23" t="n"/>
      <c r="B406" s="21" t="n"/>
      <c r="C406" s="21" t="n"/>
      <c r="D406" s="29">
        <f>IF(OR($O406="",$O406="なし"),"",INDEX('案件'!$B$5:$B$84,$O406)&amp;"")</f>
        <v/>
      </c>
      <c r="E406" s="19" t="n"/>
      <c r="F406" s="22" t="n"/>
      <c r="G406" s="22" t="n"/>
      <c r="H406" s="19" t="n"/>
      <c r="I406" s="30">
        <f>IF(AND($F406="",$G406=""),"",IF(N('設定'!$B$11)&gt;0,ROUND((N($F406)*60+N($G406))/N('設定'!$B$11),0)*N('設定'!$B$11),(N($F406)*60+N($G406)))/60)</f>
        <v/>
      </c>
      <c r="J406" s="31">
        <f>IF(OR($I406="",$P406="",$P406="なし"),"",$I406*N(INDEX('メンバー'!$D$5:$D$24,$P406)))</f>
        <v/>
      </c>
      <c r="K406" s="32">
        <f>IF(OR($O406="",$O406="なし"),"",INDEX('案件'!$D$5:$D$84,$O406)&amp;"")</f>
        <v/>
      </c>
      <c r="L406" s="32">
        <f>IF(AND($A406="",$B406="",$C406="",$F406="",$G406=""),"",IF(NOT(ISNUMBER($A406)),"日付がない",IF($P406="","氏名がない",IF($P406="なし","氏名がメンバーにない",IF($O406="","案件コードがない",IF($O406="なし","案件コードが案件にない",IF($I406="","時間がない",IF((N($F406)*60+N($G406))=0,"時間が0",IF($I406=0,"丸めると0分","")))))))))</f>
        <v/>
      </c>
      <c r="M406" s="58" t="n"/>
      <c r="N406" s="33">
        <f>IF(ISNUMBER($A406),DATE(YEAR($A406),MONTH($A406),1),"")</f>
        <v/>
      </c>
      <c r="O406" s="34">
        <f>IF($C406="","",IFERROR(MATCH($C406,'案件'!$A$5:$A$84,0),"なし"))</f>
        <v/>
      </c>
      <c r="P406" s="34">
        <f>IF($B406="","",IFERROR(MATCH($B406,'メンバー'!$B$5:$B$24,0),"なし"))</f>
        <v/>
      </c>
    </row>
    <row r="407" ht="17" customHeight="1">
      <c r="A407" s="23" t="n"/>
      <c r="B407" s="21" t="n"/>
      <c r="C407" s="21" t="n"/>
      <c r="D407" s="29">
        <f>IF(OR($O407="",$O407="なし"),"",INDEX('案件'!$B$5:$B$84,$O407)&amp;"")</f>
        <v/>
      </c>
      <c r="E407" s="19" t="n"/>
      <c r="F407" s="22" t="n"/>
      <c r="G407" s="22" t="n"/>
      <c r="H407" s="19" t="n"/>
      <c r="I407" s="30">
        <f>IF(AND($F407="",$G407=""),"",IF(N('設定'!$B$11)&gt;0,ROUND((N($F407)*60+N($G407))/N('設定'!$B$11),0)*N('設定'!$B$11),(N($F407)*60+N($G407)))/60)</f>
        <v/>
      </c>
      <c r="J407" s="31">
        <f>IF(OR($I407="",$P407="",$P407="なし"),"",$I407*N(INDEX('メンバー'!$D$5:$D$24,$P407)))</f>
        <v/>
      </c>
      <c r="K407" s="32">
        <f>IF(OR($O407="",$O407="なし"),"",INDEX('案件'!$D$5:$D$84,$O407)&amp;"")</f>
        <v/>
      </c>
      <c r="L407" s="32">
        <f>IF(AND($A407="",$B407="",$C407="",$F407="",$G407=""),"",IF(NOT(ISNUMBER($A407)),"日付がない",IF($P407="","氏名がない",IF($P407="なし","氏名がメンバーにない",IF($O407="","案件コードがない",IF($O407="なし","案件コードが案件にない",IF($I407="","時間がない",IF((N($F407)*60+N($G407))=0,"時間が0",IF($I407=0,"丸めると0分","")))))))))</f>
        <v/>
      </c>
      <c r="M407" s="58" t="n"/>
      <c r="N407" s="33">
        <f>IF(ISNUMBER($A407),DATE(YEAR($A407),MONTH($A407),1),"")</f>
        <v/>
      </c>
      <c r="O407" s="34">
        <f>IF($C407="","",IFERROR(MATCH($C407,'案件'!$A$5:$A$84,0),"なし"))</f>
        <v/>
      </c>
      <c r="P407" s="34">
        <f>IF($B407="","",IFERROR(MATCH($B407,'メンバー'!$B$5:$B$24,0),"なし"))</f>
        <v/>
      </c>
    </row>
    <row r="408" ht="17" customHeight="1">
      <c r="A408" s="23" t="n"/>
      <c r="B408" s="21" t="n"/>
      <c r="C408" s="21" t="n"/>
      <c r="D408" s="29">
        <f>IF(OR($O408="",$O408="なし"),"",INDEX('案件'!$B$5:$B$84,$O408)&amp;"")</f>
        <v/>
      </c>
      <c r="E408" s="19" t="n"/>
      <c r="F408" s="22" t="n"/>
      <c r="G408" s="22" t="n"/>
      <c r="H408" s="19" t="n"/>
      <c r="I408" s="30">
        <f>IF(AND($F408="",$G408=""),"",IF(N('設定'!$B$11)&gt;0,ROUND((N($F408)*60+N($G408))/N('設定'!$B$11),0)*N('設定'!$B$11),(N($F408)*60+N($G408)))/60)</f>
        <v/>
      </c>
      <c r="J408" s="31">
        <f>IF(OR($I408="",$P408="",$P408="なし"),"",$I408*N(INDEX('メンバー'!$D$5:$D$24,$P408)))</f>
        <v/>
      </c>
      <c r="K408" s="32">
        <f>IF(OR($O408="",$O408="なし"),"",INDEX('案件'!$D$5:$D$84,$O408)&amp;"")</f>
        <v/>
      </c>
      <c r="L408" s="32">
        <f>IF(AND($A408="",$B408="",$C408="",$F408="",$G408=""),"",IF(NOT(ISNUMBER($A408)),"日付がない",IF($P408="","氏名がない",IF($P408="なし","氏名がメンバーにない",IF($O408="","案件コードがない",IF($O408="なし","案件コードが案件にない",IF($I408="","時間がない",IF((N($F408)*60+N($G408))=0,"時間が0",IF($I408=0,"丸めると0分","")))))))))</f>
        <v/>
      </c>
      <c r="M408" s="58" t="n"/>
      <c r="N408" s="33">
        <f>IF(ISNUMBER($A408),DATE(YEAR($A408),MONTH($A408),1),"")</f>
        <v/>
      </c>
      <c r="O408" s="34">
        <f>IF($C408="","",IFERROR(MATCH($C408,'案件'!$A$5:$A$84,0),"なし"))</f>
        <v/>
      </c>
      <c r="P408" s="34">
        <f>IF($B408="","",IFERROR(MATCH($B408,'メンバー'!$B$5:$B$24,0),"なし"))</f>
        <v/>
      </c>
    </row>
    <row r="409" ht="17" customHeight="1">
      <c r="A409" s="23" t="n"/>
      <c r="B409" s="21" t="n"/>
      <c r="C409" s="21" t="n"/>
      <c r="D409" s="29">
        <f>IF(OR($O409="",$O409="なし"),"",INDEX('案件'!$B$5:$B$84,$O409)&amp;"")</f>
        <v/>
      </c>
      <c r="E409" s="19" t="n"/>
      <c r="F409" s="22" t="n"/>
      <c r="G409" s="22" t="n"/>
      <c r="H409" s="19" t="n"/>
      <c r="I409" s="30">
        <f>IF(AND($F409="",$G409=""),"",IF(N('設定'!$B$11)&gt;0,ROUND((N($F409)*60+N($G409))/N('設定'!$B$11),0)*N('設定'!$B$11),(N($F409)*60+N($G409)))/60)</f>
        <v/>
      </c>
      <c r="J409" s="31">
        <f>IF(OR($I409="",$P409="",$P409="なし"),"",$I409*N(INDEX('メンバー'!$D$5:$D$24,$P409)))</f>
        <v/>
      </c>
      <c r="K409" s="32">
        <f>IF(OR($O409="",$O409="なし"),"",INDEX('案件'!$D$5:$D$84,$O409)&amp;"")</f>
        <v/>
      </c>
      <c r="L409" s="32">
        <f>IF(AND($A409="",$B409="",$C409="",$F409="",$G409=""),"",IF(NOT(ISNUMBER($A409)),"日付がない",IF($P409="","氏名がない",IF($P409="なし","氏名がメンバーにない",IF($O409="","案件コードがない",IF($O409="なし","案件コードが案件にない",IF($I409="","時間がない",IF((N($F409)*60+N($G409))=0,"時間が0",IF($I409=0,"丸めると0分","")))))))))</f>
        <v/>
      </c>
      <c r="M409" s="58" t="n"/>
      <c r="N409" s="33">
        <f>IF(ISNUMBER($A409),DATE(YEAR($A409),MONTH($A409),1),"")</f>
        <v/>
      </c>
      <c r="O409" s="34">
        <f>IF($C409="","",IFERROR(MATCH($C409,'案件'!$A$5:$A$84,0),"なし"))</f>
        <v/>
      </c>
      <c r="P409" s="34">
        <f>IF($B409="","",IFERROR(MATCH($B409,'メンバー'!$B$5:$B$24,0),"なし"))</f>
        <v/>
      </c>
    </row>
    <row r="410" ht="17" customHeight="1">
      <c r="A410" s="23" t="n"/>
      <c r="B410" s="21" t="n"/>
      <c r="C410" s="21" t="n"/>
      <c r="D410" s="29">
        <f>IF(OR($O410="",$O410="なし"),"",INDEX('案件'!$B$5:$B$84,$O410)&amp;"")</f>
        <v/>
      </c>
      <c r="E410" s="19" t="n"/>
      <c r="F410" s="22" t="n"/>
      <c r="G410" s="22" t="n"/>
      <c r="H410" s="19" t="n"/>
      <c r="I410" s="30">
        <f>IF(AND($F410="",$G410=""),"",IF(N('設定'!$B$11)&gt;0,ROUND((N($F410)*60+N($G410))/N('設定'!$B$11),0)*N('設定'!$B$11),(N($F410)*60+N($G410)))/60)</f>
        <v/>
      </c>
      <c r="J410" s="31">
        <f>IF(OR($I410="",$P410="",$P410="なし"),"",$I410*N(INDEX('メンバー'!$D$5:$D$24,$P410)))</f>
        <v/>
      </c>
      <c r="K410" s="32">
        <f>IF(OR($O410="",$O410="なし"),"",INDEX('案件'!$D$5:$D$84,$O410)&amp;"")</f>
        <v/>
      </c>
      <c r="L410" s="32">
        <f>IF(AND($A410="",$B410="",$C410="",$F410="",$G410=""),"",IF(NOT(ISNUMBER($A410)),"日付がない",IF($P410="","氏名がない",IF($P410="なし","氏名がメンバーにない",IF($O410="","案件コードがない",IF($O410="なし","案件コードが案件にない",IF($I410="","時間がない",IF((N($F410)*60+N($G410))=0,"時間が0",IF($I410=0,"丸めると0分","")))))))))</f>
        <v/>
      </c>
      <c r="M410" s="58" t="n"/>
      <c r="N410" s="33">
        <f>IF(ISNUMBER($A410),DATE(YEAR($A410),MONTH($A410),1),"")</f>
        <v/>
      </c>
      <c r="O410" s="34">
        <f>IF($C410="","",IFERROR(MATCH($C410,'案件'!$A$5:$A$84,0),"なし"))</f>
        <v/>
      </c>
      <c r="P410" s="34">
        <f>IF($B410="","",IFERROR(MATCH($B410,'メンバー'!$B$5:$B$24,0),"なし"))</f>
        <v/>
      </c>
    </row>
    <row r="411" ht="17" customHeight="1">
      <c r="A411" s="23" t="n"/>
      <c r="B411" s="21" t="n"/>
      <c r="C411" s="21" t="n"/>
      <c r="D411" s="29">
        <f>IF(OR($O411="",$O411="なし"),"",INDEX('案件'!$B$5:$B$84,$O411)&amp;"")</f>
        <v/>
      </c>
      <c r="E411" s="19" t="n"/>
      <c r="F411" s="22" t="n"/>
      <c r="G411" s="22" t="n"/>
      <c r="H411" s="19" t="n"/>
      <c r="I411" s="30">
        <f>IF(AND($F411="",$G411=""),"",IF(N('設定'!$B$11)&gt;0,ROUND((N($F411)*60+N($G411))/N('設定'!$B$11),0)*N('設定'!$B$11),(N($F411)*60+N($G411)))/60)</f>
        <v/>
      </c>
      <c r="J411" s="31">
        <f>IF(OR($I411="",$P411="",$P411="なし"),"",$I411*N(INDEX('メンバー'!$D$5:$D$24,$P411)))</f>
        <v/>
      </c>
      <c r="K411" s="32">
        <f>IF(OR($O411="",$O411="なし"),"",INDEX('案件'!$D$5:$D$84,$O411)&amp;"")</f>
        <v/>
      </c>
      <c r="L411" s="32">
        <f>IF(AND($A411="",$B411="",$C411="",$F411="",$G411=""),"",IF(NOT(ISNUMBER($A411)),"日付がない",IF($P411="","氏名がない",IF($P411="なし","氏名がメンバーにない",IF($O411="","案件コードがない",IF($O411="なし","案件コードが案件にない",IF($I411="","時間がない",IF((N($F411)*60+N($G411))=0,"時間が0",IF($I411=0,"丸めると0分","")))))))))</f>
        <v/>
      </c>
      <c r="M411" s="58" t="n"/>
      <c r="N411" s="33">
        <f>IF(ISNUMBER($A411),DATE(YEAR($A411),MONTH($A411),1),"")</f>
        <v/>
      </c>
      <c r="O411" s="34">
        <f>IF($C411="","",IFERROR(MATCH($C411,'案件'!$A$5:$A$84,0),"なし"))</f>
        <v/>
      </c>
      <c r="P411" s="34">
        <f>IF($B411="","",IFERROR(MATCH($B411,'メンバー'!$B$5:$B$24,0),"なし"))</f>
        <v/>
      </c>
    </row>
    <row r="412" ht="17" customHeight="1">
      <c r="A412" s="23" t="n"/>
      <c r="B412" s="21" t="n"/>
      <c r="C412" s="21" t="n"/>
      <c r="D412" s="29">
        <f>IF(OR($O412="",$O412="なし"),"",INDEX('案件'!$B$5:$B$84,$O412)&amp;"")</f>
        <v/>
      </c>
      <c r="E412" s="19" t="n"/>
      <c r="F412" s="22" t="n"/>
      <c r="G412" s="22" t="n"/>
      <c r="H412" s="19" t="n"/>
      <c r="I412" s="30">
        <f>IF(AND($F412="",$G412=""),"",IF(N('設定'!$B$11)&gt;0,ROUND((N($F412)*60+N($G412))/N('設定'!$B$11),0)*N('設定'!$B$11),(N($F412)*60+N($G412)))/60)</f>
        <v/>
      </c>
      <c r="J412" s="31">
        <f>IF(OR($I412="",$P412="",$P412="なし"),"",$I412*N(INDEX('メンバー'!$D$5:$D$24,$P412)))</f>
        <v/>
      </c>
      <c r="K412" s="32">
        <f>IF(OR($O412="",$O412="なし"),"",INDEX('案件'!$D$5:$D$84,$O412)&amp;"")</f>
        <v/>
      </c>
      <c r="L412" s="32">
        <f>IF(AND($A412="",$B412="",$C412="",$F412="",$G412=""),"",IF(NOT(ISNUMBER($A412)),"日付がない",IF($P412="","氏名がない",IF($P412="なし","氏名がメンバーにない",IF($O412="","案件コードがない",IF($O412="なし","案件コードが案件にない",IF($I412="","時間がない",IF((N($F412)*60+N($G412))=0,"時間が0",IF($I412=0,"丸めると0分","")))))))))</f>
        <v/>
      </c>
      <c r="M412" s="58" t="n"/>
      <c r="N412" s="33">
        <f>IF(ISNUMBER($A412),DATE(YEAR($A412),MONTH($A412),1),"")</f>
        <v/>
      </c>
      <c r="O412" s="34">
        <f>IF($C412="","",IFERROR(MATCH($C412,'案件'!$A$5:$A$84,0),"なし"))</f>
        <v/>
      </c>
      <c r="P412" s="34">
        <f>IF($B412="","",IFERROR(MATCH($B412,'メンバー'!$B$5:$B$24,0),"なし"))</f>
        <v/>
      </c>
    </row>
    <row r="413" ht="17" customHeight="1">
      <c r="A413" s="23" t="n"/>
      <c r="B413" s="21" t="n"/>
      <c r="C413" s="21" t="n"/>
      <c r="D413" s="29">
        <f>IF(OR($O413="",$O413="なし"),"",INDEX('案件'!$B$5:$B$84,$O413)&amp;"")</f>
        <v/>
      </c>
      <c r="E413" s="19" t="n"/>
      <c r="F413" s="22" t="n"/>
      <c r="G413" s="22" t="n"/>
      <c r="H413" s="19" t="n"/>
      <c r="I413" s="30">
        <f>IF(AND($F413="",$G413=""),"",IF(N('設定'!$B$11)&gt;0,ROUND((N($F413)*60+N($G413))/N('設定'!$B$11),0)*N('設定'!$B$11),(N($F413)*60+N($G413)))/60)</f>
        <v/>
      </c>
      <c r="J413" s="31">
        <f>IF(OR($I413="",$P413="",$P413="なし"),"",$I413*N(INDEX('メンバー'!$D$5:$D$24,$P413)))</f>
        <v/>
      </c>
      <c r="K413" s="32">
        <f>IF(OR($O413="",$O413="なし"),"",INDEX('案件'!$D$5:$D$84,$O413)&amp;"")</f>
        <v/>
      </c>
      <c r="L413" s="32">
        <f>IF(AND($A413="",$B413="",$C413="",$F413="",$G413=""),"",IF(NOT(ISNUMBER($A413)),"日付がない",IF($P413="","氏名がない",IF($P413="なし","氏名がメンバーにない",IF($O413="","案件コードがない",IF($O413="なし","案件コードが案件にない",IF($I413="","時間がない",IF((N($F413)*60+N($G413))=0,"時間が0",IF($I413=0,"丸めると0分","")))))))))</f>
        <v/>
      </c>
      <c r="M413" s="58" t="n"/>
      <c r="N413" s="33">
        <f>IF(ISNUMBER($A413),DATE(YEAR($A413),MONTH($A413),1),"")</f>
        <v/>
      </c>
      <c r="O413" s="34">
        <f>IF($C413="","",IFERROR(MATCH($C413,'案件'!$A$5:$A$84,0),"なし"))</f>
        <v/>
      </c>
      <c r="P413" s="34">
        <f>IF($B413="","",IFERROR(MATCH($B413,'メンバー'!$B$5:$B$24,0),"なし"))</f>
        <v/>
      </c>
    </row>
    <row r="414" ht="17" customHeight="1">
      <c r="A414" s="23" t="n"/>
      <c r="B414" s="21" t="n"/>
      <c r="C414" s="21" t="n"/>
      <c r="D414" s="29">
        <f>IF(OR($O414="",$O414="なし"),"",INDEX('案件'!$B$5:$B$84,$O414)&amp;"")</f>
        <v/>
      </c>
      <c r="E414" s="19" t="n"/>
      <c r="F414" s="22" t="n"/>
      <c r="G414" s="22" t="n"/>
      <c r="H414" s="19" t="n"/>
      <c r="I414" s="30">
        <f>IF(AND($F414="",$G414=""),"",IF(N('設定'!$B$11)&gt;0,ROUND((N($F414)*60+N($G414))/N('設定'!$B$11),0)*N('設定'!$B$11),(N($F414)*60+N($G414)))/60)</f>
        <v/>
      </c>
      <c r="J414" s="31">
        <f>IF(OR($I414="",$P414="",$P414="なし"),"",$I414*N(INDEX('メンバー'!$D$5:$D$24,$P414)))</f>
        <v/>
      </c>
      <c r="K414" s="32">
        <f>IF(OR($O414="",$O414="なし"),"",INDEX('案件'!$D$5:$D$84,$O414)&amp;"")</f>
        <v/>
      </c>
      <c r="L414" s="32">
        <f>IF(AND($A414="",$B414="",$C414="",$F414="",$G414=""),"",IF(NOT(ISNUMBER($A414)),"日付がない",IF($P414="","氏名がない",IF($P414="なし","氏名がメンバーにない",IF($O414="","案件コードがない",IF($O414="なし","案件コードが案件にない",IF($I414="","時間がない",IF((N($F414)*60+N($G414))=0,"時間が0",IF($I414=0,"丸めると0分","")))))))))</f>
        <v/>
      </c>
      <c r="M414" s="58" t="n"/>
      <c r="N414" s="33">
        <f>IF(ISNUMBER($A414),DATE(YEAR($A414),MONTH($A414),1),"")</f>
        <v/>
      </c>
      <c r="O414" s="34">
        <f>IF($C414="","",IFERROR(MATCH($C414,'案件'!$A$5:$A$84,0),"なし"))</f>
        <v/>
      </c>
      <c r="P414" s="34">
        <f>IF($B414="","",IFERROR(MATCH($B414,'メンバー'!$B$5:$B$24,0),"なし"))</f>
        <v/>
      </c>
    </row>
    <row r="415" ht="17" customHeight="1">
      <c r="A415" s="23" t="n"/>
      <c r="B415" s="21" t="n"/>
      <c r="C415" s="21" t="n"/>
      <c r="D415" s="29">
        <f>IF(OR($O415="",$O415="なし"),"",INDEX('案件'!$B$5:$B$84,$O415)&amp;"")</f>
        <v/>
      </c>
      <c r="E415" s="19" t="n"/>
      <c r="F415" s="22" t="n"/>
      <c r="G415" s="22" t="n"/>
      <c r="H415" s="19" t="n"/>
      <c r="I415" s="30">
        <f>IF(AND($F415="",$G415=""),"",IF(N('設定'!$B$11)&gt;0,ROUND((N($F415)*60+N($G415))/N('設定'!$B$11),0)*N('設定'!$B$11),(N($F415)*60+N($G415)))/60)</f>
        <v/>
      </c>
      <c r="J415" s="31">
        <f>IF(OR($I415="",$P415="",$P415="なし"),"",$I415*N(INDEX('メンバー'!$D$5:$D$24,$P415)))</f>
        <v/>
      </c>
      <c r="K415" s="32">
        <f>IF(OR($O415="",$O415="なし"),"",INDEX('案件'!$D$5:$D$84,$O415)&amp;"")</f>
        <v/>
      </c>
      <c r="L415" s="32">
        <f>IF(AND($A415="",$B415="",$C415="",$F415="",$G415=""),"",IF(NOT(ISNUMBER($A415)),"日付がない",IF($P415="","氏名がない",IF($P415="なし","氏名がメンバーにない",IF($O415="","案件コードがない",IF($O415="なし","案件コードが案件にない",IF($I415="","時間がない",IF((N($F415)*60+N($G415))=0,"時間が0",IF($I415=0,"丸めると0分","")))))))))</f>
        <v/>
      </c>
      <c r="M415" s="58" t="n"/>
      <c r="N415" s="33">
        <f>IF(ISNUMBER($A415),DATE(YEAR($A415),MONTH($A415),1),"")</f>
        <v/>
      </c>
      <c r="O415" s="34">
        <f>IF($C415="","",IFERROR(MATCH($C415,'案件'!$A$5:$A$84,0),"なし"))</f>
        <v/>
      </c>
      <c r="P415" s="34">
        <f>IF($B415="","",IFERROR(MATCH($B415,'メンバー'!$B$5:$B$24,0),"なし"))</f>
        <v/>
      </c>
    </row>
    <row r="416" ht="17" customHeight="1">
      <c r="A416" s="23" t="n"/>
      <c r="B416" s="21" t="n"/>
      <c r="C416" s="21" t="n"/>
      <c r="D416" s="29">
        <f>IF(OR($O416="",$O416="なし"),"",INDEX('案件'!$B$5:$B$84,$O416)&amp;"")</f>
        <v/>
      </c>
      <c r="E416" s="19" t="n"/>
      <c r="F416" s="22" t="n"/>
      <c r="G416" s="22" t="n"/>
      <c r="H416" s="19" t="n"/>
      <c r="I416" s="30">
        <f>IF(AND($F416="",$G416=""),"",IF(N('設定'!$B$11)&gt;0,ROUND((N($F416)*60+N($G416))/N('設定'!$B$11),0)*N('設定'!$B$11),(N($F416)*60+N($G416)))/60)</f>
        <v/>
      </c>
      <c r="J416" s="31">
        <f>IF(OR($I416="",$P416="",$P416="なし"),"",$I416*N(INDEX('メンバー'!$D$5:$D$24,$P416)))</f>
        <v/>
      </c>
      <c r="K416" s="32">
        <f>IF(OR($O416="",$O416="なし"),"",INDEX('案件'!$D$5:$D$84,$O416)&amp;"")</f>
        <v/>
      </c>
      <c r="L416" s="32">
        <f>IF(AND($A416="",$B416="",$C416="",$F416="",$G416=""),"",IF(NOT(ISNUMBER($A416)),"日付がない",IF($P416="","氏名がない",IF($P416="なし","氏名がメンバーにない",IF($O416="","案件コードがない",IF($O416="なし","案件コードが案件にない",IF($I416="","時間がない",IF((N($F416)*60+N($G416))=0,"時間が0",IF($I416=0,"丸めると0分","")))))))))</f>
        <v/>
      </c>
      <c r="M416" s="58" t="n"/>
      <c r="N416" s="33">
        <f>IF(ISNUMBER($A416),DATE(YEAR($A416),MONTH($A416),1),"")</f>
        <v/>
      </c>
      <c r="O416" s="34">
        <f>IF($C416="","",IFERROR(MATCH($C416,'案件'!$A$5:$A$84,0),"なし"))</f>
        <v/>
      </c>
      <c r="P416" s="34">
        <f>IF($B416="","",IFERROR(MATCH($B416,'メンバー'!$B$5:$B$24,0),"なし"))</f>
        <v/>
      </c>
    </row>
    <row r="417" ht="17" customHeight="1">
      <c r="A417" s="23" t="n"/>
      <c r="B417" s="21" t="n"/>
      <c r="C417" s="21" t="n"/>
      <c r="D417" s="29">
        <f>IF(OR($O417="",$O417="なし"),"",INDEX('案件'!$B$5:$B$84,$O417)&amp;"")</f>
        <v/>
      </c>
      <c r="E417" s="19" t="n"/>
      <c r="F417" s="22" t="n"/>
      <c r="G417" s="22" t="n"/>
      <c r="H417" s="19" t="n"/>
      <c r="I417" s="30">
        <f>IF(AND($F417="",$G417=""),"",IF(N('設定'!$B$11)&gt;0,ROUND((N($F417)*60+N($G417))/N('設定'!$B$11),0)*N('設定'!$B$11),(N($F417)*60+N($G417)))/60)</f>
        <v/>
      </c>
      <c r="J417" s="31">
        <f>IF(OR($I417="",$P417="",$P417="なし"),"",$I417*N(INDEX('メンバー'!$D$5:$D$24,$P417)))</f>
        <v/>
      </c>
      <c r="K417" s="32">
        <f>IF(OR($O417="",$O417="なし"),"",INDEX('案件'!$D$5:$D$84,$O417)&amp;"")</f>
        <v/>
      </c>
      <c r="L417" s="32">
        <f>IF(AND($A417="",$B417="",$C417="",$F417="",$G417=""),"",IF(NOT(ISNUMBER($A417)),"日付がない",IF($P417="","氏名がない",IF($P417="なし","氏名がメンバーにない",IF($O417="","案件コードがない",IF($O417="なし","案件コードが案件にない",IF($I417="","時間がない",IF((N($F417)*60+N($G417))=0,"時間が0",IF($I417=0,"丸めると0分","")))))))))</f>
        <v/>
      </c>
      <c r="M417" s="58" t="n"/>
      <c r="N417" s="33">
        <f>IF(ISNUMBER($A417),DATE(YEAR($A417),MONTH($A417),1),"")</f>
        <v/>
      </c>
      <c r="O417" s="34">
        <f>IF($C417="","",IFERROR(MATCH($C417,'案件'!$A$5:$A$84,0),"なし"))</f>
        <v/>
      </c>
      <c r="P417" s="34">
        <f>IF($B417="","",IFERROR(MATCH($B417,'メンバー'!$B$5:$B$24,0),"なし"))</f>
        <v/>
      </c>
    </row>
    <row r="418" ht="17" customHeight="1">
      <c r="A418" s="23" t="n"/>
      <c r="B418" s="21" t="n"/>
      <c r="C418" s="21" t="n"/>
      <c r="D418" s="29">
        <f>IF(OR($O418="",$O418="なし"),"",INDEX('案件'!$B$5:$B$84,$O418)&amp;"")</f>
        <v/>
      </c>
      <c r="E418" s="19" t="n"/>
      <c r="F418" s="22" t="n"/>
      <c r="G418" s="22" t="n"/>
      <c r="H418" s="19" t="n"/>
      <c r="I418" s="30">
        <f>IF(AND($F418="",$G418=""),"",IF(N('設定'!$B$11)&gt;0,ROUND((N($F418)*60+N($G418))/N('設定'!$B$11),0)*N('設定'!$B$11),(N($F418)*60+N($G418)))/60)</f>
        <v/>
      </c>
      <c r="J418" s="31">
        <f>IF(OR($I418="",$P418="",$P418="なし"),"",$I418*N(INDEX('メンバー'!$D$5:$D$24,$P418)))</f>
        <v/>
      </c>
      <c r="K418" s="32">
        <f>IF(OR($O418="",$O418="なし"),"",INDEX('案件'!$D$5:$D$84,$O418)&amp;"")</f>
        <v/>
      </c>
      <c r="L418" s="32">
        <f>IF(AND($A418="",$B418="",$C418="",$F418="",$G418=""),"",IF(NOT(ISNUMBER($A418)),"日付がない",IF($P418="","氏名がない",IF($P418="なし","氏名がメンバーにない",IF($O418="","案件コードがない",IF($O418="なし","案件コードが案件にない",IF($I418="","時間がない",IF((N($F418)*60+N($G418))=0,"時間が0",IF($I418=0,"丸めると0分","")))))))))</f>
        <v/>
      </c>
      <c r="M418" s="58" t="n"/>
      <c r="N418" s="33">
        <f>IF(ISNUMBER($A418),DATE(YEAR($A418),MONTH($A418),1),"")</f>
        <v/>
      </c>
      <c r="O418" s="34">
        <f>IF($C418="","",IFERROR(MATCH($C418,'案件'!$A$5:$A$84,0),"なし"))</f>
        <v/>
      </c>
      <c r="P418" s="34">
        <f>IF($B418="","",IFERROR(MATCH($B418,'メンバー'!$B$5:$B$24,0),"なし"))</f>
        <v/>
      </c>
    </row>
    <row r="419" ht="17" customHeight="1">
      <c r="A419" s="23" t="n"/>
      <c r="B419" s="21" t="n"/>
      <c r="C419" s="21" t="n"/>
      <c r="D419" s="29">
        <f>IF(OR($O419="",$O419="なし"),"",INDEX('案件'!$B$5:$B$84,$O419)&amp;"")</f>
        <v/>
      </c>
      <c r="E419" s="19" t="n"/>
      <c r="F419" s="22" t="n"/>
      <c r="G419" s="22" t="n"/>
      <c r="H419" s="19" t="n"/>
      <c r="I419" s="30">
        <f>IF(AND($F419="",$G419=""),"",IF(N('設定'!$B$11)&gt;0,ROUND((N($F419)*60+N($G419))/N('設定'!$B$11),0)*N('設定'!$B$11),(N($F419)*60+N($G419)))/60)</f>
        <v/>
      </c>
      <c r="J419" s="31">
        <f>IF(OR($I419="",$P419="",$P419="なし"),"",$I419*N(INDEX('メンバー'!$D$5:$D$24,$P419)))</f>
        <v/>
      </c>
      <c r="K419" s="32">
        <f>IF(OR($O419="",$O419="なし"),"",INDEX('案件'!$D$5:$D$84,$O419)&amp;"")</f>
        <v/>
      </c>
      <c r="L419" s="32">
        <f>IF(AND($A419="",$B419="",$C419="",$F419="",$G419=""),"",IF(NOT(ISNUMBER($A419)),"日付がない",IF($P419="","氏名がない",IF($P419="なし","氏名がメンバーにない",IF($O419="","案件コードがない",IF($O419="なし","案件コードが案件にない",IF($I419="","時間がない",IF((N($F419)*60+N($G419))=0,"時間が0",IF($I419=0,"丸めると0分","")))))))))</f>
        <v/>
      </c>
      <c r="M419" s="58" t="n"/>
      <c r="N419" s="33">
        <f>IF(ISNUMBER($A419),DATE(YEAR($A419),MONTH($A419),1),"")</f>
        <v/>
      </c>
      <c r="O419" s="34">
        <f>IF($C419="","",IFERROR(MATCH($C419,'案件'!$A$5:$A$84,0),"なし"))</f>
        <v/>
      </c>
      <c r="P419" s="34">
        <f>IF($B419="","",IFERROR(MATCH($B419,'メンバー'!$B$5:$B$24,0),"なし"))</f>
        <v/>
      </c>
    </row>
    <row r="420" ht="17" customHeight="1">
      <c r="A420" s="23" t="n"/>
      <c r="B420" s="21" t="n"/>
      <c r="C420" s="21" t="n"/>
      <c r="D420" s="29">
        <f>IF(OR($O420="",$O420="なし"),"",INDEX('案件'!$B$5:$B$84,$O420)&amp;"")</f>
        <v/>
      </c>
      <c r="E420" s="19" t="n"/>
      <c r="F420" s="22" t="n"/>
      <c r="G420" s="22" t="n"/>
      <c r="H420" s="19" t="n"/>
      <c r="I420" s="30">
        <f>IF(AND($F420="",$G420=""),"",IF(N('設定'!$B$11)&gt;0,ROUND((N($F420)*60+N($G420))/N('設定'!$B$11),0)*N('設定'!$B$11),(N($F420)*60+N($G420)))/60)</f>
        <v/>
      </c>
      <c r="J420" s="31">
        <f>IF(OR($I420="",$P420="",$P420="なし"),"",$I420*N(INDEX('メンバー'!$D$5:$D$24,$P420)))</f>
        <v/>
      </c>
      <c r="K420" s="32">
        <f>IF(OR($O420="",$O420="なし"),"",INDEX('案件'!$D$5:$D$84,$O420)&amp;"")</f>
        <v/>
      </c>
      <c r="L420" s="32">
        <f>IF(AND($A420="",$B420="",$C420="",$F420="",$G420=""),"",IF(NOT(ISNUMBER($A420)),"日付がない",IF($P420="","氏名がない",IF($P420="なし","氏名がメンバーにない",IF($O420="","案件コードがない",IF($O420="なし","案件コードが案件にない",IF($I420="","時間がない",IF((N($F420)*60+N($G420))=0,"時間が0",IF($I420=0,"丸めると0分","")))))))))</f>
        <v/>
      </c>
      <c r="M420" s="58" t="n"/>
      <c r="N420" s="33">
        <f>IF(ISNUMBER($A420),DATE(YEAR($A420),MONTH($A420),1),"")</f>
        <v/>
      </c>
      <c r="O420" s="34">
        <f>IF($C420="","",IFERROR(MATCH($C420,'案件'!$A$5:$A$84,0),"なし"))</f>
        <v/>
      </c>
      <c r="P420" s="34">
        <f>IF($B420="","",IFERROR(MATCH($B420,'メンバー'!$B$5:$B$24,0),"なし"))</f>
        <v/>
      </c>
    </row>
    <row r="421" ht="17" customHeight="1">
      <c r="A421" s="23" t="n"/>
      <c r="B421" s="21" t="n"/>
      <c r="C421" s="21" t="n"/>
      <c r="D421" s="29">
        <f>IF(OR($O421="",$O421="なし"),"",INDEX('案件'!$B$5:$B$84,$O421)&amp;"")</f>
        <v/>
      </c>
      <c r="E421" s="19" t="n"/>
      <c r="F421" s="22" t="n"/>
      <c r="G421" s="22" t="n"/>
      <c r="H421" s="19" t="n"/>
      <c r="I421" s="30">
        <f>IF(AND($F421="",$G421=""),"",IF(N('設定'!$B$11)&gt;0,ROUND((N($F421)*60+N($G421))/N('設定'!$B$11),0)*N('設定'!$B$11),(N($F421)*60+N($G421)))/60)</f>
        <v/>
      </c>
      <c r="J421" s="31">
        <f>IF(OR($I421="",$P421="",$P421="なし"),"",$I421*N(INDEX('メンバー'!$D$5:$D$24,$P421)))</f>
        <v/>
      </c>
      <c r="K421" s="32">
        <f>IF(OR($O421="",$O421="なし"),"",INDEX('案件'!$D$5:$D$84,$O421)&amp;"")</f>
        <v/>
      </c>
      <c r="L421" s="32">
        <f>IF(AND($A421="",$B421="",$C421="",$F421="",$G421=""),"",IF(NOT(ISNUMBER($A421)),"日付がない",IF($P421="","氏名がない",IF($P421="なし","氏名がメンバーにない",IF($O421="","案件コードがない",IF($O421="なし","案件コードが案件にない",IF($I421="","時間がない",IF((N($F421)*60+N($G421))=0,"時間が0",IF($I421=0,"丸めると0分","")))))))))</f>
        <v/>
      </c>
      <c r="M421" s="58" t="n"/>
      <c r="N421" s="33">
        <f>IF(ISNUMBER($A421),DATE(YEAR($A421),MONTH($A421),1),"")</f>
        <v/>
      </c>
      <c r="O421" s="34">
        <f>IF($C421="","",IFERROR(MATCH($C421,'案件'!$A$5:$A$84,0),"なし"))</f>
        <v/>
      </c>
      <c r="P421" s="34">
        <f>IF($B421="","",IFERROR(MATCH($B421,'メンバー'!$B$5:$B$24,0),"なし"))</f>
        <v/>
      </c>
    </row>
    <row r="422" ht="17" customHeight="1">
      <c r="A422" s="23" t="n"/>
      <c r="B422" s="21" t="n"/>
      <c r="C422" s="21" t="n"/>
      <c r="D422" s="29">
        <f>IF(OR($O422="",$O422="なし"),"",INDEX('案件'!$B$5:$B$84,$O422)&amp;"")</f>
        <v/>
      </c>
      <c r="E422" s="19" t="n"/>
      <c r="F422" s="22" t="n"/>
      <c r="G422" s="22" t="n"/>
      <c r="H422" s="19" t="n"/>
      <c r="I422" s="30">
        <f>IF(AND($F422="",$G422=""),"",IF(N('設定'!$B$11)&gt;0,ROUND((N($F422)*60+N($G422))/N('設定'!$B$11),0)*N('設定'!$B$11),(N($F422)*60+N($G422)))/60)</f>
        <v/>
      </c>
      <c r="J422" s="31">
        <f>IF(OR($I422="",$P422="",$P422="なし"),"",$I422*N(INDEX('メンバー'!$D$5:$D$24,$P422)))</f>
        <v/>
      </c>
      <c r="K422" s="32">
        <f>IF(OR($O422="",$O422="なし"),"",INDEX('案件'!$D$5:$D$84,$O422)&amp;"")</f>
        <v/>
      </c>
      <c r="L422" s="32">
        <f>IF(AND($A422="",$B422="",$C422="",$F422="",$G422=""),"",IF(NOT(ISNUMBER($A422)),"日付がない",IF($P422="","氏名がない",IF($P422="なし","氏名がメンバーにない",IF($O422="","案件コードがない",IF($O422="なし","案件コードが案件にない",IF($I422="","時間がない",IF((N($F422)*60+N($G422))=0,"時間が0",IF($I422=0,"丸めると0分","")))))))))</f>
        <v/>
      </c>
      <c r="M422" s="58" t="n"/>
      <c r="N422" s="33">
        <f>IF(ISNUMBER($A422),DATE(YEAR($A422),MONTH($A422),1),"")</f>
        <v/>
      </c>
      <c r="O422" s="34">
        <f>IF($C422="","",IFERROR(MATCH($C422,'案件'!$A$5:$A$84,0),"なし"))</f>
        <v/>
      </c>
      <c r="P422" s="34">
        <f>IF($B422="","",IFERROR(MATCH($B422,'メンバー'!$B$5:$B$24,0),"なし"))</f>
        <v/>
      </c>
    </row>
    <row r="423" ht="17" customHeight="1">
      <c r="A423" s="23" t="n"/>
      <c r="B423" s="21" t="n"/>
      <c r="C423" s="21" t="n"/>
      <c r="D423" s="29">
        <f>IF(OR($O423="",$O423="なし"),"",INDEX('案件'!$B$5:$B$84,$O423)&amp;"")</f>
        <v/>
      </c>
      <c r="E423" s="19" t="n"/>
      <c r="F423" s="22" t="n"/>
      <c r="G423" s="22" t="n"/>
      <c r="H423" s="19" t="n"/>
      <c r="I423" s="30">
        <f>IF(AND($F423="",$G423=""),"",IF(N('設定'!$B$11)&gt;0,ROUND((N($F423)*60+N($G423))/N('設定'!$B$11),0)*N('設定'!$B$11),(N($F423)*60+N($G423)))/60)</f>
        <v/>
      </c>
      <c r="J423" s="31">
        <f>IF(OR($I423="",$P423="",$P423="なし"),"",$I423*N(INDEX('メンバー'!$D$5:$D$24,$P423)))</f>
        <v/>
      </c>
      <c r="K423" s="32">
        <f>IF(OR($O423="",$O423="なし"),"",INDEX('案件'!$D$5:$D$84,$O423)&amp;"")</f>
        <v/>
      </c>
      <c r="L423" s="32">
        <f>IF(AND($A423="",$B423="",$C423="",$F423="",$G423=""),"",IF(NOT(ISNUMBER($A423)),"日付がない",IF($P423="","氏名がない",IF($P423="なし","氏名がメンバーにない",IF($O423="","案件コードがない",IF($O423="なし","案件コードが案件にない",IF($I423="","時間がない",IF((N($F423)*60+N($G423))=0,"時間が0",IF($I423=0,"丸めると0分","")))))))))</f>
        <v/>
      </c>
      <c r="M423" s="58" t="n"/>
      <c r="N423" s="33">
        <f>IF(ISNUMBER($A423),DATE(YEAR($A423),MONTH($A423),1),"")</f>
        <v/>
      </c>
      <c r="O423" s="34">
        <f>IF($C423="","",IFERROR(MATCH($C423,'案件'!$A$5:$A$84,0),"なし"))</f>
        <v/>
      </c>
      <c r="P423" s="34">
        <f>IF($B423="","",IFERROR(MATCH($B423,'メンバー'!$B$5:$B$24,0),"なし"))</f>
        <v/>
      </c>
    </row>
    <row r="424" ht="17" customHeight="1">
      <c r="A424" s="23" t="n"/>
      <c r="B424" s="21" t="n"/>
      <c r="C424" s="21" t="n"/>
      <c r="D424" s="29">
        <f>IF(OR($O424="",$O424="なし"),"",INDEX('案件'!$B$5:$B$84,$O424)&amp;"")</f>
        <v/>
      </c>
      <c r="E424" s="19" t="n"/>
      <c r="F424" s="22" t="n"/>
      <c r="G424" s="22" t="n"/>
      <c r="H424" s="19" t="n"/>
      <c r="I424" s="30">
        <f>IF(AND($F424="",$G424=""),"",IF(N('設定'!$B$11)&gt;0,ROUND((N($F424)*60+N($G424))/N('設定'!$B$11),0)*N('設定'!$B$11),(N($F424)*60+N($G424)))/60)</f>
        <v/>
      </c>
      <c r="J424" s="31">
        <f>IF(OR($I424="",$P424="",$P424="なし"),"",$I424*N(INDEX('メンバー'!$D$5:$D$24,$P424)))</f>
        <v/>
      </c>
      <c r="K424" s="32">
        <f>IF(OR($O424="",$O424="なし"),"",INDEX('案件'!$D$5:$D$84,$O424)&amp;"")</f>
        <v/>
      </c>
      <c r="L424" s="32">
        <f>IF(AND($A424="",$B424="",$C424="",$F424="",$G424=""),"",IF(NOT(ISNUMBER($A424)),"日付がない",IF($P424="","氏名がない",IF($P424="なし","氏名がメンバーにない",IF($O424="","案件コードがない",IF($O424="なし","案件コードが案件にない",IF($I424="","時間がない",IF((N($F424)*60+N($G424))=0,"時間が0",IF($I424=0,"丸めると0分","")))))))))</f>
        <v/>
      </c>
      <c r="M424" s="58" t="n"/>
      <c r="N424" s="33">
        <f>IF(ISNUMBER($A424),DATE(YEAR($A424),MONTH($A424),1),"")</f>
        <v/>
      </c>
      <c r="O424" s="34">
        <f>IF($C424="","",IFERROR(MATCH($C424,'案件'!$A$5:$A$84,0),"なし"))</f>
        <v/>
      </c>
      <c r="P424" s="34">
        <f>IF($B424="","",IFERROR(MATCH($B424,'メンバー'!$B$5:$B$24,0),"なし"))</f>
        <v/>
      </c>
    </row>
    <row r="425" ht="17" customHeight="1">
      <c r="A425" s="23" t="n"/>
      <c r="B425" s="21" t="n"/>
      <c r="C425" s="21" t="n"/>
      <c r="D425" s="29">
        <f>IF(OR($O425="",$O425="なし"),"",INDEX('案件'!$B$5:$B$84,$O425)&amp;"")</f>
        <v/>
      </c>
      <c r="E425" s="19" t="n"/>
      <c r="F425" s="22" t="n"/>
      <c r="G425" s="22" t="n"/>
      <c r="H425" s="19" t="n"/>
      <c r="I425" s="30">
        <f>IF(AND($F425="",$G425=""),"",IF(N('設定'!$B$11)&gt;0,ROUND((N($F425)*60+N($G425))/N('設定'!$B$11),0)*N('設定'!$B$11),(N($F425)*60+N($G425)))/60)</f>
        <v/>
      </c>
      <c r="J425" s="31">
        <f>IF(OR($I425="",$P425="",$P425="なし"),"",$I425*N(INDEX('メンバー'!$D$5:$D$24,$P425)))</f>
        <v/>
      </c>
      <c r="K425" s="32">
        <f>IF(OR($O425="",$O425="なし"),"",INDEX('案件'!$D$5:$D$84,$O425)&amp;"")</f>
        <v/>
      </c>
      <c r="L425" s="32">
        <f>IF(AND($A425="",$B425="",$C425="",$F425="",$G425=""),"",IF(NOT(ISNUMBER($A425)),"日付がない",IF($P425="","氏名がない",IF($P425="なし","氏名がメンバーにない",IF($O425="","案件コードがない",IF($O425="なし","案件コードが案件にない",IF($I425="","時間がない",IF((N($F425)*60+N($G425))=0,"時間が0",IF($I425=0,"丸めると0分","")))))))))</f>
        <v/>
      </c>
      <c r="M425" s="58" t="n"/>
      <c r="N425" s="33">
        <f>IF(ISNUMBER($A425),DATE(YEAR($A425),MONTH($A425),1),"")</f>
        <v/>
      </c>
      <c r="O425" s="34">
        <f>IF($C425="","",IFERROR(MATCH($C425,'案件'!$A$5:$A$84,0),"なし"))</f>
        <v/>
      </c>
      <c r="P425" s="34">
        <f>IF($B425="","",IFERROR(MATCH($B425,'メンバー'!$B$5:$B$24,0),"なし"))</f>
        <v/>
      </c>
    </row>
    <row r="426" ht="17" customHeight="1">
      <c r="A426" s="23" t="n"/>
      <c r="B426" s="21" t="n"/>
      <c r="C426" s="21" t="n"/>
      <c r="D426" s="29">
        <f>IF(OR($O426="",$O426="なし"),"",INDEX('案件'!$B$5:$B$84,$O426)&amp;"")</f>
        <v/>
      </c>
      <c r="E426" s="19" t="n"/>
      <c r="F426" s="22" t="n"/>
      <c r="G426" s="22" t="n"/>
      <c r="H426" s="19" t="n"/>
      <c r="I426" s="30">
        <f>IF(AND($F426="",$G426=""),"",IF(N('設定'!$B$11)&gt;0,ROUND((N($F426)*60+N($G426))/N('設定'!$B$11),0)*N('設定'!$B$11),(N($F426)*60+N($G426)))/60)</f>
        <v/>
      </c>
      <c r="J426" s="31">
        <f>IF(OR($I426="",$P426="",$P426="なし"),"",$I426*N(INDEX('メンバー'!$D$5:$D$24,$P426)))</f>
        <v/>
      </c>
      <c r="K426" s="32">
        <f>IF(OR($O426="",$O426="なし"),"",INDEX('案件'!$D$5:$D$84,$O426)&amp;"")</f>
        <v/>
      </c>
      <c r="L426" s="32">
        <f>IF(AND($A426="",$B426="",$C426="",$F426="",$G426=""),"",IF(NOT(ISNUMBER($A426)),"日付がない",IF($P426="","氏名がない",IF($P426="なし","氏名がメンバーにない",IF($O426="","案件コードがない",IF($O426="なし","案件コードが案件にない",IF($I426="","時間がない",IF((N($F426)*60+N($G426))=0,"時間が0",IF($I426=0,"丸めると0分","")))))))))</f>
        <v/>
      </c>
      <c r="M426" s="58" t="n"/>
      <c r="N426" s="33">
        <f>IF(ISNUMBER($A426),DATE(YEAR($A426),MONTH($A426),1),"")</f>
        <v/>
      </c>
      <c r="O426" s="34">
        <f>IF($C426="","",IFERROR(MATCH($C426,'案件'!$A$5:$A$84,0),"なし"))</f>
        <v/>
      </c>
      <c r="P426" s="34">
        <f>IF($B426="","",IFERROR(MATCH($B426,'メンバー'!$B$5:$B$24,0),"なし"))</f>
        <v/>
      </c>
    </row>
    <row r="427" ht="17" customHeight="1">
      <c r="A427" s="23" t="n"/>
      <c r="B427" s="21" t="n"/>
      <c r="C427" s="21" t="n"/>
      <c r="D427" s="29">
        <f>IF(OR($O427="",$O427="なし"),"",INDEX('案件'!$B$5:$B$84,$O427)&amp;"")</f>
        <v/>
      </c>
      <c r="E427" s="19" t="n"/>
      <c r="F427" s="22" t="n"/>
      <c r="G427" s="22" t="n"/>
      <c r="H427" s="19" t="n"/>
      <c r="I427" s="30">
        <f>IF(AND($F427="",$G427=""),"",IF(N('設定'!$B$11)&gt;0,ROUND((N($F427)*60+N($G427))/N('設定'!$B$11),0)*N('設定'!$B$11),(N($F427)*60+N($G427)))/60)</f>
        <v/>
      </c>
      <c r="J427" s="31">
        <f>IF(OR($I427="",$P427="",$P427="なし"),"",$I427*N(INDEX('メンバー'!$D$5:$D$24,$P427)))</f>
        <v/>
      </c>
      <c r="K427" s="32">
        <f>IF(OR($O427="",$O427="なし"),"",INDEX('案件'!$D$5:$D$84,$O427)&amp;"")</f>
        <v/>
      </c>
      <c r="L427" s="32">
        <f>IF(AND($A427="",$B427="",$C427="",$F427="",$G427=""),"",IF(NOT(ISNUMBER($A427)),"日付がない",IF($P427="","氏名がない",IF($P427="なし","氏名がメンバーにない",IF($O427="","案件コードがない",IF($O427="なし","案件コードが案件にない",IF($I427="","時間がない",IF((N($F427)*60+N($G427))=0,"時間が0",IF($I427=0,"丸めると0分","")))))))))</f>
        <v/>
      </c>
      <c r="M427" s="58" t="n"/>
      <c r="N427" s="33">
        <f>IF(ISNUMBER($A427),DATE(YEAR($A427),MONTH($A427),1),"")</f>
        <v/>
      </c>
      <c r="O427" s="34">
        <f>IF($C427="","",IFERROR(MATCH($C427,'案件'!$A$5:$A$84,0),"なし"))</f>
        <v/>
      </c>
      <c r="P427" s="34">
        <f>IF($B427="","",IFERROR(MATCH($B427,'メンバー'!$B$5:$B$24,0),"なし"))</f>
        <v/>
      </c>
    </row>
    <row r="428" ht="17" customHeight="1">
      <c r="A428" s="23" t="n"/>
      <c r="B428" s="21" t="n"/>
      <c r="C428" s="21" t="n"/>
      <c r="D428" s="29">
        <f>IF(OR($O428="",$O428="なし"),"",INDEX('案件'!$B$5:$B$84,$O428)&amp;"")</f>
        <v/>
      </c>
      <c r="E428" s="19" t="n"/>
      <c r="F428" s="22" t="n"/>
      <c r="G428" s="22" t="n"/>
      <c r="H428" s="19" t="n"/>
      <c r="I428" s="30">
        <f>IF(AND($F428="",$G428=""),"",IF(N('設定'!$B$11)&gt;0,ROUND((N($F428)*60+N($G428))/N('設定'!$B$11),0)*N('設定'!$B$11),(N($F428)*60+N($G428)))/60)</f>
        <v/>
      </c>
      <c r="J428" s="31">
        <f>IF(OR($I428="",$P428="",$P428="なし"),"",$I428*N(INDEX('メンバー'!$D$5:$D$24,$P428)))</f>
        <v/>
      </c>
      <c r="K428" s="32">
        <f>IF(OR($O428="",$O428="なし"),"",INDEX('案件'!$D$5:$D$84,$O428)&amp;"")</f>
        <v/>
      </c>
      <c r="L428" s="32">
        <f>IF(AND($A428="",$B428="",$C428="",$F428="",$G428=""),"",IF(NOT(ISNUMBER($A428)),"日付がない",IF($P428="","氏名がない",IF($P428="なし","氏名がメンバーにない",IF($O428="","案件コードがない",IF($O428="なし","案件コードが案件にない",IF($I428="","時間がない",IF((N($F428)*60+N($G428))=0,"時間が0",IF($I428=0,"丸めると0分","")))))))))</f>
        <v/>
      </c>
      <c r="M428" s="58" t="n"/>
      <c r="N428" s="33">
        <f>IF(ISNUMBER($A428),DATE(YEAR($A428),MONTH($A428),1),"")</f>
        <v/>
      </c>
      <c r="O428" s="34">
        <f>IF($C428="","",IFERROR(MATCH($C428,'案件'!$A$5:$A$84,0),"なし"))</f>
        <v/>
      </c>
      <c r="P428" s="34">
        <f>IF($B428="","",IFERROR(MATCH($B428,'メンバー'!$B$5:$B$24,0),"なし"))</f>
        <v/>
      </c>
    </row>
    <row r="429" ht="17" customHeight="1">
      <c r="A429" s="23" t="n"/>
      <c r="B429" s="21" t="n"/>
      <c r="C429" s="21" t="n"/>
      <c r="D429" s="29">
        <f>IF(OR($O429="",$O429="なし"),"",INDEX('案件'!$B$5:$B$84,$O429)&amp;"")</f>
        <v/>
      </c>
      <c r="E429" s="19" t="n"/>
      <c r="F429" s="22" t="n"/>
      <c r="G429" s="22" t="n"/>
      <c r="H429" s="19" t="n"/>
      <c r="I429" s="30">
        <f>IF(AND($F429="",$G429=""),"",IF(N('設定'!$B$11)&gt;0,ROUND((N($F429)*60+N($G429))/N('設定'!$B$11),0)*N('設定'!$B$11),(N($F429)*60+N($G429)))/60)</f>
        <v/>
      </c>
      <c r="J429" s="31">
        <f>IF(OR($I429="",$P429="",$P429="なし"),"",$I429*N(INDEX('メンバー'!$D$5:$D$24,$P429)))</f>
        <v/>
      </c>
      <c r="K429" s="32">
        <f>IF(OR($O429="",$O429="なし"),"",INDEX('案件'!$D$5:$D$84,$O429)&amp;"")</f>
        <v/>
      </c>
      <c r="L429" s="32">
        <f>IF(AND($A429="",$B429="",$C429="",$F429="",$G429=""),"",IF(NOT(ISNUMBER($A429)),"日付がない",IF($P429="","氏名がない",IF($P429="なし","氏名がメンバーにない",IF($O429="","案件コードがない",IF($O429="なし","案件コードが案件にない",IF($I429="","時間がない",IF((N($F429)*60+N($G429))=0,"時間が0",IF($I429=0,"丸めると0分","")))))))))</f>
        <v/>
      </c>
      <c r="M429" s="58" t="n"/>
      <c r="N429" s="33">
        <f>IF(ISNUMBER($A429),DATE(YEAR($A429),MONTH($A429),1),"")</f>
        <v/>
      </c>
      <c r="O429" s="34">
        <f>IF($C429="","",IFERROR(MATCH($C429,'案件'!$A$5:$A$84,0),"なし"))</f>
        <v/>
      </c>
      <c r="P429" s="34">
        <f>IF($B429="","",IFERROR(MATCH($B429,'メンバー'!$B$5:$B$24,0),"なし"))</f>
        <v/>
      </c>
    </row>
    <row r="430" ht="17" customHeight="1">
      <c r="A430" s="23" t="n"/>
      <c r="B430" s="21" t="n"/>
      <c r="C430" s="21" t="n"/>
      <c r="D430" s="29">
        <f>IF(OR($O430="",$O430="なし"),"",INDEX('案件'!$B$5:$B$84,$O430)&amp;"")</f>
        <v/>
      </c>
      <c r="E430" s="19" t="n"/>
      <c r="F430" s="22" t="n"/>
      <c r="G430" s="22" t="n"/>
      <c r="H430" s="19" t="n"/>
      <c r="I430" s="30">
        <f>IF(AND($F430="",$G430=""),"",IF(N('設定'!$B$11)&gt;0,ROUND((N($F430)*60+N($G430))/N('設定'!$B$11),0)*N('設定'!$B$11),(N($F430)*60+N($G430)))/60)</f>
        <v/>
      </c>
      <c r="J430" s="31">
        <f>IF(OR($I430="",$P430="",$P430="なし"),"",$I430*N(INDEX('メンバー'!$D$5:$D$24,$P430)))</f>
        <v/>
      </c>
      <c r="K430" s="32">
        <f>IF(OR($O430="",$O430="なし"),"",INDEX('案件'!$D$5:$D$84,$O430)&amp;"")</f>
        <v/>
      </c>
      <c r="L430" s="32">
        <f>IF(AND($A430="",$B430="",$C430="",$F430="",$G430=""),"",IF(NOT(ISNUMBER($A430)),"日付がない",IF($P430="","氏名がない",IF($P430="なし","氏名がメンバーにない",IF($O430="","案件コードがない",IF($O430="なし","案件コードが案件にない",IF($I430="","時間がない",IF((N($F430)*60+N($G430))=0,"時間が0",IF($I430=0,"丸めると0分","")))))))))</f>
        <v/>
      </c>
      <c r="M430" s="58" t="n"/>
      <c r="N430" s="33">
        <f>IF(ISNUMBER($A430),DATE(YEAR($A430),MONTH($A430),1),"")</f>
        <v/>
      </c>
      <c r="O430" s="34">
        <f>IF($C430="","",IFERROR(MATCH($C430,'案件'!$A$5:$A$84,0),"なし"))</f>
        <v/>
      </c>
      <c r="P430" s="34">
        <f>IF($B430="","",IFERROR(MATCH($B430,'メンバー'!$B$5:$B$24,0),"なし"))</f>
        <v/>
      </c>
    </row>
    <row r="431" ht="17" customHeight="1">
      <c r="A431" s="23" t="n"/>
      <c r="B431" s="21" t="n"/>
      <c r="C431" s="21" t="n"/>
      <c r="D431" s="29">
        <f>IF(OR($O431="",$O431="なし"),"",INDEX('案件'!$B$5:$B$84,$O431)&amp;"")</f>
        <v/>
      </c>
      <c r="E431" s="19" t="n"/>
      <c r="F431" s="22" t="n"/>
      <c r="G431" s="22" t="n"/>
      <c r="H431" s="19" t="n"/>
      <c r="I431" s="30">
        <f>IF(AND($F431="",$G431=""),"",IF(N('設定'!$B$11)&gt;0,ROUND((N($F431)*60+N($G431))/N('設定'!$B$11),0)*N('設定'!$B$11),(N($F431)*60+N($G431)))/60)</f>
        <v/>
      </c>
      <c r="J431" s="31">
        <f>IF(OR($I431="",$P431="",$P431="なし"),"",$I431*N(INDEX('メンバー'!$D$5:$D$24,$P431)))</f>
        <v/>
      </c>
      <c r="K431" s="32">
        <f>IF(OR($O431="",$O431="なし"),"",INDEX('案件'!$D$5:$D$84,$O431)&amp;"")</f>
        <v/>
      </c>
      <c r="L431" s="32">
        <f>IF(AND($A431="",$B431="",$C431="",$F431="",$G431=""),"",IF(NOT(ISNUMBER($A431)),"日付がない",IF($P431="","氏名がない",IF($P431="なし","氏名がメンバーにない",IF($O431="","案件コードがない",IF($O431="なし","案件コードが案件にない",IF($I431="","時間がない",IF((N($F431)*60+N($G431))=0,"時間が0",IF($I431=0,"丸めると0分","")))))))))</f>
        <v/>
      </c>
      <c r="M431" s="58" t="n"/>
      <c r="N431" s="33">
        <f>IF(ISNUMBER($A431),DATE(YEAR($A431),MONTH($A431),1),"")</f>
        <v/>
      </c>
      <c r="O431" s="34">
        <f>IF($C431="","",IFERROR(MATCH($C431,'案件'!$A$5:$A$84,0),"なし"))</f>
        <v/>
      </c>
      <c r="P431" s="34">
        <f>IF($B431="","",IFERROR(MATCH($B431,'メンバー'!$B$5:$B$24,0),"なし"))</f>
        <v/>
      </c>
    </row>
    <row r="432" ht="17" customHeight="1">
      <c r="A432" s="23" t="n"/>
      <c r="B432" s="21" t="n"/>
      <c r="C432" s="21" t="n"/>
      <c r="D432" s="29">
        <f>IF(OR($O432="",$O432="なし"),"",INDEX('案件'!$B$5:$B$84,$O432)&amp;"")</f>
        <v/>
      </c>
      <c r="E432" s="19" t="n"/>
      <c r="F432" s="22" t="n"/>
      <c r="G432" s="22" t="n"/>
      <c r="H432" s="19" t="n"/>
      <c r="I432" s="30">
        <f>IF(AND($F432="",$G432=""),"",IF(N('設定'!$B$11)&gt;0,ROUND((N($F432)*60+N($G432))/N('設定'!$B$11),0)*N('設定'!$B$11),(N($F432)*60+N($G432)))/60)</f>
        <v/>
      </c>
      <c r="J432" s="31">
        <f>IF(OR($I432="",$P432="",$P432="なし"),"",$I432*N(INDEX('メンバー'!$D$5:$D$24,$P432)))</f>
        <v/>
      </c>
      <c r="K432" s="32">
        <f>IF(OR($O432="",$O432="なし"),"",INDEX('案件'!$D$5:$D$84,$O432)&amp;"")</f>
        <v/>
      </c>
      <c r="L432" s="32">
        <f>IF(AND($A432="",$B432="",$C432="",$F432="",$G432=""),"",IF(NOT(ISNUMBER($A432)),"日付がない",IF($P432="","氏名がない",IF($P432="なし","氏名がメンバーにない",IF($O432="","案件コードがない",IF($O432="なし","案件コードが案件にない",IF($I432="","時間がない",IF((N($F432)*60+N($G432))=0,"時間が0",IF($I432=0,"丸めると0分","")))))))))</f>
        <v/>
      </c>
      <c r="M432" s="58" t="n"/>
      <c r="N432" s="33">
        <f>IF(ISNUMBER($A432),DATE(YEAR($A432),MONTH($A432),1),"")</f>
        <v/>
      </c>
      <c r="O432" s="34">
        <f>IF($C432="","",IFERROR(MATCH($C432,'案件'!$A$5:$A$84,0),"なし"))</f>
        <v/>
      </c>
      <c r="P432" s="34">
        <f>IF($B432="","",IFERROR(MATCH($B432,'メンバー'!$B$5:$B$24,0),"なし"))</f>
        <v/>
      </c>
    </row>
    <row r="433" ht="17" customHeight="1">
      <c r="A433" s="23" t="n"/>
      <c r="B433" s="21" t="n"/>
      <c r="C433" s="21" t="n"/>
      <c r="D433" s="29">
        <f>IF(OR($O433="",$O433="なし"),"",INDEX('案件'!$B$5:$B$84,$O433)&amp;"")</f>
        <v/>
      </c>
      <c r="E433" s="19" t="n"/>
      <c r="F433" s="22" t="n"/>
      <c r="G433" s="22" t="n"/>
      <c r="H433" s="19" t="n"/>
      <c r="I433" s="30">
        <f>IF(AND($F433="",$G433=""),"",IF(N('設定'!$B$11)&gt;0,ROUND((N($F433)*60+N($G433))/N('設定'!$B$11),0)*N('設定'!$B$11),(N($F433)*60+N($G433)))/60)</f>
        <v/>
      </c>
      <c r="J433" s="31">
        <f>IF(OR($I433="",$P433="",$P433="なし"),"",$I433*N(INDEX('メンバー'!$D$5:$D$24,$P433)))</f>
        <v/>
      </c>
      <c r="K433" s="32">
        <f>IF(OR($O433="",$O433="なし"),"",INDEX('案件'!$D$5:$D$84,$O433)&amp;"")</f>
        <v/>
      </c>
      <c r="L433" s="32">
        <f>IF(AND($A433="",$B433="",$C433="",$F433="",$G433=""),"",IF(NOT(ISNUMBER($A433)),"日付がない",IF($P433="","氏名がない",IF($P433="なし","氏名がメンバーにない",IF($O433="","案件コードがない",IF($O433="なし","案件コードが案件にない",IF($I433="","時間がない",IF((N($F433)*60+N($G433))=0,"時間が0",IF($I433=0,"丸めると0分","")))))))))</f>
        <v/>
      </c>
      <c r="M433" s="58" t="n"/>
      <c r="N433" s="33">
        <f>IF(ISNUMBER($A433),DATE(YEAR($A433),MONTH($A433),1),"")</f>
        <v/>
      </c>
      <c r="O433" s="34">
        <f>IF($C433="","",IFERROR(MATCH($C433,'案件'!$A$5:$A$84,0),"なし"))</f>
        <v/>
      </c>
      <c r="P433" s="34">
        <f>IF($B433="","",IFERROR(MATCH($B433,'メンバー'!$B$5:$B$24,0),"なし"))</f>
        <v/>
      </c>
    </row>
    <row r="434" ht="17" customHeight="1">
      <c r="A434" s="23" t="n"/>
      <c r="B434" s="21" t="n"/>
      <c r="C434" s="21" t="n"/>
      <c r="D434" s="29">
        <f>IF(OR($O434="",$O434="なし"),"",INDEX('案件'!$B$5:$B$84,$O434)&amp;"")</f>
        <v/>
      </c>
      <c r="E434" s="19" t="n"/>
      <c r="F434" s="22" t="n"/>
      <c r="G434" s="22" t="n"/>
      <c r="H434" s="19" t="n"/>
      <c r="I434" s="30">
        <f>IF(AND($F434="",$G434=""),"",IF(N('設定'!$B$11)&gt;0,ROUND((N($F434)*60+N($G434))/N('設定'!$B$11),0)*N('設定'!$B$11),(N($F434)*60+N($G434)))/60)</f>
        <v/>
      </c>
      <c r="J434" s="31">
        <f>IF(OR($I434="",$P434="",$P434="なし"),"",$I434*N(INDEX('メンバー'!$D$5:$D$24,$P434)))</f>
        <v/>
      </c>
      <c r="K434" s="32">
        <f>IF(OR($O434="",$O434="なし"),"",INDEX('案件'!$D$5:$D$84,$O434)&amp;"")</f>
        <v/>
      </c>
      <c r="L434" s="32">
        <f>IF(AND($A434="",$B434="",$C434="",$F434="",$G434=""),"",IF(NOT(ISNUMBER($A434)),"日付がない",IF($P434="","氏名がない",IF($P434="なし","氏名がメンバーにない",IF($O434="","案件コードがない",IF($O434="なし","案件コードが案件にない",IF($I434="","時間がない",IF((N($F434)*60+N($G434))=0,"時間が0",IF($I434=0,"丸めると0分","")))))))))</f>
        <v/>
      </c>
      <c r="M434" s="58" t="n"/>
      <c r="N434" s="33">
        <f>IF(ISNUMBER($A434),DATE(YEAR($A434),MONTH($A434),1),"")</f>
        <v/>
      </c>
      <c r="O434" s="34">
        <f>IF($C434="","",IFERROR(MATCH($C434,'案件'!$A$5:$A$84,0),"なし"))</f>
        <v/>
      </c>
      <c r="P434" s="34">
        <f>IF($B434="","",IFERROR(MATCH($B434,'メンバー'!$B$5:$B$24,0),"なし"))</f>
        <v/>
      </c>
    </row>
    <row r="435" ht="17" customHeight="1">
      <c r="A435" s="23" t="n"/>
      <c r="B435" s="21" t="n"/>
      <c r="C435" s="21" t="n"/>
      <c r="D435" s="29">
        <f>IF(OR($O435="",$O435="なし"),"",INDEX('案件'!$B$5:$B$84,$O435)&amp;"")</f>
        <v/>
      </c>
      <c r="E435" s="19" t="n"/>
      <c r="F435" s="22" t="n"/>
      <c r="G435" s="22" t="n"/>
      <c r="H435" s="19" t="n"/>
      <c r="I435" s="30">
        <f>IF(AND($F435="",$G435=""),"",IF(N('設定'!$B$11)&gt;0,ROUND((N($F435)*60+N($G435))/N('設定'!$B$11),0)*N('設定'!$B$11),(N($F435)*60+N($G435)))/60)</f>
        <v/>
      </c>
      <c r="J435" s="31">
        <f>IF(OR($I435="",$P435="",$P435="なし"),"",$I435*N(INDEX('メンバー'!$D$5:$D$24,$P435)))</f>
        <v/>
      </c>
      <c r="K435" s="32">
        <f>IF(OR($O435="",$O435="なし"),"",INDEX('案件'!$D$5:$D$84,$O435)&amp;"")</f>
        <v/>
      </c>
      <c r="L435" s="32">
        <f>IF(AND($A435="",$B435="",$C435="",$F435="",$G435=""),"",IF(NOT(ISNUMBER($A435)),"日付がない",IF($P435="","氏名がない",IF($P435="なし","氏名がメンバーにない",IF($O435="","案件コードがない",IF($O435="なし","案件コードが案件にない",IF($I435="","時間がない",IF((N($F435)*60+N($G435))=0,"時間が0",IF($I435=0,"丸めると0分","")))))))))</f>
        <v/>
      </c>
      <c r="M435" s="58" t="n"/>
      <c r="N435" s="33">
        <f>IF(ISNUMBER($A435),DATE(YEAR($A435),MONTH($A435),1),"")</f>
        <v/>
      </c>
      <c r="O435" s="34">
        <f>IF($C435="","",IFERROR(MATCH($C435,'案件'!$A$5:$A$84,0),"なし"))</f>
        <v/>
      </c>
      <c r="P435" s="34">
        <f>IF($B435="","",IFERROR(MATCH($B435,'メンバー'!$B$5:$B$24,0),"なし"))</f>
        <v/>
      </c>
    </row>
    <row r="436" ht="17" customHeight="1">
      <c r="A436" s="23" t="n"/>
      <c r="B436" s="21" t="n"/>
      <c r="C436" s="21" t="n"/>
      <c r="D436" s="29">
        <f>IF(OR($O436="",$O436="なし"),"",INDEX('案件'!$B$5:$B$84,$O436)&amp;"")</f>
        <v/>
      </c>
      <c r="E436" s="19" t="n"/>
      <c r="F436" s="22" t="n"/>
      <c r="G436" s="22" t="n"/>
      <c r="H436" s="19" t="n"/>
      <c r="I436" s="30">
        <f>IF(AND($F436="",$G436=""),"",IF(N('設定'!$B$11)&gt;0,ROUND((N($F436)*60+N($G436))/N('設定'!$B$11),0)*N('設定'!$B$11),(N($F436)*60+N($G436)))/60)</f>
        <v/>
      </c>
      <c r="J436" s="31">
        <f>IF(OR($I436="",$P436="",$P436="なし"),"",$I436*N(INDEX('メンバー'!$D$5:$D$24,$P436)))</f>
        <v/>
      </c>
      <c r="K436" s="32">
        <f>IF(OR($O436="",$O436="なし"),"",INDEX('案件'!$D$5:$D$84,$O436)&amp;"")</f>
        <v/>
      </c>
      <c r="L436" s="32">
        <f>IF(AND($A436="",$B436="",$C436="",$F436="",$G436=""),"",IF(NOT(ISNUMBER($A436)),"日付がない",IF($P436="","氏名がない",IF($P436="なし","氏名がメンバーにない",IF($O436="","案件コードがない",IF($O436="なし","案件コードが案件にない",IF($I436="","時間がない",IF((N($F436)*60+N($G436))=0,"時間が0",IF($I436=0,"丸めると0分","")))))))))</f>
        <v/>
      </c>
      <c r="M436" s="58" t="n"/>
      <c r="N436" s="33">
        <f>IF(ISNUMBER($A436),DATE(YEAR($A436),MONTH($A436),1),"")</f>
        <v/>
      </c>
      <c r="O436" s="34">
        <f>IF($C436="","",IFERROR(MATCH($C436,'案件'!$A$5:$A$84,0),"なし"))</f>
        <v/>
      </c>
      <c r="P436" s="34">
        <f>IF($B436="","",IFERROR(MATCH($B436,'メンバー'!$B$5:$B$24,0),"なし"))</f>
        <v/>
      </c>
    </row>
    <row r="437" ht="17" customHeight="1">
      <c r="A437" s="23" t="n"/>
      <c r="B437" s="21" t="n"/>
      <c r="C437" s="21" t="n"/>
      <c r="D437" s="29">
        <f>IF(OR($O437="",$O437="なし"),"",INDEX('案件'!$B$5:$B$84,$O437)&amp;"")</f>
        <v/>
      </c>
      <c r="E437" s="19" t="n"/>
      <c r="F437" s="22" t="n"/>
      <c r="G437" s="22" t="n"/>
      <c r="H437" s="19" t="n"/>
      <c r="I437" s="30">
        <f>IF(AND($F437="",$G437=""),"",IF(N('設定'!$B$11)&gt;0,ROUND((N($F437)*60+N($G437))/N('設定'!$B$11),0)*N('設定'!$B$11),(N($F437)*60+N($G437)))/60)</f>
        <v/>
      </c>
      <c r="J437" s="31">
        <f>IF(OR($I437="",$P437="",$P437="なし"),"",$I437*N(INDEX('メンバー'!$D$5:$D$24,$P437)))</f>
        <v/>
      </c>
      <c r="K437" s="32">
        <f>IF(OR($O437="",$O437="なし"),"",INDEX('案件'!$D$5:$D$84,$O437)&amp;"")</f>
        <v/>
      </c>
      <c r="L437" s="32">
        <f>IF(AND($A437="",$B437="",$C437="",$F437="",$G437=""),"",IF(NOT(ISNUMBER($A437)),"日付がない",IF($P437="","氏名がない",IF($P437="なし","氏名がメンバーにない",IF($O437="","案件コードがない",IF($O437="なし","案件コードが案件にない",IF($I437="","時間がない",IF((N($F437)*60+N($G437))=0,"時間が0",IF($I437=0,"丸めると0分","")))))))))</f>
        <v/>
      </c>
      <c r="M437" s="58" t="n"/>
      <c r="N437" s="33">
        <f>IF(ISNUMBER($A437),DATE(YEAR($A437),MONTH($A437),1),"")</f>
        <v/>
      </c>
      <c r="O437" s="34">
        <f>IF($C437="","",IFERROR(MATCH($C437,'案件'!$A$5:$A$84,0),"なし"))</f>
        <v/>
      </c>
      <c r="P437" s="34">
        <f>IF($B437="","",IFERROR(MATCH($B437,'メンバー'!$B$5:$B$24,0),"なし"))</f>
        <v/>
      </c>
    </row>
    <row r="438" ht="17" customHeight="1">
      <c r="A438" s="23" t="n"/>
      <c r="B438" s="21" t="n"/>
      <c r="C438" s="21" t="n"/>
      <c r="D438" s="29">
        <f>IF(OR($O438="",$O438="なし"),"",INDEX('案件'!$B$5:$B$84,$O438)&amp;"")</f>
        <v/>
      </c>
      <c r="E438" s="19" t="n"/>
      <c r="F438" s="22" t="n"/>
      <c r="G438" s="22" t="n"/>
      <c r="H438" s="19" t="n"/>
      <c r="I438" s="30">
        <f>IF(AND($F438="",$G438=""),"",IF(N('設定'!$B$11)&gt;0,ROUND((N($F438)*60+N($G438))/N('設定'!$B$11),0)*N('設定'!$B$11),(N($F438)*60+N($G438)))/60)</f>
        <v/>
      </c>
      <c r="J438" s="31">
        <f>IF(OR($I438="",$P438="",$P438="なし"),"",$I438*N(INDEX('メンバー'!$D$5:$D$24,$P438)))</f>
        <v/>
      </c>
      <c r="K438" s="32">
        <f>IF(OR($O438="",$O438="なし"),"",INDEX('案件'!$D$5:$D$84,$O438)&amp;"")</f>
        <v/>
      </c>
      <c r="L438" s="32">
        <f>IF(AND($A438="",$B438="",$C438="",$F438="",$G438=""),"",IF(NOT(ISNUMBER($A438)),"日付がない",IF($P438="","氏名がない",IF($P438="なし","氏名がメンバーにない",IF($O438="","案件コードがない",IF($O438="なし","案件コードが案件にない",IF($I438="","時間がない",IF((N($F438)*60+N($G438))=0,"時間が0",IF($I438=0,"丸めると0分","")))))))))</f>
        <v/>
      </c>
      <c r="M438" s="58" t="n"/>
      <c r="N438" s="33">
        <f>IF(ISNUMBER($A438),DATE(YEAR($A438),MONTH($A438),1),"")</f>
        <v/>
      </c>
      <c r="O438" s="34">
        <f>IF($C438="","",IFERROR(MATCH($C438,'案件'!$A$5:$A$84,0),"なし"))</f>
        <v/>
      </c>
      <c r="P438" s="34">
        <f>IF($B438="","",IFERROR(MATCH($B438,'メンバー'!$B$5:$B$24,0),"なし"))</f>
        <v/>
      </c>
    </row>
    <row r="439" ht="17" customHeight="1">
      <c r="A439" s="23" t="n"/>
      <c r="B439" s="21" t="n"/>
      <c r="C439" s="21" t="n"/>
      <c r="D439" s="29">
        <f>IF(OR($O439="",$O439="なし"),"",INDEX('案件'!$B$5:$B$84,$O439)&amp;"")</f>
        <v/>
      </c>
      <c r="E439" s="19" t="n"/>
      <c r="F439" s="22" t="n"/>
      <c r="G439" s="22" t="n"/>
      <c r="H439" s="19" t="n"/>
      <c r="I439" s="30">
        <f>IF(AND($F439="",$G439=""),"",IF(N('設定'!$B$11)&gt;0,ROUND((N($F439)*60+N($G439))/N('設定'!$B$11),0)*N('設定'!$B$11),(N($F439)*60+N($G439)))/60)</f>
        <v/>
      </c>
      <c r="J439" s="31">
        <f>IF(OR($I439="",$P439="",$P439="なし"),"",$I439*N(INDEX('メンバー'!$D$5:$D$24,$P439)))</f>
        <v/>
      </c>
      <c r="K439" s="32">
        <f>IF(OR($O439="",$O439="なし"),"",INDEX('案件'!$D$5:$D$84,$O439)&amp;"")</f>
        <v/>
      </c>
      <c r="L439" s="32">
        <f>IF(AND($A439="",$B439="",$C439="",$F439="",$G439=""),"",IF(NOT(ISNUMBER($A439)),"日付がない",IF($P439="","氏名がない",IF($P439="なし","氏名がメンバーにない",IF($O439="","案件コードがない",IF($O439="なし","案件コードが案件にない",IF($I439="","時間がない",IF((N($F439)*60+N($G439))=0,"時間が0",IF($I439=0,"丸めると0分","")))))))))</f>
        <v/>
      </c>
      <c r="M439" s="58" t="n"/>
      <c r="N439" s="33">
        <f>IF(ISNUMBER($A439),DATE(YEAR($A439),MONTH($A439),1),"")</f>
        <v/>
      </c>
      <c r="O439" s="34">
        <f>IF($C439="","",IFERROR(MATCH($C439,'案件'!$A$5:$A$84,0),"なし"))</f>
        <v/>
      </c>
      <c r="P439" s="34">
        <f>IF($B439="","",IFERROR(MATCH($B439,'メンバー'!$B$5:$B$24,0),"なし"))</f>
        <v/>
      </c>
    </row>
    <row r="440" ht="17" customHeight="1">
      <c r="A440" s="23" t="n"/>
      <c r="B440" s="21" t="n"/>
      <c r="C440" s="21" t="n"/>
      <c r="D440" s="29">
        <f>IF(OR($O440="",$O440="なし"),"",INDEX('案件'!$B$5:$B$84,$O440)&amp;"")</f>
        <v/>
      </c>
      <c r="E440" s="19" t="n"/>
      <c r="F440" s="22" t="n"/>
      <c r="G440" s="22" t="n"/>
      <c r="H440" s="19" t="n"/>
      <c r="I440" s="30">
        <f>IF(AND($F440="",$G440=""),"",IF(N('設定'!$B$11)&gt;0,ROUND((N($F440)*60+N($G440))/N('設定'!$B$11),0)*N('設定'!$B$11),(N($F440)*60+N($G440)))/60)</f>
        <v/>
      </c>
      <c r="J440" s="31">
        <f>IF(OR($I440="",$P440="",$P440="なし"),"",$I440*N(INDEX('メンバー'!$D$5:$D$24,$P440)))</f>
        <v/>
      </c>
      <c r="K440" s="32">
        <f>IF(OR($O440="",$O440="なし"),"",INDEX('案件'!$D$5:$D$84,$O440)&amp;"")</f>
        <v/>
      </c>
      <c r="L440" s="32">
        <f>IF(AND($A440="",$B440="",$C440="",$F440="",$G440=""),"",IF(NOT(ISNUMBER($A440)),"日付がない",IF($P440="","氏名がない",IF($P440="なし","氏名がメンバーにない",IF($O440="","案件コードがない",IF($O440="なし","案件コードが案件にない",IF($I440="","時間がない",IF((N($F440)*60+N($G440))=0,"時間が0",IF($I440=0,"丸めると0分","")))))))))</f>
        <v/>
      </c>
      <c r="M440" s="58" t="n"/>
      <c r="N440" s="33">
        <f>IF(ISNUMBER($A440),DATE(YEAR($A440),MONTH($A440),1),"")</f>
        <v/>
      </c>
      <c r="O440" s="34">
        <f>IF($C440="","",IFERROR(MATCH($C440,'案件'!$A$5:$A$84,0),"なし"))</f>
        <v/>
      </c>
      <c r="P440" s="34">
        <f>IF($B440="","",IFERROR(MATCH($B440,'メンバー'!$B$5:$B$24,0),"なし"))</f>
        <v/>
      </c>
    </row>
    <row r="441" ht="17" customHeight="1">
      <c r="A441" s="23" t="n"/>
      <c r="B441" s="21" t="n"/>
      <c r="C441" s="21" t="n"/>
      <c r="D441" s="29">
        <f>IF(OR($O441="",$O441="なし"),"",INDEX('案件'!$B$5:$B$84,$O441)&amp;"")</f>
        <v/>
      </c>
      <c r="E441" s="19" t="n"/>
      <c r="F441" s="22" t="n"/>
      <c r="G441" s="22" t="n"/>
      <c r="H441" s="19" t="n"/>
      <c r="I441" s="30">
        <f>IF(AND($F441="",$G441=""),"",IF(N('設定'!$B$11)&gt;0,ROUND((N($F441)*60+N($G441))/N('設定'!$B$11),0)*N('設定'!$B$11),(N($F441)*60+N($G441)))/60)</f>
        <v/>
      </c>
      <c r="J441" s="31">
        <f>IF(OR($I441="",$P441="",$P441="なし"),"",$I441*N(INDEX('メンバー'!$D$5:$D$24,$P441)))</f>
        <v/>
      </c>
      <c r="K441" s="32">
        <f>IF(OR($O441="",$O441="なし"),"",INDEX('案件'!$D$5:$D$84,$O441)&amp;"")</f>
        <v/>
      </c>
      <c r="L441" s="32">
        <f>IF(AND($A441="",$B441="",$C441="",$F441="",$G441=""),"",IF(NOT(ISNUMBER($A441)),"日付がない",IF($P441="","氏名がない",IF($P441="なし","氏名がメンバーにない",IF($O441="","案件コードがない",IF($O441="なし","案件コードが案件にない",IF($I441="","時間がない",IF((N($F441)*60+N($G441))=0,"時間が0",IF($I441=0,"丸めると0分","")))))))))</f>
        <v/>
      </c>
      <c r="M441" s="58" t="n"/>
      <c r="N441" s="33">
        <f>IF(ISNUMBER($A441),DATE(YEAR($A441),MONTH($A441),1),"")</f>
        <v/>
      </c>
      <c r="O441" s="34">
        <f>IF($C441="","",IFERROR(MATCH($C441,'案件'!$A$5:$A$84,0),"なし"))</f>
        <v/>
      </c>
      <c r="P441" s="34">
        <f>IF($B441="","",IFERROR(MATCH($B441,'メンバー'!$B$5:$B$24,0),"なし"))</f>
        <v/>
      </c>
    </row>
    <row r="442" ht="17" customHeight="1">
      <c r="A442" s="23" t="n"/>
      <c r="B442" s="21" t="n"/>
      <c r="C442" s="21" t="n"/>
      <c r="D442" s="29">
        <f>IF(OR($O442="",$O442="なし"),"",INDEX('案件'!$B$5:$B$84,$O442)&amp;"")</f>
        <v/>
      </c>
      <c r="E442" s="19" t="n"/>
      <c r="F442" s="22" t="n"/>
      <c r="G442" s="22" t="n"/>
      <c r="H442" s="19" t="n"/>
      <c r="I442" s="30">
        <f>IF(AND($F442="",$G442=""),"",IF(N('設定'!$B$11)&gt;0,ROUND((N($F442)*60+N($G442))/N('設定'!$B$11),0)*N('設定'!$B$11),(N($F442)*60+N($G442)))/60)</f>
        <v/>
      </c>
      <c r="J442" s="31">
        <f>IF(OR($I442="",$P442="",$P442="なし"),"",$I442*N(INDEX('メンバー'!$D$5:$D$24,$P442)))</f>
        <v/>
      </c>
      <c r="K442" s="32">
        <f>IF(OR($O442="",$O442="なし"),"",INDEX('案件'!$D$5:$D$84,$O442)&amp;"")</f>
        <v/>
      </c>
      <c r="L442" s="32">
        <f>IF(AND($A442="",$B442="",$C442="",$F442="",$G442=""),"",IF(NOT(ISNUMBER($A442)),"日付がない",IF($P442="","氏名がない",IF($P442="なし","氏名がメンバーにない",IF($O442="","案件コードがない",IF($O442="なし","案件コードが案件にない",IF($I442="","時間がない",IF((N($F442)*60+N($G442))=0,"時間が0",IF($I442=0,"丸めると0分","")))))))))</f>
        <v/>
      </c>
      <c r="M442" s="58" t="n"/>
      <c r="N442" s="33">
        <f>IF(ISNUMBER($A442),DATE(YEAR($A442),MONTH($A442),1),"")</f>
        <v/>
      </c>
      <c r="O442" s="34">
        <f>IF($C442="","",IFERROR(MATCH($C442,'案件'!$A$5:$A$84,0),"なし"))</f>
        <v/>
      </c>
      <c r="P442" s="34">
        <f>IF($B442="","",IFERROR(MATCH($B442,'メンバー'!$B$5:$B$24,0),"なし"))</f>
        <v/>
      </c>
    </row>
    <row r="443" ht="17" customHeight="1">
      <c r="A443" s="23" t="n"/>
      <c r="B443" s="21" t="n"/>
      <c r="C443" s="21" t="n"/>
      <c r="D443" s="29">
        <f>IF(OR($O443="",$O443="なし"),"",INDEX('案件'!$B$5:$B$84,$O443)&amp;"")</f>
        <v/>
      </c>
      <c r="E443" s="19" t="n"/>
      <c r="F443" s="22" t="n"/>
      <c r="G443" s="22" t="n"/>
      <c r="H443" s="19" t="n"/>
      <c r="I443" s="30">
        <f>IF(AND($F443="",$G443=""),"",IF(N('設定'!$B$11)&gt;0,ROUND((N($F443)*60+N($G443))/N('設定'!$B$11),0)*N('設定'!$B$11),(N($F443)*60+N($G443)))/60)</f>
        <v/>
      </c>
      <c r="J443" s="31">
        <f>IF(OR($I443="",$P443="",$P443="なし"),"",$I443*N(INDEX('メンバー'!$D$5:$D$24,$P443)))</f>
        <v/>
      </c>
      <c r="K443" s="32">
        <f>IF(OR($O443="",$O443="なし"),"",INDEX('案件'!$D$5:$D$84,$O443)&amp;"")</f>
        <v/>
      </c>
      <c r="L443" s="32">
        <f>IF(AND($A443="",$B443="",$C443="",$F443="",$G443=""),"",IF(NOT(ISNUMBER($A443)),"日付がない",IF($P443="","氏名がない",IF($P443="なし","氏名がメンバーにない",IF($O443="","案件コードがない",IF($O443="なし","案件コードが案件にない",IF($I443="","時間がない",IF((N($F443)*60+N($G443))=0,"時間が0",IF($I443=0,"丸めると0分","")))))))))</f>
        <v/>
      </c>
      <c r="M443" s="58" t="n"/>
      <c r="N443" s="33">
        <f>IF(ISNUMBER($A443),DATE(YEAR($A443),MONTH($A443),1),"")</f>
        <v/>
      </c>
      <c r="O443" s="34">
        <f>IF($C443="","",IFERROR(MATCH($C443,'案件'!$A$5:$A$84,0),"なし"))</f>
        <v/>
      </c>
      <c r="P443" s="34">
        <f>IF($B443="","",IFERROR(MATCH($B443,'メンバー'!$B$5:$B$24,0),"なし"))</f>
        <v/>
      </c>
    </row>
    <row r="444" ht="17" customHeight="1">
      <c r="A444" s="23" t="n"/>
      <c r="B444" s="21" t="n"/>
      <c r="C444" s="21" t="n"/>
      <c r="D444" s="29">
        <f>IF(OR($O444="",$O444="なし"),"",INDEX('案件'!$B$5:$B$84,$O444)&amp;"")</f>
        <v/>
      </c>
      <c r="E444" s="19" t="n"/>
      <c r="F444" s="22" t="n"/>
      <c r="G444" s="22" t="n"/>
      <c r="H444" s="19" t="n"/>
      <c r="I444" s="30">
        <f>IF(AND($F444="",$G444=""),"",IF(N('設定'!$B$11)&gt;0,ROUND((N($F444)*60+N($G444))/N('設定'!$B$11),0)*N('設定'!$B$11),(N($F444)*60+N($G444)))/60)</f>
        <v/>
      </c>
      <c r="J444" s="31">
        <f>IF(OR($I444="",$P444="",$P444="なし"),"",$I444*N(INDEX('メンバー'!$D$5:$D$24,$P444)))</f>
        <v/>
      </c>
      <c r="K444" s="32">
        <f>IF(OR($O444="",$O444="なし"),"",INDEX('案件'!$D$5:$D$84,$O444)&amp;"")</f>
        <v/>
      </c>
      <c r="L444" s="32">
        <f>IF(AND($A444="",$B444="",$C444="",$F444="",$G444=""),"",IF(NOT(ISNUMBER($A444)),"日付がない",IF($P444="","氏名がない",IF($P444="なし","氏名がメンバーにない",IF($O444="","案件コードがない",IF($O444="なし","案件コードが案件にない",IF($I444="","時間がない",IF((N($F444)*60+N($G444))=0,"時間が0",IF($I444=0,"丸めると0分","")))))))))</f>
        <v/>
      </c>
      <c r="M444" s="58" t="n"/>
      <c r="N444" s="33">
        <f>IF(ISNUMBER($A444),DATE(YEAR($A444),MONTH($A444),1),"")</f>
        <v/>
      </c>
      <c r="O444" s="34">
        <f>IF($C444="","",IFERROR(MATCH($C444,'案件'!$A$5:$A$84,0),"なし"))</f>
        <v/>
      </c>
      <c r="P444" s="34">
        <f>IF($B444="","",IFERROR(MATCH($B444,'メンバー'!$B$5:$B$24,0),"なし"))</f>
        <v/>
      </c>
    </row>
    <row r="445" ht="17" customHeight="1">
      <c r="A445" s="23" t="n"/>
      <c r="B445" s="21" t="n"/>
      <c r="C445" s="21" t="n"/>
      <c r="D445" s="29">
        <f>IF(OR($O445="",$O445="なし"),"",INDEX('案件'!$B$5:$B$84,$O445)&amp;"")</f>
        <v/>
      </c>
      <c r="E445" s="19" t="n"/>
      <c r="F445" s="22" t="n"/>
      <c r="G445" s="22" t="n"/>
      <c r="H445" s="19" t="n"/>
      <c r="I445" s="30">
        <f>IF(AND($F445="",$G445=""),"",IF(N('設定'!$B$11)&gt;0,ROUND((N($F445)*60+N($G445))/N('設定'!$B$11),0)*N('設定'!$B$11),(N($F445)*60+N($G445)))/60)</f>
        <v/>
      </c>
      <c r="J445" s="31">
        <f>IF(OR($I445="",$P445="",$P445="なし"),"",$I445*N(INDEX('メンバー'!$D$5:$D$24,$P445)))</f>
        <v/>
      </c>
      <c r="K445" s="32">
        <f>IF(OR($O445="",$O445="なし"),"",INDEX('案件'!$D$5:$D$84,$O445)&amp;"")</f>
        <v/>
      </c>
      <c r="L445" s="32">
        <f>IF(AND($A445="",$B445="",$C445="",$F445="",$G445=""),"",IF(NOT(ISNUMBER($A445)),"日付がない",IF($P445="","氏名がない",IF($P445="なし","氏名がメンバーにない",IF($O445="","案件コードがない",IF($O445="なし","案件コードが案件にない",IF($I445="","時間がない",IF((N($F445)*60+N($G445))=0,"時間が0",IF($I445=0,"丸めると0分","")))))))))</f>
        <v/>
      </c>
      <c r="M445" s="58" t="n"/>
      <c r="N445" s="33">
        <f>IF(ISNUMBER($A445),DATE(YEAR($A445),MONTH($A445),1),"")</f>
        <v/>
      </c>
      <c r="O445" s="34">
        <f>IF($C445="","",IFERROR(MATCH($C445,'案件'!$A$5:$A$84,0),"なし"))</f>
        <v/>
      </c>
      <c r="P445" s="34">
        <f>IF($B445="","",IFERROR(MATCH($B445,'メンバー'!$B$5:$B$24,0),"なし"))</f>
        <v/>
      </c>
    </row>
    <row r="446" ht="17" customHeight="1">
      <c r="A446" s="23" t="n"/>
      <c r="B446" s="21" t="n"/>
      <c r="C446" s="21" t="n"/>
      <c r="D446" s="29">
        <f>IF(OR($O446="",$O446="なし"),"",INDEX('案件'!$B$5:$B$84,$O446)&amp;"")</f>
        <v/>
      </c>
      <c r="E446" s="19" t="n"/>
      <c r="F446" s="22" t="n"/>
      <c r="G446" s="22" t="n"/>
      <c r="H446" s="19" t="n"/>
      <c r="I446" s="30">
        <f>IF(AND($F446="",$G446=""),"",IF(N('設定'!$B$11)&gt;0,ROUND((N($F446)*60+N($G446))/N('設定'!$B$11),0)*N('設定'!$B$11),(N($F446)*60+N($G446)))/60)</f>
        <v/>
      </c>
      <c r="J446" s="31">
        <f>IF(OR($I446="",$P446="",$P446="なし"),"",$I446*N(INDEX('メンバー'!$D$5:$D$24,$P446)))</f>
        <v/>
      </c>
      <c r="K446" s="32">
        <f>IF(OR($O446="",$O446="なし"),"",INDEX('案件'!$D$5:$D$84,$O446)&amp;"")</f>
        <v/>
      </c>
      <c r="L446" s="32">
        <f>IF(AND($A446="",$B446="",$C446="",$F446="",$G446=""),"",IF(NOT(ISNUMBER($A446)),"日付がない",IF($P446="","氏名がない",IF($P446="なし","氏名がメンバーにない",IF($O446="","案件コードがない",IF($O446="なし","案件コードが案件にない",IF($I446="","時間がない",IF((N($F446)*60+N($G446))=0,"時間が0",IF($I446=0,"丸めると0分","")))))))))</f>
        <v/>
      </c>
      <c r="M446" s="58" t="n"/>
      <c r="N446" s="33">
        <f>IF(ISNUMBER($A446),DATE(YEAR($A446),MONTH($A446),1),"")</f>
        <v/>
      </c>
      <c r="O446" s="34">
        <f>IF($C446="","",IFERROR(MATCH($C446,'案件'!$A$5:$A$84,0),"なし"))</f>
        <v/>
      </c>
      <c r="P446" s="34">
        <f>IF($B446="","",IFERROR(MATCH($B446,'メンバー'!$B$5:$B$24,0),"なし"))</f>
        <v/>
      </c>
    </row>
    <row r="447" ht="17" customHeight="1">
      <c r="A447" s="23" t="n"/>
      <c r="B447" s="21" t="n"/>
      <c r="C447" s="21" t="n"/>
      <c r="D447" s="29">
        <f>IF(OR($O447="",$O447="なし"),"",INDEX('案件'!$B$5:$B$84,$O447)&amp;"")</f>
        <v/>
      </c>
      <c r="E447" s="19" t="n"/>
      <c r="F447" s="22" t="n"/>
      <c r="G447" s="22" t="n"/>
      <c r="H447" s="19" t="n"/>
      <c r="I447" s="30">
        <f>IF(AND($F447="",$G447=""),"",IF(N('設定'!$B$11)&gt;0,ROUND((N($F447)*60+N($G447))/N('設定'!$B$11),0)*N('設定'!$B$11),(N($F447)*60+N($G447)))/60)</f>
        <v/>
      </c>
      <c r="J447" s="31">
        <f>IF(OR($I447="",$P447="",$P447="なし"),"",$I447*N(INDEX('メンバー'!$D$5:$D$24,$P447)))</f>
        <v/>
      </c>
      <c r="K447" s="32">
        <f>IF(OR($O447="",$O447="なし"),"",INDEX('案件'!$D$5:$D$84,$O447)&amp;"")</f>
        <v/>
      </c>
      <c r="L447" s="32">
        <f>IF(AND($A447="",$B447="",$C447="",$F447="",$G447=""),"",IF(NOT(ISNUMBER($A447)),"日付がない",IF($P447="","氏名がない",IF($P447="なし","氏名がメンバーにない",IF($O447="","案件コードがない",IF($O447="なし","案件コードが案件にない",IF($I447="","時間がない",IF((N($F447)*60+N($G447))=0,"時間が0",IF($I447=0,"丸めると0分","")))))))))</f>
        <v/>
      </c>
      <c r="M447" s="58" t="n"/>
      <c r="N447" s="33">
        <f>IF(ISNUMBER($A447),DATE(YEAR($A447),MONTH($A447),1),"")</f>
        <v/>
      </c>
      <c r="O447" s="34">
        <f>IF($C447="","",IFERROR(MATCH($C447,'案件'!$A$5:$A$84,0),"なし"))</f>
        <v/>
      </c>
      <c r="P447" s="34">
        <f>IF($B447="","",IFERROR(MATCH($B447,'メンバー'!$B$5:$B$24,0),"なし"))</f>
        <v/>
      </c>
    </row>
    <row r="448" ht="17" customHeight="1">
      <c r="A448" s="23" t="n"/>
      <c r="B448" s="21" t="n"/>
      <c r="C448" s="21" t="n"/>
      <c r="D448" s="29">
        <f>IF(OR($O448="",$O448="なし"),"",INDEX('案件'!$B$5:$B$84,$O448)&amp;"")</f>
        <v/>
      </c>
      <c r="E448" s="19" t="n"/>
      <c r="F448" s="22" t="n"/>
      <c r="G448" s="22" t="n"/>
      <c r="H448" s="19" t="n"/>
      <c r="I448" s="30">
        <f>IF(AND($F448="",$G448=""),"",IF(N('設定'!$B$11)&gt;0,ROUND((N($F448)*60+N($G448))/N('設定'!$B$11),0)*N('設定'!$B$11),(N($F448)*60+N($G448)))/60)</f>
        <v/>
      </c>
      <c r="J448" s="31">
        <f>IF(OR($I448="",$P448="",$P448="なし"),"",$I448*N(INDEX('メンバー'!$D$5:$D$24,$P448)))</f>
        <v/>
      </c>
      <c r="K448" s="32">
        <f>IF(OR($O448="",$O448="なし"),"",INDEX('案件'!$D$5:$D$84,$O448)&amp;"")</f>
        <v/>
      </c>
      <c r="L448" s="32">
        <f>IF(AND($A448="",$B448="",$C448="",$F448="",$G448=""),"",IF(NOT(ISNUMBER($A448)),"日付がない",IF($P448="","氏名がない",IF($P448="なし","氏名がメンバーにない",IF($O448="","案件コードがない",IF($O448="なし","案件コードが案件にない",IF($I448="","時間がない",IF((N($F448)*60+N($G448))=0,"時間が0",IF($I448=0,"丸めると0分","")))))))))</f>
        <v/>
      </c>
      <c r="M448" s="58" t="n"/>
      <c r="N448" s="33">
        <f>IF(ISNUMBER($A448),DATE(YEAR($A448),MONTH($A448),1),"")</f>
        <v/>
      </c>
      <c r="O448" s="34">
        <f>IF($C448="","",IFERROR(MATCH($C448,'案件'!$A$5:$A$84,0),"なし"))</f>
        <v/>
      </c>
      <c r="P448" s="34">
        <f>IF($B448="","",IFERROR(MATCH($B448,'メンバー'!$B$5:$B$24,0),"なし"))</f>
        <v/>
      </c>
    </row>
    <row r="449" ht="17" customHeight="1">
      <c r="A449" s="23" t="n"/>
      <c r="B449" s="21" t="n"/>
      <c r="C449" s="21" t="n"/>
      <c r="D449" s="29">
        <f>IF(OR($O449="",$O449="なし"),"",INDEX('案件'!$B$5:$B$84,$O449)&amp;"")</f>
        <v/>
      </c>
      <c r="E449" s="19" t="n"/>
      <c r="F449" s="22" t="n"/>
      <c r="G449" s="22" t="n"/>
      <c r="H449" s="19" t="n"/>
      <c r="I449" s="30">
        <f>IF(AND($F449="",$G449=""),"",IF(N('設定'!$B$11)&gt;0,ROUND((N($F449)*60+N($G449))/N('設定'!$B$11),0)*N('設定'!$B$11),(N($F449)*60+N($G449)))/60)</f>
        <v/>
      </c>
      <c r="J449" s="31">
        <f>IF(OR($I449="",$P449="",$P449="なし"),"",$I449*N(INDEX('メンバー'!$D$5:$D$24,$P449)))</f>
        <v/>
      </c>
      <c r="K449" s="32">
        <f>IF(OR($O449="",$O449="なし"),"",INDEX('案件'!$D$5:$D$84,$O449)&amp;"")</f>
        <v/>
      </c>
      <c r="L449" s="32">
        <f>IF(AND($A449="",$B449="",$C449="",$F449="",$G449=""),"",IF(NOT(ISNUMBER($A449)),"日付がない",IF($P449="","氏名がない",IF($P449="なし","氏名がメンバーにない",IF($O449="","案件コードがない",IF($O449="なし","案件コードが案件にない",IF($I449="","時間がない",IF((N($F449)*60+N($G449))=0,"時間が0",IF($I449=0,"丸めると0分","")))))))))</f>
        <v/>
      </c>
      <c r="M449" s="58" t="n"/>
      <c r="N449" s="33">
        <f>IF(ISNUMBER($A449),DATE(YEAR($A449),MONTH($A449),1),"")</f>
        <v/>
      </c>
      <c r="O449" s="34">
        <f>IF($C449="","",IFERROR(MATCH($C449,'案件'!$A$5:$A$84,0),"なし"))</f>
        <v/>
      </c>
      <c r="P449" s="34">
        <f>IF($B449="","",IFERROR(MATCH($B449,'メンバー'!$B$5:$B$24,0),"なし"))</f>
        <v/>
      </c>
    </row>
    <row r="450" ht="17" customHeight="1">
      <c r="A450" s="23" t="n"/>
      <c r="B450" s="21" t="n"/>
      <c r="C450" s="21" t="n"/>
      <c r="D450" s="29">
        <f>IF(OR($O450="",$O450="なし"),"",INDEX('案件'!$B$5:$B$84,$O450)&amp;"")</f>
        <v/>
      </c>
      <c r="E450" s="19" t="n"/>
      <c r="F450" s="22" t="n"/>
      <c r="G450" s="22" t="n"/>
      <c r="H450" s="19" t="n"/>
      <c r="I450" s="30">
        <f>IF(AND($F450="",$G450=""),"",IF(N('設定'!$B$11)&gt;0,ROUND((N($F450)*60+N($G450))/N('設定'!$B$11),0)*N('設定'!$B$11),(N($F450)*60+N($G450)))/60)</f>
        <v/>
      </c>
      <c r="J450" s="31">
        <f>IF(OR($I450="",$P450="",$P450="なし"),"",$I450*N(INDEX('メンバー'!$D$5:$D$24,$P450)))</f>
        <v/>
      </c>
      <c r="K450" s="32">
        <f>IF(OR($O450="",$O450="なし"),"",INDEX('案件'!$D$5:$D$84,$O450)&amp;"")</f>
        <v/>
      </c>
      <c r="L450" s="32">
        <f>IF(AND($A450="",$B450="",$C450="",$F450="",$G450=""),"",IF(NOT(ISNUMBER($A450)),"日付がない",IF($P450="","氏名がない",IF($P450="なし","氏名がメンバーにない",IF($O450="","案件コードがない",IF($O450="なし","案件コードが案件にない",IF($I450="","時間がない",IF((N($F450)*60+N($G450))=0,"時間が0",IF($I450=0,"丸めると0分","")))))))))</f>
        <v/>
      </c>
      <c r="M450" s="58" t="n"/>
      <c r="N450" s="33">
        <f>IF(ISNUMBER($A450),DATE(YEAR($A450),MONTH($A450),1),"")</f>
        <v/>
      </c>
      <c r="O450" s="34">
        <f>IF($C450="","",IFERROR(MATCH($C450,'案件'!$A$5:$A$84,0),"なし"))</f>
        <v/>
      </c>
      <c r="P450" s="34">
        <f>IF($B450="","",IFERROR(MATCH($B450,'メンバー'!$B$5:$B$24,0),"なし"))</f>
        <v/>
      </c>
    </row>
    <row r="451" ht="17" customHeight="1">
      <c r="A451" s="23" t="n"/>
      <c r="B451" s="21" t="n"/>
      <c r="C451" s="21" t="n"/>
      <c r="D451" s="29">
        <f>IF(OR($O451="",$O451="なし"),"",INDEX('案件'!$B$5:$B$84,$O451)&amp;"")</f>
        <v/>
      </c>
      <c r="E451" s="19" t="n"/>
      <c r="F451" s="22" t="n"/>
      <c r="G451" s="22" t="n"/>
      <c r="H451" s="19" t="n"/>
      <c r="I451" s="30">
        <f>IF(AND($F451="",$G451=""),"",IF(N('設定'!$B$11)&gt;0,ROUND((N($F451)*60+N($G451))/N('設定'!$B$11),0)*N('設定'!$B$11),(N($F451)*60+N($G451)))/60)</f>
        <v/>
      </c>
      <c r="J451" s="31">
        <f>IF(OR($I451="",$P451="",$P451="なし"),"",$I451*N(INDEX('メンバー'!$D$5:$D$24,$P451)))</f>
        <v/>
      </c>
      <c r="K451" s="32">
        <f>IF(OR($O451="",$O451="なし"),"",INDEX('案件'!$D$5:$D$84,$O451)&amp;"")</f>
        <v/>
      </c>
      <c r="L451" s="32">
        <f>IF(AND($A451="",$B451="",$C451="",$F451="",$G451=""),"",IF(NOT(ISNUMBER($A451)),"日付がない",IF($P451="","氏名がない",IF($P451="なし","氏名がメンバーにない",IF($O451="","案件コードがない",IF($O451="なし","案件コードが案件にない",IF($I451="","時間がない",IF((N($F451)*60+N($G451))=0,"時間が0",IF($I451=0,"丸めると0分","")))))))))</f>
        <v/>
      </c>
      <c r="M451" s="58" t="n"/>
      <c r="N451" s="33">
        <f>IF(ISNUMBER($A451),DATE(YEAR($A451),MONTH($A451),1),"")</f>
        <v/>
      </c>
      <c r="O451" s="34">
        <f>IF($C451="","",IFERROR(MATCH($C451,'案件'!$A$5:$A$84,0),"なし"))</f>
        <v/>
      </c>
      <c r="P451" s="34">
        <f>IF($B451="","",IFERROR(MATCH($B451,'メンバー'!$B$5:$B$24,0),"なし"))</f>
        <v/>
      </c>
    </row>
    <row r="452" ht="17" customHeight="1">
      <c r="A452" s="23" t="n"/>
      <c r="B452" s="21" t="n"/>
      <c r="C452" s="21" t="n"/>
      <c r="D452" s="29">
        <f>IF(OR($O452="",$O452="なし"),"",INDEX('案件'!$B$5:$B$84,$O452)&amp;"")</f>
        <v/>
      </c>
      <c r="E452" s="19" t="n"/>
      <c r="F452" s="22" t="n"/>
      <c r="G452" s="22" t="n"/>
      <c r="H452" s="19" t="n"/>
      <c r="I452" s="30">
        <f>IF(AND($F452="",$G452=""),"",IF(N('設定'!$B$11)&gt;0,ROUND((N($F452)*60+N($G452))/N('設定'!$B$11),0)*N('設定'!$B$11),(N($F452)*60+N($G452)))/60)</f>
        <v/>
      </c>
      <c r="J452" s="31">
        <f>IF(OR($I452="",$P452="",$P452="なし"),"",$I452*N(INDEX('メンバー'!$D$5:$D$24,$P452)))</f>
        <v/>
      </c>
      <c r="K452" s="32">
        <f>IF(OR($O452="",$O452="なし"),"",INDEX('案件'!$D$5:$D$84,$O452)&amp;"")</f>
        <v/>
      </c>
      <c r="L452" s="32">
        <f>IF(AND($A452="",$B452="",$C452="",$F452="",$G452=""),"",IF(NOT(ISNUMBER($A452)),"日付がない",IF($P452="","氏名がない",IF($P452="なし","氏名がメンバーにない",IF($O452="","案件コードがない",IF($O452="なし","案件コードが案件にない",IF($I452="","時間がない",IF((N($F452)*60+N($G452))=0,"時間が0",IF($I452=0,"丸めると0分","")))))))))</f>
        <v/>
      </c>
      <c r="M452" s="58" t="n"/>
      <c r="N452" s="33">
        <f>IF(ISNUMBER($A452),DATE(YEAR($A452),MONTH($A452),1),"")</f>
        <v/>
      </c>
      <c r="O452" s="34">
        <f>IF($C452="","",IFERROR(MATCH($C452,'案件'!$A$5:$A$84,0),"なし"))</f>
        <v/>
      </c>
      <c r="P452" s="34">
        <f>IF($B452="","",IFERROR(MATCH($B452,'メンバー'!$B$5:$B$24,0),"なし"))</f>
        <v/>
      </c>
    </row>
    <row r="453" ht="17" customHeight="1">
      <c r="A453" s="23" t="n"/>
      <c r="B453" s="21" t="n"/>
      <c r="C453" s="21" t="n"/>
      <c r="D453" s="29">
        <f>IF(OR($O453="",$O453="なし"),"",INDEX('案件'!$B$5:$B$84,$O453)&amp;"")</f>
        <v/>
      </c>
      <c r="E453" s="19" t="n"/>
      <c r="F453" s="22" t="n"/>
      <c r="G453" s="22" t="n"/>
      <c r="H453" s="19" t="n"/>
      <c r="I453" s="30">
        <f>IF(AND($F453="",$G453=""),"",IF(N('設定'!$B$11)&gt;0,ROUND((N($F453)*60+N($G453))/N('設定'!$B$11),0)*N('設定'!$B$11),(N($F453)*60+N($G453)))/60)</f>
        <v/>
      </c>
      <c r="J453" s="31">
        <f>IF(OR($I453="",$P453="",$P453="なし"),"",$I453*N(INDEX('メンバー'!$D$5:$D$24,$P453)))</f>
        <v/>
      </c>
      <c r="K453" s="32">
        <f>IF(OR($O453="",$O453="なし"),"",INDEX('案件'!$D$5:$D$84,$O453)&amp;"")</f>
        <v/>
      </c>
      <c r="L453" s="32">
        <f>IF(AND($A453="",$B453="",$C453="",$F453="",$G453=""),"",IF(NOT(ISNUMBER($A453)),"日付がない",IF($P453="","氏名がない",IF($P453="なし","氏名がメンバーにない",IF($O453="","案件コードがない",IF($O453="なし","案件コードが案件にない",IF($I453="","時間がない",IF((N($F453)*60+N($G453))=0,"時間が0",IF($I453=0,"丸めると0分","")))))))))</f>
        <v/>
      </c>
      <c r="M453" s="58" t="n"/>
      <c r="N453" s="33">
        <f>IF(ISNUMBER($A453),DATE(YEAR($A453),MONTH($A453),1),"")</f>
        <v/>
      </c>
      <c r="O453" s="34">
        <f>IF($C453="","",IFERROR(MATCH($C453,'案件'!$A$5:$A$84,0),"なし"))</f>
        <v/>
      </c>
      <c r="P453" s="34">
        <f>IF($B453="","",IFERROR(MATCH($B453,'メンバー'!$B$5:$B$24,0),"なし"))</f>
        <v/>
      </c>
    </row>
    <row r="454" ht="17" customHeight="1">
      <c r="A454" s="23" t="n"/>
      <c r="B454" s="21" t="n"/>
      <c r="C454" s="21" t="n"/>
      <c r="D454" s="29">
        <f>IF(OR($O454="",$O454="なし"),"",INDEX('案件'!$B$5:$B$84,$O454)&amp;"")</f>
        <v/>
      </c>
      <c r="E454" s="19" t="n"/>
      <c r="F454" s="22" t="n"/>
      <c r="G454" s="22" t="n"/>
      <c r="H454" s="19" t="n"/>
      <c r="I454" s="30">
        <f>IF(AND($F454="",$G454=""),"",IF(N('設定'!$B$11)&gt;0,ROUND((N($F454)*60+N($G454))/N('設定'!$B$11),0)*N('設定'!$B$11),(N($F454)*60+N($G454)))/60)</f>
        <v/>
      </c>
      <c r="J454" s="31">
        <f>IF(OR($I454="",$P454="",$P454="なし"),"",$I454*N(INDEX('メンバー'!$D$5:$D$24,$P454)))</f>
        <v/>
      </c>
      <c r="K454" s="32">
        <f>IF(OR($O454="",$O454="なし"),"",INDEX('案件'!$D$5:$D$84,$O454)&amp;"")</f>
        <v/>
      </c>
      <c r="L454" s="32">
        <f>IF(AND($A454="",$B454="",$C454="",$F454="",$G454=""),"",IF(NOT(ISNUMBER($A454)),"日付がない",IF($P454="","氏名がない",IF($P454="なし","氏名がメンバーにない",IF($O454="","案件コードがない",IF($O454="なし","案件コードが案件にない",IF($I454="","時間がない",IF((N($F454)*60+N($G454))=0,"時間が0",IF($I454=0,"丸めると0分","")))))))))</f>
        <v/>
      </c>
      <c r="M454" s="58" t="n"/>
      <c r="N454" s="33">
        <f>IF(ISNUMBER($A454),DATE(YEAR($A454),MONTH($A454),1),"")</f>
        <v/>
      </c>
      <c r="O454" s="34">
        <f>IF($C454="","",IFERROR(MATCH($C454,'案件'!$A$5:$A$84,0),"なし"))</f>
        <v/>
      </c>
      <c r="P454" s="34">
        <f>IF($B454="","",IFERROR(MATCH($B454,'メンバー'!$B$5:$B$24,0),"なし"))</f>
        <v/>
      </c>
    </row>
    <row r="455" ht="17" customHeight="1">
      <c r="A455" s="23" t="n"/>
      <c r="B455" s="21" t="n"/>
      <c r="C455" s="21" t="n"/>
      <c r="D455" s="29">
        <f>IF(OR($O455="",$O455="なし"),"",INDEX('案件'!$B$5:$B$84,$O455)&amp;"")</f>
        <v/>
      </c>
      <c r="E455" s="19" t="n"/>
      <c r="F455" s="22" t="n"/>
      <c r="G455" s="22" t="n"/>
      <c r="H455" s="19" t="n"/>
      <c r="I455" s="30">
        <f>IF(AND($F455="",$G455=""),"",IF(N('設定'!$B$11)&gt;0,ROUND((N($F455)*60+N($G455))/N('設定'!$B$11),0)*N('設定'!$B$11),(N($F455)*60+N($G455)))/60)</f>
        <v/>
      </c>
      <c r="J455" s="31">
        <f>IF(OR($I455="",$P455="",$P455="なし"),"",$I455*N(INDEX('メンバー'!$D$5:$D$24,$P455)))</f>
        <v/>
      </c>
      <c r="K455" s="32">
        <f>IF(OR($O455="",$O455="なし"),"",INDEX('案件'!$D$5:$D$84,$O455)&amp;"")</f>
        <v/>
      </c>
      <c r="L455" s="32">
        <f>IF(AND($A455="",$B455="",$C455="",$F455="",$G455=""),"",IF(NOT(ISNUMBER($A455)),"日付がない",IF($P455="","氏名がない",IF($P455="なし","氏名がメンバーにない",IF($O455="","案件コードがない",IF($O455="なし","案件コードが案件にない",IF($I455="","時間がない",IF((N($F455)*60+N($G455))=0,"時間が0",IF($I455=0,"丸めると0分","")))))))))</f>
        <v/>
      </c>
      <c r="M455" s="58" t="n"/>
      <c r="N455" s="33">
        <f>IF(ISNUMBER($A455),DATE(YEAR($A455),MONTH($A455),1),"")</f>
        <v/>
      </c>
      <c r="O455" s="34">
        <f>IF($C455="","",IFERROR(MATCH($C455,'案件'!$A$5:$A$84,0),"なし"))</f>
        <v/>
      </c>
      <c r="P455" s="34">
        <f>IF($B455="","",IFERROR(MATCH($B455,'メンバー'!$B$5:$B$24,0),"なし"))</f>
        <v/>
      </c>
    </row>
    <row r="456" ht="17" customHeight="1">
      <c r="A456" s="23" t="n"/>
      <c r="B456" s="21" t="n"/>
      <c r="C456" s="21" t="n"/>
      <c r="D456" s="29">
        <f>IF(OR($O456="",$O456="なし"),"",INDEX('案件'!$B$5:$B$84,$O456)&amp;"")</f>
        <v/>
      </c>
      <c r="E456" s="19" t="n"/>
      <c r="F456" s="22" t="n"/>
      <c r="G456" s="22" t="n"/>
      <c r="H456" s="19" t="n"/>
      <c r="I456" s="30">
        <f>IF(AND($F456="",$G456=""),"",IF(N('設定'!$B$11)&gt;0,ROUND((N($F456)*60+N($G456))/N('設定'!$B$11),0)*N('設定'!$B$11),(N($F456)*60+N($G456)))/60)</f>
        <v/>
      </c>
      <c r="J456" s="31">
        <f>IF(OR($I456="",$P456="",$P456="なし"),"",$I456*N(INDEX('メンバー'!$D$5:$D$24,$P456)))</f>
        <v/>
      </c>
      <c r="K456" s="32">
        <f>IF(OR($O456="",$O456="なし"),"",INDEX('案件'!$D$5:$D$84,$O456)&amp;"")</f>
        <v/>
      </c>
      <c r="L456" s="32">
        <f>IF(AND($A456="",$B456="",$C456="",$F456="",$G456=""),"",IF(NOT(ISNUMBER($A456)),"日付がない",IF($P456="","氏名がない",IF($P456="なし","氏名がメンバーにない",IF($O456="","案件コードがない",IF($O456="なし","案件コードが案件にない",IF($I456="","時間がない",IF((N($F456)*60+N($G456))=0,"時間が0",IF($I456=0,"丸めると0分","")))))))))</f>
        <v/>
      </c>
      <c r="M456" s="58" t="n"/>
      <c r="N456" s="33">
        <f>IF(ISNUMBER($A456),DATE(YEAR($A456),MONTH($A456),1),"")</f>
        <v/>
      </c>
      <c r="O456" s="34">
        <f>IF($C456="","",IFERROR(MATCH($C456,'案件'!$A$5:$A$84,0),"なし"))</f>
        <v/>
      </c>
      <c r="P456" s="34">
        <f>IF($B456="","",IFERROR(MATCH($B456,'メンバー'!$B$5:$B$24,0),"なし"))</f>
        <v/>
      </c>
    </row>
    <row r="457" ht="17" customHeight="1">
      <c r="A457" s="23" t="n"/>
      <c r="B457" s="21" t="n"/>
      <c r="C457" s="21" t="n"/>
      <c r="D457" s="29">
        <f>IF(OR($O457="",$O457="なし"),"",INDEX('案件'!$B$5:$B$84,$O457)&amp;"")</f>
        <v/>
      </c>
      <c r="E457" s="19" t="n"/>
      <c r="F457" s="22" t="n"/>
      <c r="G457" s="22" t="n"/>
      <c r="H457" s="19" t="n"/>
      <c r="I457" s="30">
        <f>IF(AND($F457="",$G457=""),"",IF(N('設定'!$B$11)&gt;0,ROUND((N($F457)*60+N($G457))/N('設定'!$B$11),0)*N('設定'!$B$11),(N($F457)*60+N($G457)))/60)</f>
        <v/>
      </c>
      <c r="J457" s="31">
        <f>IF(OR($I457="",$P457="",$P457="なし"),"",$I457*N(INDEX('メンバー'!$D$5:$D$24,$P457)))</f>
        <v/>
      </c>
      <c r="K457" s="32">
        <f>IF(OR($O457="",$O457="なし"),"",INDEX('案件'!$D$5:$D$84,$O457)&amp;"")</f>
        <v/>
      </c>
      <c r="L457" s="32">
        <f>IF(AND($A457="",$B457="",$C457="",$F457="",$G457=""),"",IF(NOT(ISNUMBER($A457)),"日付がない",IF($P457="","氏名がない",IF($P457="なし","氏名がメンバーにない",IF($O457="","案件コードがない",IF($O457="なし","案件コードが案件にない",IF($I457="","時間がない",IF((N($F457)*60+N($G457))=0,"時間が0",IF($I457=0,"丸めると0分","")))))))))</f>
        <v/>
      </c>
      <c r="M457" s="58" t="n"/>
      <c r="N457" s="33">
        <f>IF(ISNUMBER($A457),DATE(YEAR($A457),MONTH($A457),1),"")</f>
        <v/>
      </c>
      <c r="O457" s="34">
        <f>IF($C457="","",IFERROR(MATCH($C457,'案件'!$A$5:$A$84,0),"なし"))</f>
        <v/>
      </c>
      <c r="P457" s="34">
        <f>IF($B457="","",IFERROR(MATCH($B457,'メンバー'!$B$5:$B$24,0),"なし"))</f>
        <v/>
      </c>
    </row>
    <row r="458" ht="17" customHeight="1">
      <c r="A458" s="23" t="n"/>
      <c r="B458" s="21" t="n"/>
      <c r="C458" s="21" t="n"/>
      <c r="D458" s="29">
        <f>IF(OR($O458="",$O458="なし"),"",INDEX('案件'!$B$5:$B$84,$O458)&amp;"")</f>
        <v/>
      </c>
      <c r="E458" s="19" t="n"/>
      <c r="F458" s="22" t="n"/>
      <c r="G458" s="22" t="n"/>
      <c r="H458" s="19" t="n"/>
      <c r="I458" s="30">
        <f>IF(AND($F458="",$G458=""),"",IF(N('設定'!$B$11)&gt;0,ROUND((N($F458)*60+N($G458))/N('設定'!$B$11),0)*N('設定'!$B$11),(N($F458)*60+N($G458)))/60)</f>
        <v/>
      </c>
      <c r="J458" s="31">
        <f>IF(OR($I458="",$P458="",$P458="なし"),"",$I458*N(INDEX('メンバー'!$D$5:$D$24,$P458)))</f>
        <v/>
      </c>
      <c r="K458" s="32">
        <f>IF(OR($O458="",$O458="なし"),"",INDEX('案件'!$D$5:$D$84,$O458)&amp;"")</f>
        <v/>
      </c>
      <c r="L458" s="32">
        <f>IF(AND($A458="",$B458="",$C458="",$F458="",$G458=""),"",IF(NOT(ISNUMBER($A458)),"日付がない",IF($P458="","氏名がない",IF($P458="なし","氏名がメンバーにない",IF($O458="","案件コードがない",IF($O458="なし","案件コードが案件にない",IF($I458="","時間がない",IF((N($F458)*60+N($G458))=0,"時間が0",IF($I458=0,"丸めると0分","")))))))))</f>
        <v/>
      </c>
      <c r="M458" s="58" t="n"/>
      <c r="N458" s="33">
        <f>IF(ISNUMBER($A458),DATE(YEAR($A458),MONTH($A458),1),"")</f>
        <v/>
      </c>
      <c r="O458" s="34">
        <f>IF($C458="","",IFERROR(MATCH($C458,'案件'!$A$5:$A$84,0),"なし"))</f>
        <v/>
      </c>
      <c r="P458" s="34">
        <f>IF($B458="","",IFERROR(MATCH($B458,'メンバー'!$B$5:$B$24,0),"なし"))</f>
        <v/>
      </c>
    </row>
    <row r="459" ht="17" customHeight="1">
      <c r="A459" s="23" t="n"/>
      <c r="B459" s="21" t="n"/>
      <c r="C459" s="21" t="n"/>
      <c r="D459" s="29">
        <f>IF(OR($O459="",$O459="なし"),"",INDEX('案件'!$B$5:$B$84,$O459)&amp;"")</f>
        <v/>
      </c>
      <c r="E459" s="19" t="n"/>
      <c r="F459" s="22" t="n"/>
      <c r="G459" s="22" t="n"/>
      <c r="H459" s="19" t="n"/>
      <c r="I459" s="30">
        <f>IF(AND($F459="",$G459=""),"",IF(N('設定'!$B$11)&gt;0,ROUND((N($F459)*60+N($G459))/N('設定'!$B$11),0)*N('設定'!$B$11),(N($F459)*60+N($G459)))/60)</f>
        <v/>
      </c>
      <c r="J459" s="31">
        <f>IF(OR($I459="",$P459="",$P459="なし"),"",$I459*N(INDEX('メンバー'!$D$5:$D$24,$P459)))</f>
        <v/>
      </c>
      <c r="K459" s="32">
        <f>IF(OR($O459="",$O459="なし"),"",INDEX('案件'!$D$5:$D$84,$O459)&amp;"")</f>
        <v/>
      </c>
      <c r="L459" s="32">
        <f>IF(AND($A459="",$B459="",$C459="",$F459="",$G459=""),"",IF(NOT(ISNUMBER($A459)),"日付がない",IF($P459="","氏名がない",IF($P459="なし","氏名がメンバーにない",IF($O459="","案件コードがない",IF($O459="なし","案件コードが案件にない",IF($I459="","時間がない",IF((N($F459)*60+N($G459))=0,"時間が0",IF($I459=0,"丸めると0分","")))))))))</f>
        <v/>
      </c>
      <c r="M459" s="58" t="n"/>
      <c r="N459" s="33">
        <f>IF(ISNUMBER($A459),DATE(YEAR($A459),MONTH($A459),1),"")</f>
        <v/>
      </c>
      <c r="O459" s="34">
        <f>IF($C459="","",IFERROR(MATCH($C459,'案件'!$A$5:$A$84,0),"なし"))</f>
        <v/>
      </c>
      <c r="P459" s="34">
        <f>IF($B459="","",IFERROR(MATCH($B459,'メンバー'!$B$5:$B$24,0),"なし"))</f>
        <v/>
      </c>
    </row>
    <row r="460" ht="17" customHeight="1">
      <c r="A460" s="23" t="n"/>
      <c r="B460" s="21" t="n"/>
      <c r="C460" s="21" t="n"/>
      <c r="D460" s="29">
        <f>IF(OR($O460="",$O460="なし"),"",INDEX('案件'!$B$5:$B$84,$O460)&amp;"")</f>
        <v/>
      </c>
      <c r="E460" s="19" t="n"/>
      <c r="F460" s="22" t="n"/>
      <c r="G460" s="22" t="n"/>
      <c r="H460" s="19" t="n"/>
      <c r="I460" s="30">
        <f>IF(AND($F460="",$G460=""),"",IF(N('設定'!$B$11)&gt;0,ROUND((N($F460)*60+N($G460))/N('設定'!$B$11),0)*N('設定'!$B$11),(N($F460)*60+N($G460)))/60)</f>
        <v/>
      </c>
      <c r="J460" s="31">
        <f>IF(OR($I460="",$P460="",$P460="なし"),"",$I460*N(INDEX('メンバー'!$D$5:$D$24,$P460)))</f>
        <v/>
      </c>
      <c r="K460" s="32">
        <f>IF(OR($O460="",$O460="なし"),"",INDEX('案件'!$D$5:$D$84,$O460)&amp;"")</f>
        <v/>
      </c>
      <c r="L460" s="32">
        <f>IF(AND($A460="",$B460="",$C460="",$F460="",$G460=""),"",IF(NOT(ISNUMBER($A460)),"日付がない",IF($P460="","氏名がない",IF($P460="なし","氏名がメンバーにない",IF($O460="","案件コードがない",IF($O460="なし","案件コードが案件にない",IF($I460="","時間がない",IF((N($F460)*60+N($G460))=0,"時間が0",IF($I460=0,"丸めると0分","")))))))))</f>
        <v/>
      </c>
      <c r="M460" s="58" t="n"/>
      <c r="N460" s="33">
        <f>IF(ISNUMBER($A460),DATE(YEAR($A460),MONTH($A460),1),"")</f>
        <v/>
      </c>
      <c r="O460" s="34">
        <f>IF($C460="","",IFERROR(MATCH($C460,'案件'!$A$5:$A$84,0),"なし"))</f>
        <v/>
      </c>
      <c r="P460" s="34">
        <f>IF($B460="","",IFERROR(MATCH($B460,'メンバー'!$B$5:$B$24,0),"なし"))</f>
        <v/>
      </c>
    </row>
    <row r="461" ht="17" customHeight="1">
      <c r="A461" s="23" t="n"/>
      <c r="B461" s="21" t="n"/>
      <c r="C461" s="21" t="n"/>
      <c r="D461" s="29">
        <f>IF(OR($O461="",$O461="なし"),"",INDEX('案件'!$B$5:$B$84,$O461)&amp;"")</f>
        <v/>
      </c>
      <c r="E461" s="19" t="n"/>
      <c r="F461" s="22" t="n"/>
      <c r="G461" s="22" t="n"/>
      <c r="H461" s="19" t="n"/>
      <c r="I461" s="30">
        <f>IF(AND($F461="",$G461=""),"",IF(N('設定'!$B$11)&gt;0,ROUND((N($F461)*60+N($G461))/N('設定'!$B$11),0)*N('設定'!$B$11),(N($F461)*60+N($G461)))/60)</f>
        <v/>
      </c>
      <c r="J461" s="31">
        <f>IF(OR($I461="",$P461="",$P461="なし"),"",$I461*N(INDEX('メンバー'!$D$5:$D$24,$P461)))</f>
        <v/>
      </c>
      <c r="K461" s="32">
        <f>IF(OR($O461="",$O461="なし"),"",INDEX('案件'!$D$5:$D$84,$O461)&amp;"")</f>
        <v/>
      </c>
      <c r="L461" s="32">
        <f>IF(AND($A461="",$B461="",$C461="",$F461="",$G461=""),"",IF(NOT(ISNUMBER($A461)),"日付がない",IF($P461="","氏名がない",IF($P461="なし","氏名がメンバーにない",IF($O461="","案件コードがない",IF($O461="なし","案件コードが案件にない",IF($I461="","時間がない",IF((N($F461)*60+N($G461))=0,"時間が0",IF($I461=0,"丸めると0分","")))))))))</f>
        <v/>
      </c>
      <c r="M461" s="58" t="n"/>
      <c r="N461" s="33">
        <f>IF(ISNUMBER($A461),DATE(YEAR($A461),MONTH($A461),1),"")</f>
        <v/>
      </c>
      <c r="O461" s="34">
        <f>IF($C461="","",IFERROR(MATCH($C461,'案件'!$A$5:$A$84,0),"なし"))</f>
        <v/>
      </c>
      <c r="P461" s="34">
        <f>IF($B461="","",IFERROR(MATCH($B461,'メンバー'!$B$5:$B$24,0),"なし"))</f>
        <v/>
      </c>
    </row>
    <row r="462" ht="17" customHeight="1">
      <c r="A462" s="23" t="n"/>
      <c r="B462" s="21" t="n"/>
      <c r="C462" s="21" t="n"/>
      <c r="D462" s="29">
        <f>IF(OR($O462="",$O462="なし"),"",INDEX('案件'!$B$5:$B$84,$O462)&amp;"")</f>
        <v/>
      </c>
      <c r="E462" s="19" t="n"/>
      <c r="F462" s="22" t="n"/>
      <c r="G462" s="22" t="n"/>
      <c r="H462" s="19" t="n"/>
      <c r="I462" s="30">
        <f>IF(AND($F462="",$G462=""),"",IF(N('設定'!$B$11)&gt;0,ROUND((N($F462)*60+N($G462))/N('設定'!$B$11),0)*N('設定'!$B$11),(N($F462)*60+N($G462)))/60)</f>
        <v/>
      </c>
      <c r="J462" s="31">
        <f>IF(OR($I462="",$P462="",$P462="なし"),"",$I462*N(INDEX('メンバー'!$D$5:$D$24,$P462)))</f>
        <v/>
      </c>
      <c r="K462" s="32">
        <f>IF(OR($O462="",$O462="なし"),"",INDEX('案件'!$D$5:$D$84,$O462)&amp;"")</f>
        <v/>
      </c>
      <c r="L462" s="32">
        <f>IF(AND($A462="",$B462="",$C462="",$F462="",$G462=""),"",IF(NOT(ISNUMBER($A462)),"日付がない",IF($P462="","氏名がない",IF($P462="なし","氏名がメンバーにない",IF($O462="","案件コードがない",IF($O462="なし","案件コードが案件にない",IF($I462="","時間がない",IF((N($F462)*60+N($G462))=0,"時間が0",IF($I462=0,"丸めると0分","")))))))))</f>
        <v/>
      </c>
      <c r="M462" s="58" t="n"/>
      <c r="N462" s="33">
        <f>IF(ISNUMBER($A462),DATE(YEAR($A462),MONTH($A462),1),"")</f>
        <v/>
      </c>
      <c r="O462" s="34">
        <f>IF($C462="","",IFERROR(MATCH($C462,'案件'!$A$5:$A$84,0),"なし"))</f>
        <v/>
      </c>
      <c r="P462" s="34">
        <f>IF($B462="","",IFERROR(MATCH($B462,'メンバー'!$B$5:$B$24,0),"なし"))</f>
        <v/>
      </c>
    </row>
    <row r="463" ht="17" customHeight="1">
      <c r="A463" s="23" t="n"/>
      <c r="B463" s="21" t="n"/>
      <c r="C463" s="21" t="n"/>
      <c r="D463" s="29">
        <f>IF(OR($O463="",$O463="なし"),"",INDEX('案件'!$B$5:$B$84,$O463)&amp;"")</f>
        <v/>
      </c>
      <c r="E463" s="19" t="n"/>
      <c r="F463" s="22" t="n"/>
      <c r="G463" s="22" t="n"/>
      <c r="H463" s="19" t="n"/>
      <c r="I463" s="30">
        <f>IF(AND($F463="",$G463=""),"",IF(N('設定'!$B$11)&gt;0,ROUND((N($F463)*60+N($G463))/N('設定'!$B$11),0)*N('設定'!$B$11),(N($F463)*60+N($G463)))/60)</f>
        <v/>
      </c>
      <c r="J463" s="31">
        <f>IF(OR($I463="",$P463="",$P463="なし"),"",$I463*N(INDEX('メンバー'!$D$5:$D$24,$P463)))</f>
        <v/>
      </c>
      <c r="K463" s="32">
        <f>IF(OR($O463="",$O463="なし"),"",INDEX('案件'!$D$5:$D$84,$O463)&amp;"")</f>
        <v/>
      </c>
      <c r="L463" s="32">
        <f>IF(AND($A463="",$B463="",$C463="",$F463="",$G463=""),"",IF(NOT(ISNUMBER($A463)),"日付がない",IF($P463="","氏名がない",IF($P463="なし","氏名がメンバーにない",IF($O463="","案件コードがない",IF($O463="なし","案件コードが案件にない",IF($I463="","時間がない",IF((N($F463)*60+N($G463))=0,"時間が0",IF($I463=0,"丸めると0分","")))))))))</f>
        <v/>
      </c>
      <c r="M463" s="58" t="n"/>
      <c r="N463" s="33">
        <f>IF(ISNUMBER($A463),DATE(YEAR($A463),MONTH($A463),1),"")</f>
        <v/>
      </c>
      <c r="O463" s="34">
        <f>IF($C463="","",IFERROR(MATCH($C463,'案件'!$A$5:$A$84,0),"なし"))</f>
        <v/>
      </c>
      <c r="P463" s="34">
        <f>IF($B463="","",IFERROR(MATCH($B463,'メンバー'!$B$5:$B$24,0),"なし"))</f>
        <v/>
      </c>
    </row>
    <row r="464" ht="17" customHeight="1">
      <c r="A464" s="23" t="n"/>
      <c r="B464" s="21" t="n"/>
      <c r="C464" s="21" t="n"/>
      <c r="D464" s="29">
        <f>IF(OR($O464="",$O464="なし"),"",INDEX('案件'!$B$5:$B$84,$O464)&amp;"")</f>
        <v/>
      </c>
      <c r="E464" s="19" t="n"/>
      <c r="F464" s="22" t="n"/>
      <c r="G464" s="22" t="n"/>
      <c r="H464" s="19" t="n"/>
      <c r="I464" s="30">
        <f>IF(AND($F464="",$G464=""),"",IF(N('設定'!$B$11)&gt;0,ROUND((N($F464)*60+N($G464))/N('設定'!$B$11),0)*N('設定'!$B$11),(N($F464)*60+N($G464)))/60)</f>
        <v/>
      </c>
      <c r="J464" s="31">
        <f>IF(OR($I464="",$P464="",$P464="なし"),"",$I464*N(INDEX('メンバー'!$D$5:$D$24,$P464)))</f>
        <v/>
      </c>
      <c r="K464" s="32">
        <f>IF(OR($O464="",$O464="なし"),"",INDEX('案件'!$D$5:$D$84,$O464)&amp;"")</f>
        <v/>
      </c>
      <c r="L464" s="32">
        <f>IF(AND($A464="",$B464="",$C464="",$F464="",$G464=""),"",IF(NOT(ISNUMBER($A464)),"日付がない",IF($P464="","氏名がない",IF($P464="なし","氏名がメンバーにない",IF($O464="","案件コードがない",IF($O464="なし","案件コードが案件にない",IF($I464="","時間がない",IF((N($F464)*60+N($G464))=0,"時間が0",IF($I464=0,"丸めると0分","")))))))))</f>
        <v/>
      </c>
      <c r="M464" s="58" t="n"/>
      <c r="N464" s="33">
        <f>IF(ISNUMBER($A464),DATE(YEAR($A464),MONTH($A464),1),"")</f>
        <v/>
      </c>
      <c r="O464" s="34">
        <f>IF($C464="","",IFERROR(MATCH($C464,'案件'!$A$5:$A$84,0),"なし"))</f>
        <v/>
      </c>
      <c r="P464" s="34">
        <f>IF($B464="","",IFERROR(MATCH($B464,'メンバー'!$B$5:$B$24,0),"なし"))</f>
        <v/>
      </c>
    </row>
    <row r="465" ht="17" customHeight="1">
      <c r="A465" s="23" t="n"/>
      <c r="B465" s="21" t="n"/>
      <c r="C465" s="21" t="n"/>
      <c r="D465" s="29">
        <f>IF(OR($O465="",$O465="なし"),"",INDEX('案件'!$B$5:$B$84,$O465)&amp;"")</f>
        <v/>
      </c>
      <c r="E465" s="19" t="n"/>
      <c r="F465" s="22" t="n"/>
      <c r="G465" s="22" t="n"/>
      <c r="H465" s="19" t="n"/>
      <c r="I465" s="30">
        <f>IF(AND($F465="",$G465=""),"",IF(N('設定'!$B$11)&gt;0,ROUND((N($F465)*60+N($G465))/N('設定'!$B$11),0)*N('設定'!$B$11),(N($F465)*60+N($G465)))/60)</f>
        <v/>
      </c>
      <c r="J465" s="31">
        <f>IF(OR($I465="",$P465="",$P465="なし"),"",$I465*N(INDEX('メンバー'!$D$5:$D$24,$P465)))</f>
        <v/>
      </c>
      <c r="K465" s="32">
        <f>IF(OR($O465="",$O465="なし"),"",INDEX('案件'!$D$5:$D$84,$O465)&amp;"")</f>
        <v/>
      </c>
      <c r="L465" s="32">
        <f>IF(AND($A465="",$B465="",$C465="",$F465="",$G465=""),"",IF(NOT(ISNUMBER($A465)),"日付がない",IF($P465="","氏名がない",IF($P465="なし","氏名がメンバーにない",IF($O465="","案件コードがない",IF($O465="なし","案件コードが案件にない",IF($I465="","時間がない",IF((N($F465)*60+N($G465))=0,"時間が0",IF($I465=0,"丸めると0分","")))))))))</f>
        <v/>
      </c>
      <c r="M465" s="58" t="n"/>
      <c r="N465" s="33">
        <f>IF(ISNUMBER($A465),DATE(YEAR($A465),MONTH($A465),1),"")</f>
        <v/>
      </c>
      <c r="O465" s="34">
        <f>IF($C465="","",IFERROR(MATCH($C465,'案件'!$A$5:$A$84,0),"なし"))</f>
        <v/>
      </c>
      <c r="P465" s="34">
        <f>IF($B465="","",IFERROR(MATCH($B465,'メンバー'!$B$5:$B$24,0),"なし"))</f>
        <v/>
      </c>
    </row>
    <row r="466" ht="17" customHeight="1">
      <c r="A466" s="23" t="n"/>
      <c r="B466" s="21" t="n"/>
      <c r="C466" s="21" t="n"/>
      <c r="D466" s="29">
        <f>IF(OR($O466="",$O466="なし"),"",INDEX('案件'!$B$5:$B$84,$O466)&amp;"")</f>
        <v/>
      </c>
      <c r="E466" s="19" t="n"/>
      <c r="F466" s="22" t="n"/>
      <c r="G466" s="22" t="n"/>
      <c r="H466" s="19" t="n"/>
      <c r="I466" s="30">
        <f>IF(AND($F466="",$G466=""),"",IF(N('設定'!$B$11)&gt;0,ROUND((N($F466)*60+N($G466))/N('設定'!$B$11),0)*N('設定'!$B$11),(N($F466)*60+N($G466)))/60)</f>
        <v/>
      </c>
      <c r="J466" s="31">
        <f>IF(OR($I466="",$P466="",$P466="なし"),"",$I466*N(INDEX('メンバー'!$D$5:$D$24,$P466)))</f>
        <v/>
      </c>
      <c r="K466" s="32">
        <f>IF(OR($O466="",$O466="なし"),"",INDEX('案件'!$D$5:$D$84,$O466)&amp;"")</f>
        <v/>
      </c>
      <c r="L466" s="32">
        <f>IF(AND($A466="",$B466="",$C466="",$F466="",$G466=""),"",IF(NOT(ISNUMBER($A466)),"日付がない",IF($P466="","氏名がない",IF($P466="なし","氏名がメンバーにない",IF($O466="","案件コードがない",IF($O466="なし","案件コードが案件にない",IF($I466="","時間がない",IF((N($F466)*60+N($G466))=0,"時間が0",IF($I466=0,"丸めると0分","")))))))))</f>
        <v/>
      </c>
      <c r="M466" s="58" t="n"/>
      <c r="N466" s="33">
        <f>IF(ISNUMBER($A466),DATE(YEAR($A466),MONTH($A466),1),"")</f>
        <v/>
      </c>
      <c r="O466" s="34">
        <f>IF($C466="","",IFERROR(MATCH($C466,'案件'!$A$5:$A$84,0),"なし"))</f>
        <v/>
      </c>
      <c r="P466" s="34">
        <f>IF($B466="","",IFERROR(MATCH($B466,'メンバー'!$B$5:$B$24,0),"なし"))</f>
        <v/>
      </c>
    </row>
    <row r="467" ht="17" customHeight="1">
      <c r="A467" s="23" t="n"/>
      <c r="B467" s="21" t="n"/>
      <c r="C467" s="21" t="n"/>
      <c r="D467" s="29">
        <f>IF(OR($O467="",$O467="なし"),"",INDEX('案件'!$B$5:$B$84,$O467)&amp;"")</f>
        <v/>
      </c>
      <c r="E467" s="19" t="n"/>
      <c r="F467" s="22" t="n"/>
      <c r="G467" s="22" t="n"/>
      <c r="H467" s="19" t="n"/>
      <c r="I467" s="30">
        <f>IF(AND($F467="",$G467=""),"",IF(N('設定'!$B$11)&gt;0,ROUND((N($F467)*60+N($G467))/N('設定'!$B$11),0)*N('設定'!$B$11),(N($F467)*60+N($G467)))/60)</f>
        <v/>
      </c>
      <c r="J467" s="31">
        <f>IF(OR($I467="",$P467="",$P467="なし"),"",$I467*N(INDEX('メンバー'!$D$5:$D$24,$P467)))</f>
        <v/>
      </c>
      <c r="K467" s="32">
        <f>IF(OR($O467="",$O467="なし"),"",INDEX('案件'!$D$5:$D$84,$O467)&amp;"")</f>
        <v/>
      </c>
      <c r="L467" s="32">
        <f>IF(AND($A467="",$B467="",$C467="",$F467="",$G467=""),"",IF(NOT(ISNUMBER($A467)),"日付がない",IF($P467="","氏名がない",IF($P467="なし","氏名がメンバーにない",IF($O467="","案件コードがない",IF($O467="なし","案件コードが案件にない",IF($I467="","時間がない",IF((N($F467)*60+N($G467))=0,"時間が0",IF($I467=0,"丸めると0分","")))))))))</f>
        <v/>
      </c>
      <c r="M467" s="58" t="n"/>
      <c r="N467" s="33">
        <f>IF(ISNUMBER($A467),DATE(YEAR($A467),MONTH($A467),1),"")</f>
        <v/>
      </c>
      <c r="O467" s="34">
        <f>IF($C467="","",IFERROR(MATCH($C467,'案件'!$A$5:$A$84,0),"なし"))</f>
        <v/>
      </c>
      <c r="P467" s="34">
        <f>IF($B467="","",IFERROR(MATCH($B467,'メンバー'!$B$5:$B$24,0),"なし"))</f>
        <v/>
      </c>
    </row>
    <row r="468" ht="17" customHeight="1">
      <c r="A468" s="23" t="n"/>
      <c r="B468" s="21" t="n"/>
      <c r="C468" s="21" t="n"/>
      <c r="D468" s="29">
        <f>IF(OR($O468="",$O468="なし"),"",INDEX('案件'!$B$5:$B$84,$O468)&amp;"")</f>
        <v/>
      </c>
      <c r="E468" s="19" t="n"/>
      <c r="F468" s="22" t="n"/>
      <c r="G468" s="22" t="n"/>
      <c r="H468" s="19" t="n"/>
      <c r="I468" s="30">
        <f>IF(AND($F468="",$G468=""),"",IF(N('設定'!$B$11)&gt;0,ROUND((N($F468)*60+N($G468))/N('設定'!$B$11),0)*N('設定'!$B$11),(N($F468)*60+N($G468)))/60)</f>
        <v/>
      </c>
      <c r="J468" s="31">
        <f>IF(OR($I468="",$P468="",$P468="なし"),"",$I468*N(INDEX('メンバー'!$D$5:$D$24,$P468)))</f>
        <v/>
      </c>
      <c r="K468" s="32">
        <f>IF(OR($O468="",$O468="なし"),"",INDEX('案件'!$D$5:$D$84,$O468)&amp;"")</f>
        <v/>
      </c>
      <c r="L468" s="32">
        <f>IF(AND($A468="",$B468="",$C468="",$F468="",$G468=""),"",IF(NOT(ISNUMBER($A468)),"日付がない",IF($P468="","氏名がない",IF($P468="なし","氏名がメンバーにない",IF($O468="","案件コードがない",IF($O468="なし","案件コードが案件にない",IF($I468="","時間がない",IF((N($F468)*60+N($G468))=0,"時間が0",IF($I468=0,"丸めると0分","")))))))))</f>
        <v/>
      </c>
      <c r="M468" s="58" t="n"/>
      <c r="N468" s="33">
        <f>IF(ISNUMBER($A468),DATE(YEAR($A468),MONTH($A468),1),"")</f>
        <v/>
      </c>
      <c r="O468" s="34">
        <f>IF($C468="","",IFERROR(MATCH($C468,'案件'!$A$5:$A$84,0),"なし"))</f>
        <v/>
      </c>
      <c r="P468" s="34">
        <f>IF($B468="","",IFERROR(MATCH($B468,'メンバー'!$B$5:$B$24,0),"なし"))</f>
        <v/>
      </c>
    </row>
    <row r="469" ht="17" customHeight="1">
      <c r="A469" s="23" t="n"/>
      <c r="B469" s="21" t="n"/>
      <c r="C469" s="21" t="n"/>
      <c r="D469" s="29">
        <f>IF(OR($O469="",$O469="なし"),"",INDEX('案件'!$B$5:$B$84,$O469)&amp;"")</f>
        <v/>
      </c>
      <c r="E469" s="19" t="n"/>
      <c r="F469" s="22" t="n"/>
      <c r="G469" s="22" t="n"/>
      <c r="H469" s="19" t="n"/>
      <c r="I469" s="30">
        <f>IF(AND($F469="",$G469=""),"",IF(N('設定'!$B$11)&gt;0,ROUND((N($F469)*60+N($G469))/N('設定'!$B$11),0)*N('設定'!$B$11),(N($F469)*60+N($G469)))/60)</f>
        <v/>
      </c>
      <c r="J469" s="31">
        <f>IF(OR($I469="",$P469="",$P469="なし"),"",$I469*N(INDEX('メンバー'!$D$5:$D$24,$P469)))</f>
        <v/>
      </c>
      <c r="K469" s="32">
        <f>IF(OR($O469="",$O469="なし"),"",INDEX('案件'!$D$5:$D$84,$O469)&amp;"")</f>
        <v/>
      </c>
      <c r="L469" s="32">
        <f>IF(AND($A469="",$B469="",$C469="",$F469="",$G469=""),"",IF(NOT(ISNUMBER($A469)),"日付がない",IF($P469="","氏名がない",IF($P469="なし","氏名がメンバーにない",IF($O469="","案件コードがない",IF($O469="なし","案件コードが案件にない",IF($I469="","時間がない",IF((N($F469)*60+N($G469))=0,"時間が0",IF($I469=0,"丸めると0分","")))))))))</f>
        <v/>
      </c>
      <c r="M469" s="58" t="n"/>
      <c r="N469" s="33">
        <f>IF(ISNUMBER($A469),DATE(YEAR($A469),MONTH($A469),1),"")</f>
        <v/>
      </c>
      <c r="O469" s="34">
        <f>IF($C469="","",IFERROR(MATCH($C469,'案件'!$A$5:$A$84,0),"なし"))</f>
        <v/>
      </c>
      <c r="P469" s="34">
        <f>IF($B469="","",IFERROR(MATCH($B469,'メンバー'!$B$5:$B$24,0),"なし"))</f>
        <v/>
      </c>
    </row>
    <row r="470" ht="17" customHeight="1">
      <c r="A470" s="23" t="n"/>
      <c r="B470" s="21" t="n"/>
      <c r="C470" s="21" t="n"/>
      <c r="D470" s="29">
        <f>IF(OR($O470="",$O470="なし"),"",INDEX('案件'!$B$5:$B$84,$O470)&amp;"")</f>
        <v/>
      </c>
      <c r="E470" s="19" t="n"/>
      <c r="F470" s="22" t="n"/>
      <c r="G470" s="22" t="n"/>
      <c r="H470" s="19" t="n"/>
      <c r="I470" s="30">
        <f>IF(AND($F470="",$G470=""),"",IF(N('設定'!$B$11)&gt;0,ROUND((N($F470)*60+N($G470))/N('設定'!$B$11),0)*N('設定'!$B$11),(N($F470)*60+N($G470)))/60)</f>
        <v/>
      </c>
      <c r="J470" s="31">
        <f>IF(OR($I470="",$P470="",$P470="なし"),"",$I470*N(INDEX('メンバー'!$D$5:$D$24,$P470)))</f>
        <v/>
      </c>
      <c r="K470" s="32">
        <f>IF(OR($O470="",$O470="なし"),"",INDEX('案件'!$D$5:$D$84,$O470)&amp;"")</f>
        <v/>
      </c>
      <c r="L470" s="32">
        <f>IF(AND($A470="",$B470="",$C470="",$F470="",$G470=""),"",IF(NOT(ISNUMBER($A470)),"日付がない",IF($P470="","氏名がない",IF($P470="なし","氏名がメンバーにない",IF($O470="","案件コードがない",IF($O470="なし","案件コードが案件にない",IF($I470="","時間がない",IF((N($F470)*60+N($G470))=0,"時間が0",IF($I470=0,"丸めると0分","")))))))))</f>
        <v/>
      </c>
      <c r="M470" s="58" t="n"/>
      <c r="N470" s="33">
        <f>IF(ISNUMBER($A470),DATE(YEAR($A470),MONTH($A470),1),"")</f>
        <v/>
      </c>
      <c r="O470" s="34">
        <f>IF($C470="","",IFERROR(MATCH($C470,'案件'!$A$5:$A$84,0),"なし"))</f>
        <v/>
      </c>
      <c r="P470" s="34">
        <f>IF($B470="","",IFERROR(MATCH($B470,'メンバー'!$B$5:$B$24,0),"なし"))</f>
        <v/>
      </c>
    </row>
    <row r="471" ht="17" customHeight="1">
      <c r="A471" s="23" t="n"/>
      <c r="B471" s="21" t="n"/>
      <c r="C471" s="21" t="n"/>
      <c r="D471" s="29">
        <f>IF(OR($O471="",$O471="なし"),"",INDEX('案件'!$B$5:$B$84,$O471)&amp;"")</f>
        <v/>
      </c>
      <c r="E471" s="19" t="n"/>
      <c r="F471" s="22" t="n"/>
      <c r="G471" s="22" t="n"/>
      <c r="H471" s="19" t="n"/>
      <c r="I471" s="30">
        <f>IF(AND($F471="",$G471=""),"",IF(N('設定'!$B$11)&gt;0,ROUND((N($F471)*60+N($G471))/N('設定'!$B$11),0)*N('設定'!$B$11),(N($F471)*60+N($G471)))/60)</f>
        <v/>
      </c>
      <c r="J471" s="31">
        <f>IF(OR($I471="",$P471="",$P471="なし"),"",$I471*N(INDEX('メンバー'!$D$5:$D$24,$P471)))</f>
        <v/>
      </c>
      <c r="K471" s="32">
        <f>IF(OR($O471="",$O471="なし"),"",INDEX('案件'!$D$5:$D$84,$O471)&amp;"")</f>
        <v/>
      </c>
      <c r="L471" s="32">
        <f>IF(AND($A471="",$B471="",$C471="",$F471="",$G471=""),"",IF(NOT(ISNUMBER($A471)),"日付がない",IF($P471="","氏名がない",IF($P471="なし","氏名がメンバーにない",IF($O471="","案件コードがない",IF($O471="なし","案件コードが案件にない",IF($I471="","時間がない",IF((N($F471)*60+N($G471))=0,"時間が0",IF($I471=0,"丸めると0分","")))))))))</f>
        <v/>
      </c>
      <c r="M471" s="58" t="n"/>
      <c r="N471" s="33">
        <f>IF(ISNUMBER($A471),DATE(YEAR($A471),MONTH($A471),1),"")</f>
        <v/>
      </c>
      <c r="O471" s="34">
        <f>IF($C471="","",IFERROR(MATCH($C471,'案件'!$A$5:$A$84,0),"なし"))</f>
        <v/>
      </c>
      <c r="P471" s="34">
        <f>IF($B471="","",IFERROR(MATCH($B471,'メンバー'!$B$5:$B$24,0),"なし"))</f>
        <v/>
      </c>
    </row>
    <row r="472" ht="17" customHeight="1">
      <c r="A472" s="23" t="n"/>
      <c r="B472" s="21" t="n"/>
      <c r="C472" s="21" t="n"/>
      <c r="D472" s="29">
        <f>IF(OR($O472="",$O472="なし"),"",INDEX('案件'!$B$5:$B$84,$O472)&amp;"")</f>
        <v/>
      </c>
      <c r="E472" s="19" t="n"/>
      <c r="F472" s="22" t="n"/>
      <c r="G472" s="22" t="n"/>
      <c r="H472" s="19" t="n"/>
      <c r="I472" s="30">
        <f>IF(AND($F472="",$G472=""),"",IF(N('設定'!$B$11)&gt;0,ROUND((N($F472)*60+N($G472))/N('設定'!$B$11),0)*N('設定'!$B$11),(N($F472)*60+N($G472)))/60)</f>
        <v/>
      </c>
      <c r="J472" s="31">
        <f>IF(OR($I472="",$P472="",$P472="なし"),"",$I472*N(INDEX('メンバー'!$D$5:$D$24,$P472)))</f>
        <v/>
      </c>
      <c r="K472" s="32">
        <f>IF(OR($O472="",$O472="なし"),"",INDEX('案件'!$D$5:$D$84,$O472)&amp;"")</f>
        <v/>
      </c>
      <c r="L472" s="32">
        <f>IF(AND($A472="",$B472="",$C472="",$F472="",$G472=""),"",IF(NOT(ISNUMBER($A472)),"日付がない",IF($P472="","氏名がない",IF($P472="なし","氏名がメンバーにない",IF($O472="","案件コードがない",IF($O472="なし","案件コードが案件にない",IF($I472="","時間がない",IF((N($F472)*60+N($G472))=0,"時間が0",IF($I472=0,"丸めると0分","")))))))))</f>
        <v/>
      </c>
      <c r="M472" s="58" t="n"/>
      <c r="N472" s="33">
        <f>IF(ISNUMBER($A472),DATE(YEAR($A472),MONTH($A472),1),"")</f>
        <v/>
      </c>
      <c r="O472" s="34">
        <f>IF($C472="","",IFERROR(MATCH($C472,'案件'!$A$5:$A$84,0),"なし"))</f>
        <v/>
      </c>
      <c r="P472" s="34">
        <f>IF($B472="","",IFERROR(MATCH($B472,'メンバー'!$B$5:$B$24,0),"なし"))</f>
        <v/>
      </c>
    </row>
    <row r="473" ht="17" customHeight="1">
      <c r="A473" s="23" t="n"/>
      <c r="B473" s="21" t="n"/>
      <c r="C473" s="21" t="n"/>
      <c r="D473" s="29">
        <f>IF(OR($O473="",$O473="なし"),"",INDEX('案件'!$B$5:$B$84,$O473)&amp;"")</f>
        <v/>
      </c>
      <c r="E473" s="19" t="n"/>
      <c r="F473" s="22" t="n"/>
      <c r="G473" s="22" t="n"/>
      <c r="H473" s="19" t="n"/>
      <c r="I473" s="30">
        <f>IF(AND($F473="",$G473=""),"",IF(N('設定'!$B$11)&gt;0,ROUND((N($F473)*60+N($G473))/N('設定'!$B$11),0)*N('設定'!$B$11),(N($F473)*60+N($G473)))/60)</f>
        <v/>
      </c>
      <c r="J473" s="31">
        <f>IF(OR($I473="",$P473="",$P473="なし"),"",$I473*N(INDEX('メンバー'!$D$5:$D$24,$P473)))</f>
        <v/>
      </c>
      <c r="K473" s="32">
        <f>IF(OR($O473="",$O473="なし"),"",INDEX('案件'!$D$5:$D$84,$O473)&amp;"")</f>
        <v/>
      </c>
      <c r="L473" s="32">
        <f>IF(AND($A473="",$B473="",$C473="",$F473="",$G473=""),"",IF(NOT(ISNUMBER($A473)),"日付がない",IF($P473="","氏名がない",IF($P473="なし","氏名がメンバーにない",IF($O473="","案件コードがない",IF($O473="なし","案件コードが案件にない",IF($I473="","時間がない",IF((N($F473)*60+N($G473))=0,"時間が0",IF($I473=0,"丸めると0分","")))))))))</f>
        <v/>
      </c>
      <c r="M473" s="58" t="n"/>
      <c r="N473" s="33">
        <f>IF(ISNUMBER($A473),DATE(YEAR($A473),MONTH($A473),1),"")</f>
        <v/>
      </c>
      <c r="O473" s="34">
        <f>IF($C473="","",IFERROR(MATCH($C473,'案件'!$A$5:$A$84,0),"なし"))</f>
        <v/>
      </c>
      <c r="P473" s="34">
        <f>IF($B473="","",IFERROR(MATCH($B473,'メンバー'!$B$5:$B$24,0),"なし"))</f>
        <v/>
      </c>
    </row>
    <row r="474" ht="17" customHeight="1">
      <c r="A474" s="23" t="n"/>
      <c r="B474" s="21" t="n"/>
      <c r="C474" s="21" t="n"/>
      <c r="D474" s="29">
        <f>IF(OR($O474="",$O474="なし"),"",INDEX('案件'!$B$5:$B$84,$O474)&amp;"")</f>
        <v/>
      </c>
      <c r="E474" s="19" t="n"/>
      <c r="F474" s="22" t="n"/>
      <c r="G474" s="22" t="n"/>
      <c r="H474" s="19" t="n"/>
      <c r="I474" s="30">
        <f>IF(AND($F474="",$G474=""),"",IF(N('設定'!$B$11)&gt;0,ROUND((N($F474)*60+N($G474))/N('設定'!$B$11),0)*N('設定'!$B$11),(N($F474)*60+N($G474)))/60)</f>
        <v/>
      </c>
      <c r="J474" s="31">
        <f>IF(OR($I474="",$P474="",$P474="なし"),"",$I474*N(INDEX('メンバー'!$D$5:$D$24,$P474)))</f>
        <v/>
      </c>
      <c r="K474" s="32">
        <f>IF(OR($O474="",$O474="なし"),"",INDEX('案件'!$D$5:$D$84,$O474)&amp;"")</f>
        <v/>
      </c>
      <c r="L474" s="32">
        <f>IF(AND($A474="",$B474="",$C474="",$F474="",$G474=""),"",IF(NOT(ISNUMBER($A474)),"日付がない",IF($P474="","氏名がない",IF($P474="なし","氏名がメンバーにない",IF($O474="","案件コードがない",IF($O474="なし","案件コードが案件にない",IF($I474="","時間がない",IF((N($F474)*60+N($G474))=0,"時間が0",IF($I474=0,"丸めると0分","")))))))))</f>
        <v/>
      </c>
      <c r="M474" s="58" t="n"/>
      <c r="N474" s="33">
        <f>IF(ISNUMBER($A474),DATE(YEAR($A474),MONTH($A474),1),"")</f>
        <v/>
      </c>
      <c r="O474" s="34">
        <f>IF($C474="","",IFERROR(MATCH($C474,'案件'!$A$5:$A$84,0),"なし"))</f>
        <v/>
      </c>
      <c r="P474" s="34">
        <f>IF($B474="","",IFERROR(MATCH($B474,'メンバー'!$B$5:$B$24,0),"なし"))</f>
        <v/>
      </c>
    </row>
    <row r="475" ht="17" customHeight="1">
      <c r="A475" s="23" t="n"/>
      <c r="B475" s="21" t="n"/>
      <c r="C475" s="21" t="n"/>
      <c r="D475" s="29">
        <f>IF(OR($O475="",$O475="なし"),"",INDEX('案件'!$B$5:$B$84,$O475)&amp;"")</f>
        <v/>
      </c>
      <c r="E475" s="19" t="n"/>
      <c r="F475" s="22" t="n"/>
      <c r="G475" s="22" t="n"/>
      <c r="H475" s="19" t="n"/>
      <c r="I475" s="30">
        <f>IF(AND($F475="",$G475=""),"",IF(N('設定'!$B$11)&gt;0,ROUND((N($F475)*60+N($G475))/N('設定'!$B$11),0)*N('設定'!$B$11),(N($F475)*60+N($G475)))/60)</f>
        <v/>
      </c>
      <c r="J475" s="31">
        <f>IF(OR($I475="",$P475="",$P475="なし"),"",$I475*N(INDEX('メンバー'!$D$5:$D$24,$P475)))</f>
        <v/>
      </c>
      <c r="K475" s="32">
        <f>IF(OR($O475="",$O475="なし"),"",INDEX('案件'!$D$5:$D$84,$O475)&amp;"")</f>
        <v/>
      </c>
      <c r="L475" s="32">
        <f>IF(AND($A475="",$B475="",$C475="",$F475="",$G475=""),"",IF(NOT(ISNUMBER($A475)),"日付がない",IF($P475="","氏名がない",IF($P475="なし","氏名がメンバーにない",IF($O475="","案件コードがない",IF($O475="なし","案件コードが案件にない",IF($I475="","時間がない",IF((N($F475)*60+N($G475))=0,"時間が0",IF($I475=0,"丸めると0分","")))))))))</f>
        <v/>
      </c>
      <c r="M475" s="58" t="n"/>
      <c r="N475" s="33">
        <f>IF(ISNUMBER($A475),DATE(YEAR($A475),MONTH($A475),1),"")</f>
        <v/>
      </c>
      <c r="O475" s="34">
        <f>IF($C475="","",IFERROR(MATCH($C475,'案件'!$A$5:$A$84,0),"なし"))</f>
        <v/>
      </c>
      <c r="P475" s="34">
        <f>IF($B475="","",IFERROR(MATCH($B475,'メンバー'!$B$5:$B$24,0),"なし"))</f>
        <v/>
      </c>
    </row>
    <row r="476" ht="17" customHeight="1">
      <c r="A476" s="23" t="n"/>
      <c r="B476" s="21" t="n"/>
      <c r="C476" s="21" t="n"/>
      <c r="D476" s="29">
        <f>IF(OR($O476="",$O476="なし"),"",INDEX('案件'!$B$5:$B$84,$O476)&amp;"")</f>
        <v/>
      </c>
      <c r="E476" s="19" t="n"/>
      <c r="F476" s="22" t="n"/>
      <c r="G476" s="22" t="n"/>
      <c r="H476" s="19" t="n"/>
      <c r="I476" s="30">
        <f>IF(AND($F476="",$G476=""),"",IF(N('設定'!$B$11)&gt;0,ROUND((N($F476)*60+N($G476))/N('設定'!$B$11),0)*N('設定'!$B$11),(N($F476)*60+N($G476)))/60)</f>
        <v/>
      </c>
      <c r="J476" s="31">
        <f>IF(OR($I476="",$P476="",$P476="なし"),"",$I476*N(INDEX('メンバー'!$D$5:$D$24,$P476)))</f>
        <v/>
      </c>
      <c r="K476" s="32">
        <f>IF(OR($O476="",$O476="なし"),"",INDEX('案件'!$D$5:$D$84,$O476)&amp;"")</f>
        <v/>
      </c>
      <c r="L476" s="32">
        <f>IF(AND($A476="",$B476="",$C476="",$F476="",$G476=""),"",IF(NOT(ISNUMBER($A476)),"日付がない",IF($P476="","氏名がない",IF($P476="なし","氏名がメンバーにない",IF($O476="","案件コードがない",IF($O476="なし","案件コードが案件にない",IF($I476="","時間がない",IF((N($F476)*60+N($G476))=0,"時間が0",IF($I476=0,"丸めると0分","")))))))))</f>
        <v/>
      </c>
      <c r="M476" s="58" t="n"/>
      <c r="N476" s="33">
        <f>IF(ISNUMBER($A476),DATE(YEAR($A476),MONTH($A476),1),"")</f>
        <v/>
      </c>
      <c r="O476" s="34">
        <f>IF($C476="","",IFERROR(MATCH($C476,'案件'!$A$5:$A$84,0),"なし"))</f>
        <v/>
      </c>
      <c r="P476" s="34">
        <f>IF($B476="","",IFERROR(MATCH($B476,'メンバー'!$B$5:$B$24,0),"なし"))</f>
        <v/>
      </c>
    </row>
    <row r="477" ht="17" customHeight="1">
      <c r="A477" s="23" t="n"/>
      <c r="B477" s="21" t="n"/>
      <c r="C477" s="21" t="n"/>
      <c r="D477" s="29">
        <f>IF(OR($O477="",$O477="なし"),"",INDEX('案件'!$B$5:$B$84,$O477)&amp;"")</f>
        <v/>
      </c>
      <c r="E477" s="19" t="n"/>
      <c r="F477" s="22" t="n"/>
      <c r="G477" s="22" t="n"/>
      <c r="H477" s="19" t="n"/>
      <c r="I477" s="30">
        <f>IF(AND($F477="",$G477=""),"",IF(N('設定'!$B$11)&gt;0,ROUND((N($F477)*60+N($G477))/N('設定'!$B$11),0)*N('設定'!$B$11),(N($F477)*60+N($G477)))/60)</f>
        <v/>
      </c>
      <c r="J477" s="31">
        <f>IF(OR($I477="",$P477="",$P477="なし"),"",$I477*N(INDEX('メンバー'!$D$5:$D$24,$P477)))</f>
        <v/>
      </c>
      <c r="K477" s="32">
        <f>IF(OR($O477="",$O477="なし"),"",INDEX('案件'!$D$5:$D$84,$O477)&amp;"")</f>
        <v/>
      </c>
      <c r="L477" s="32">
        <f>IF(AND($A477="",$B477="",$C477="",$F477="",$G477=""),"",IF(NOT(ISNUMBER($A477)),"日付がない",IF($P477="","氏名がない",IF($P477="なし","氏名がメンバーにない",IF($O477="","案件コードがない",IF($O477="なし","案件コードが案件にない",IF($I477="","時間がない",IF((N($F477)*60+N($G477))=0,"時間が0",IF($I477=0,"丸めると0分","")))))))))</f>
        <v/>
      </c>
      <c r="M477" s="58" t="n"/>
      <c r="N477" s="33">
        <f>IF(ISNUMBER($A477),DATE(YEAR($A477),MONTH($A477),1),"")</f>
        <v/>
      </c>
      <c r="O477" s="34">
        <f>IF($C477="","",IFERROR(MATCH($C477,'案件'!$A$5:$A$84,0),"なし"))</f>
        <v/>
      </c>
      <c r="P477" s="34">
        <f>IF($B477="","",IFERROR(MATCH($B477,'メンバー'!$B$5:$B$24,0),"なし"))</f>
        <v/>
      </c>
    </row>
    <row r="478" ht="17" customHeight="1">
      <c r="A478" s="23" t="n"/>
      <c r="B478" s="21" t="n"/>
      <c r="C478" s="21" t="n"/>
      <c r="D478" s="29">
        <f>IF(OR($O478="",$O478="なし"),"",INDEX('案件'!$B$5:$B$84,$O478)&amp;"")</f>
        <v/>
      </c>
      <c r="E478" s="19" t="n"/>
      <c r="F478" s="22" t="n"/>
      <c r="G478" s="22" t="n"/>
      <c r="H478" s="19" t="n"/>
      <c r="I478" s="30">
        <f>IF(AND($F478="",$G478=""),"",IF(N('設定'!$B$11)&gt;0,ROUND((N($F478)*60+N($G478))/N('設定'!$B$11),0)*N('設定'!$B$11),(N($F478)*60+N($G478)))/60)</f>
        <v/>
      </c>
      <c r="J478" s="31">
        <f>IF(OR($I478="",$P478="",$P478="なし"),"",$I478*N(INDEX('メンバー'!$D$5:$D$24,$P478)))</f>
        <v/>
      </c>
      <c r="K478" s="32">
        <f>IF(OR($O478="",$O478="なし"),"",INDEX('案件'!$D$5:$D$84,$O478)&amp;"")</f>
        <v/>
      </c>
      <c r="L478" s="32">
        <f>IF(AND($A478="",$B478="",$C478="",$F478="",$G478=""),"",IF(NOT(ISNUMBER($A478)),"日付がない",IF($P478="","氏名がない",IF($P478="なし","氏名がメンバーにない",IF($O478="","案件コードがない",IF($O478="なし","案件コードが案件にない",IF($I478="","時間がない",IF((N($F478)*60+N($G478))=0,"時間が0",IF($I478=0,"丸めると0分","")))))))))</f>
        <v/>
      </c>
      <c r="M478" s="58" t="n"/>
      <c r="N478" s="33">
        <f>IF(ISNUMBER($A478),DATE(YEAR($A478),MONTH($A478),1),"")</f>
        <v/>
      </c>
      <c r="O478" s="34">
        <f>IF($C478="","",IFERROR(MATCH($C478,'案件'!$A$5:$A$84,0),"なし"))</f>
        <v/>
      </c>
      <c r="P478" s="34">
        <f>IF($B478="","",IFERROR(MATCH($B478,'メンバー'!$B$5:$B$24,0),"なし"))</f>
        <v/>
      </c>
    </row>
    <row r="479" ht="17" customHeight="1">
      <c r="A479" s="23" t="n"/>
      <c r="B479" s="21" t="n"/>
      <c r="C479" s="21" t="n"/>
      <c r="D479" s="29">
        <f>IF(OR($O479="",$O479="なし"),"",INDEX('案件'!$B$5:$B$84,$O479)&amp;"")</f>
        <v/>
      </c>
      <c r="E479" s="19" t="n"/>
      <c r="F479" s="22" t="n"/>
      <c r="G479" s="22" t="n"/>
      <c r="H479" s="19" t="n"/>
      <c r="I479" s="30">
        <f>IF(AND($F479="",$G479=""),"",IF(N('設定'!$B$11)&gt;0,ROUND((N($F479)*60+N($G479))/N('設定'!$B$11),0)*N('設定'!$B$11),(N($F479)*60+N($G479)))/60)</f>
        <v/>
      </c>
      <c r="J479" s="31">
        <f>IF(OR($I479="",$P479="",$P479="なし"),"",$I479*N(INDEX('メンバー'!$D$5:$D$24,$P479)))</f>
        <v/>
      </c>
      <c r="K479" s="32">
        <f>IF(OR($O479="",$O479="なし"),"",INDEX('案件'!$D$5:$D$84,$O479)&amp;"")</f>
        <v/>
      </c>
      <c r="L479" s="32">
        <f>IF(AND($A479="",$B479="",$C479="",$F479="",$G479=""),"",IF(NOT(ISNUMBER($A479)),"日付がない",IF($P479="","氏名がない",IF($P479="なし","氏名がメンバーにない",IF($O479="","案件コードがない",IF($O479="なし","案件コードが案件にない",IF($I479="","時間がない",IF((N($F479)*60+N($G479))=0,"時間が0",IF($I479=0,"丸めると0分","")))))))))</f>
        <v/>
      </c>
      <c r="M479" s="58" t="n"/>
      <c r="N479" s="33">
        <f>IF(ISNUMBER($A479),DATE(YEAR($A479),MONTH($A479),1),"")</f>
        <v/>
      </c>
      <c r="O479" s="34">
        <f>IF($C479="","",IFERROR(MATCH($C479,'案件'!$A$5:$A$84,0),"なし"))</f>
        <v/>
      </c>
      <c r="P479" s="34">
        <f>IF($B479="","",IFERROR(MATCH($B479,'メンバー'!$B$5:$B$24,0),"なし"))</f>
        <v/>
      </c>
    </row>
    <row r="480" ht="17" customHeight="1">
      <c r="A480" s="23" t="n"/>
      <c r="B480" s="21" t="n"/>
      <c r="C480" s="21" t="n"/>
      <c r="D480" s="29">
        <f>IF(OR($O480="",$O480="なし"),"",INDEX('案件'!$B$5:$B$84,$O480)&amp;"")</f>
        <v/>
      </c>
      <c r="E480" s="19" t="n"/>
      <c r="F480" s="22" t="n"/>
      <c r="G480" s="22" t="n"/>
      <c r="H480" s="19" t="n"/>
      <c r="I480" s="30">
        <f>IF(AND($F480="",$G480=""),"",IF(N('設定'!$B$11)&gt;0,ROUND((N($F480)*60+N($G480))/N('設定'!$B$11),0)*N('設定'!$B$11),(N($F480)*60+N($G480)))/60)</f>
        <v/>
      </c>
      <c r="J480" s="31">
        <f>IF(OR($I480="",$P480="",$P480="なし"),"",$I480*N(INDEX('メンバー'!$D$5:$D$24,$P480)))</f>
        <v/>
      </c>
      <c r="K480" s="32">
        <f>IF(OR($O480="",$O480="なし"),"",INDEX('案件'!$D$5:$D$84,$O480)&amp;"")</f>
        <v/>
      </c>
      <c r="L480" s="32">
        <f>IF(AND($A480="",$B480="",$C480="",$F480="",$G480=""),"",IF(NOT(ISNUMBER($A480)),"日付がない",IF($P480="","氏名がない",IF($P480="なし","氏名がメンバーにない",IF($O480="","案件コードがない",IF($O480="なし","案件コードが案件にない",IF($I480="","時間がない",IF((N($F480)*60+N($G480))=0,"時間が0",IF($I480=0,"丸めると0分","")))))))))</f>
        <v/>
      </c>
      <c r="M480" s="58" t="n"/>
      <c r="N480" s="33">
        <f>IF(ISNUMBER($A480),DATE(YEAR($A480),MONTH($A480),1),"")</f>
        <v/>
      </c>
      <c r="O480" s="34">
        <f>IF($C480="","",IFERROR(MATCH($C480,'案件'!$A$5:$A$84,0),"なし"))</f>
        <v/>
      </c>
      <c r="P480" s="34">
        <f>IF($B480="","",IFERROR(MATCH($B480,'メンバー'!$B$5:$B$24,0),"なし"))</f>
        <v/>
      </c>
    </row>
    <row r="481" ht="17" customHeight="1">
      <c r="A481" s="23" t="n"/>
      <c r="B481" s="21" t="n"/>
      <c r="C481" s="21" t="n"/>
      <c r="D481" s="29">
        <f>IF(OR($O481="",$O481="なし"),"",INDEX('案件'!$B$5:$B$84,$O481)&amp;"")</f>
        <v/>
      </c>
      <c r="E481" s="19" t="n"/>
      <c r="F481" s="22" t="n"/>
      <c r="G481" s="22" t="n"/>
      <c r="H481" s="19" t="n"/>
      <c r="I481" s="30">
        <f>IF(AND($F481="",$G481=""),"",IF(N('設定'!$B$11)&gt;0,ROUND((N($F481)*60+N($G481))/N('設定'!$B$11),0)*N('設定'!$B$11),(N($F481)*60+N($G481)))/60)</f>
        <v/>
      </c>
      <c r="J481" s="31">
        <f>IF(OR($I481="",$P481="",$P481="なし"),"",$I481*N(INDEX('メンバー'!$D$5:$D$24,$P481)))</f>
        <v/>
      </c>
      <c r="K481" s="32">
        <f>IF(OR($O481="",$O481="なし"),"",INDEX('案件'!$D$5:$D$84,$O481)&amp;"")</f>
        <v/>
      </c>
      <c r="L481" s="32">
        <f>IF(AND($A481="",$B481="",$C481="",$F481="",$G481=""),"",IF(NOT(ISNUMBER($A481)),"日付がない",IF($P481="","氏名がない",IF($P481="なし","氏名がメンバーにない",IF($O481="","案件コードがない",IF($O481="なし","案件コードが案件にない",IF($I481="","時間がない",IF((N($F481)*60+N($G481))=0,"時間が0",IF($I481=0,"丸めると0分","")))))))))</f>
        <v/>
      </c>
      <c r="M481" s="58" t="n"/>
      <c r="N481" s="33">
        <f>IF(ISNUMBER($A481),DATE(YEAR($A481),MONTH($A481),1),"")</f>
        <v/>
      </c>
      <c r="O481" s="34">
        <f>IF($C481="","",IFERROR(MATCH($C481,'案件'!$A$5:$A$84,0),"なし"))</f>
        <v/>
      </c>
      <c r="P481" s="34">
        <f>IF($B481="","",IFERROR(MATCH($B481,'メンバー'!$B$5:$B$24,0),"なし"))</f>
        <v/>
      </c>
    </row>
    <row r="482" ht="17" customHeight="1">
      <c r="A482" s="23" t="n"/>
      <c r="B482" s="21" t="n"/>
      <c r="C482" s="21" t="n"/>
      <c r="D482" s="29">
        <f>IF(OR($O482="",$O482="なし"),"",INDEX('案件'!$B$5:$B$84,$O482)&amp;"")</f>
        <v/>
      </c>
      <c r="E482" s="19" t="n"/>
      <c r="F482" s="22" t="n"/>
      <c r="G482" s="22" t="n"/>
      <c r="H482" s="19" t="n"/>
      <c r="I482" s="30">
        <f>IF(AND($F482="",$G482=""),"",IF(N('設定'!$B$11)&gt;0,ROUND((N($F482)*60+N($G482))/N('設定'!$B$11),0)*N('設定'!$B$11),(N($F482)*60+N($G482)))/60)</f>
        <v/>
      </c>
      <c r="J482" s="31">
        <f>IF(OR($I482="",$P482="",$P482="なし"),"",$I482*N(INDEX('メンバー'!$D$5:$D$24,$P482)))</f>
        <v/>
      </c>
      <c r="K482" s="32">
        <f>IF(OR($O482="",$O482="なし"),"",INDEX('案件'!$D$5:$D$84,$O482)&amp;"")</f>
        <v/>
      </c>
      <c r="L482" s="32">
        <f>IF(AND($A482="",$B482="",$C482="",$F482="",$G482=""),"",IF(NOT(ISNUMBER($A482)),"日付がない",IF($P482="","氏名がない",IF($P482="なし","氏名がメンバーにない",IF($O482="","案件コードがない",IF($O482="なし","案件コードが案件にない",IF($I482="","時間がない",IF((N($F482)*60+N($G482))=0,"時間が0",IF($I482=0,"丸めると0分","")))))))))</f>
        <v/>
      </c>
      <c r="M482" s="58" t="n"/>
      <c r="N482" s="33">
        <f>IF(ISNUMBER($A482),DATE(YEAR($A482),MONTH($A482),1),"")</f>
        <v/>
      </c>
      <c r="O482" s="34">
        <f>IF($C482="","",IFERROR(MATCH($C482,'案件'!$A$5:$A$84,0),"なし"))</f>
        <v/>
      </c>
      <c r="P482" s="34">
        <f>IF($B482="","",IFERROR(MATCH($B482,'メンバー'!$B$5:$B$24,0),"なし"))</f>
        <v/>
      </c>
    </row>
    <row r="483" ht="17" customHeight="1">
      <c r="A483" s="23" t="n"/>
      <c r="B483" s="21" t="n"/>
      <c r="C483" s="21" t="n"/>
      <c r="D483" s="29">
        <f>IF(OR($O483="",$O483="なし"),"",INDEX('案件'!$B$5:$B$84,$O483)&amp;"")</f>
        <v/>
      </c>
      <c r="E483" s="19" t="n"/>
      <c r="F483" s="22" t="n"/>
      <c r="G483" s="22" t="n"/>
      <c r="H483" s="19" t="n"/>
      <c r="I483" s="30">
        <f>IF(AND($F483="",$G483=""),"",IF(N('設定'!$B$11)&gt;0,ROUND((N($F483)*60+N($G483))/N('設定'!$B$11),0)*N('設定'!$B$11),(N($F483)*60+N($G483)))/60)</f>
        <v/>
      </c>
      <c r="J483" s="31">
        <f>IF(OR($I483="",$P483="",$P483="なし"),"",$I483*N(INDEX('メンバー'!$D$5:$D$24,$P483)))</f>
        <v/>
      </c>
      <c r="K483" s="32">
        <f>IF(OR($O483="",$O483="なし"),"",INDEX('案件'!$D$5:$D$84,$O483)&amp;"")</f>
        <v/>
      </c>
      <c r="L483" s="32">
        <f>IF(AND($A483="",$B483="",$C483="",$F483="",$G483=""),"",IF(NOT(ISNUMBER($A483)),"日付がない",IF($P483="","氏名がない",IF($P483="なし","氏名がメンバーにない",IF($O483="","案件コードがない",IF($O483="なし","案件コードが案件にない",IF($I483="","時間がない",IF((N($F483)*60+N($G483))=0,"時間が0",IF($I483=0,"丸めると0分","")))))))))</f>
        <v/>
      </c>
      <c r="M483" s="58" t="n"/>
      <c r="N483" s="33">
        <f>IF(ISNUMBER($A483),DATE(YEAR($A483),MONTH($A483),1),"")</f>
        <v/>
      </c>
      <c r="O483" s="34">
        <f>IF($C483="","",IFERROR(MATCH($C483,'案件'!$A$5:$A$84,0),"なし"))</f>
        <v/>
      </c>
      <c r="P483" s="34">
        <f>IF($B483="","",IFERROR(MATCH($B483,'メンバー'!$B$5:$B$24,0),"なし"))</f>
        <v/>
      </c>
    </row>
    <row r="484" ht="17" customHeight="1">
      <c r="A484" s="23" t="n"/>
      <c r="B484" s="21" t="n"/>
      <c r="C484" s="21" t="n"/>
      <c r="D484" s="29">
        <f>IF(OR($O484="",$O484="なし"),"",INDEX('案件'!$B$5:$B$84,$O484)&amp;"")</f>
        <v/>
      </c>
      <c r="E484" s="19" t="n"/>
      <c r="F484" s="22" t="n"/>
      <c r="G484" s="22" t="n"/>
      <c r="H484" s="19" t="n"/>
      <c r="I484" s="30">
        <f>IF(AND($F484="",$G484=""),"",IF(N('設定'!$B$11)&gt;0,ROUND((N($F484)*60+N($G484))/N('設定'!$B$11),0)*N('設定'!$B$11),(N($F484)*60+N($G484)))/60)</f>
        <v/>
      </c>
      <c r="J484" s="31">
        <f>IF(OR($I484="",$P484="",$P484="なし"),"",$I484*N(INDEX('メンバー'!$D$5:$D$24,$P484)))</f>
        <v/>
      </c>
      <c r="K484" s="32">
        <f>IF(OR($O484="",$O484="なし"),"",INDEX('案件'!$D$5:$D$84,$O484)&amp;"")</f>
        <v/>
      </c>
      <c r="L484" s="32">
        <f>IF(AND($A484="",$B484="",$C484="",$F484="",$G484=""),"",IF(NOT(ISNUMBER($A484)),"日付がない",IF($P484="","氏名がない",IF($P484="なし","氏名がメンバーにない",IF($O484="","案件コードがない",IF($O484="なし","案件コードが案件にない",IF($I484="","時間がない",IF((N($F484)*60+N($G484))=0,"時間が0",IF($I484=0,"丸めると0分","")))))))))</f>
        <v/>
      </c>
      <c r="M484" s="58" t="n"/>
      <c r="N484" s="33">
        <f>IF(ISNUMBER($A484),DATE(YEAR($A484),MONTH($A484),1),"")</f>
        <v/>
      </c>
      <c r="O484" s="34">
        <f>IF($C484="","",IFERROR(MATCH($C484,'案件'!$A$5:$A$84,0),"なし"))</f>
        <v/>
      </c>
      <c r="P484" s="34">
        <f>IF($B484="","",IFERROR(MATCH($B484,'メンバー'!$B$5:$B$24,0),"なし"))</f>
        <v/>
      </c>
    </row>
    <row r="485" ht="17" customHeight="1">
      <c r="A485" s="23" t="n"/>
      <c r="B485" s="21" t="n"/>
      <c r="C485" s="21" t="n"/>
      <c r="D485" s="29">
        <f>IF(OR($O485="",$O485="なし"),"",INDEX('案件'!$B$5:$B$84,$O485)&amp;"")</f>
        <v/>
      </c>
      <c r="E485" s="19" t="n"/>
      <c r="F485" s="22" t="n"/>
      <c r="G485" s="22" t="n"/>
      <c r="H485" s="19" t="n"/>
      <c r="I485" s="30">
        <f>IF(AND($F485="",$G485=""),"",IF(N('設定'!$B$11)&gt;0,ROUND((N($F485)*60+N($G485))/N('設定'!$B$11),0)*N('設定'!$B$11),(N($F485)*60+N($G485)))/60)</f>
        <v/>
      </c>
      <c r="J485" s="31">
        <f>IF(OR($I485="",$P485="",$P485="なし"),"",$I485*N(INDEX('メンバー'!$D$5:$D$24,$P485)))</f>
        <v/>
      </c>
      <c r="K485" s="32">
        <f>IF(OR($O485="",$O485="なし"),"",INDEX('案件'!$D$5:$D$84,$O485)&amp;"")</f>
        <v/>
      </c>
      <c r="L485" s="32">
        <f>IF(AND($A485="",$B485="",$C485="",$F485="",$G485=""),"",IF(NOT(ISNUMBER($A485)),"日付がない",IF($P485="","氏名がない",IF($P485="なし","氏名がメンバーにない",IF($O485="","案件コードがない",IF($O485="なし","案件コードが案件にない",IF($I485="","時間がない",IF((N($F485)*60+N($G485))=0,"時間が0",IF($I485=0,"丸めると0分","")))))))))</f>
        <v/>
      </c>
      <c r="M485" s="58" t="n"/>
      <c r="N485" s="33">
        <f>IF(ISNUMBER($A485),DATE(YEAR($A485),MONTH($A485),1),"")</f>
        <v/>
      </c>
      <c r="O485" s="34">
        <f>IF($C485="","",IFERROR(MATCH($C485,'案件'!$A$5:$A$84,0),"なし"))</f>
        <v/>
      </c>
      <c r="P485" s="34">
        <f>IF($B485="","",IFERROR(MATCH($B485,'メンバー'!$B$5:$B$24,0),"なし"))</f>
        <v/>
      </c>
    </row>
    <row r="486" ht="17" customHeight="1">
      <c r="A486" s="23" t="n"/>
      <c r="B486" s="21" t="n"/>
      <c r="C486" s="21" t="n"/>
      <c r="D486" s="29">
        <f>IF(OR($O486="",$O486="なし"),"",INDEX('案件'!$B$5:$B$84,$O486)&amp;"")</f>
        <v/>
      </c>
      <c r="E486" s="19" t="n"/>
      <c r="F486" s="22" t="n"/>
      <c r="G486" s="22" t="n"/>
      <c r="H486" s="19" t="n"/>
      <c r="I486" s="30">
        <f>IF(AND($F486="",$G486=""),"",IF(N('設定'!$B$11)&gt;0,ROUND((N($F486)*60+N($G486))/N('設定'!$B$11),0)*N('設定'!$B$11),(N($F486)*60+N($G486)))/60)</f>
        <v/>
      </c>
      <c r="J486" s="31">
        <f>IF(OR($I486="",$P486="",$P486="なし"),"",$I486*N(INDEX('メンバー'!$D$5:$D$24,$P486)))</f>
        <v/>
      </c>
      <c r="K486" s="32">
        <f>IF(OR($O486="",$O486="なし"),"",INDEX('案件'!$D$5:$D$84,$O486)&amp;"")</f>
        <v/>
      </c>
      <c r="L486" s="32">
        <f>IF(AND($A486="",$B486="",$C486="",$F486="",$G486=""),"",IF(NOT(ISNUMBER($A486)),"日付がない",IF($P486="","氏名がない",IF($P486="なし","氏名がメンバーにない",IF($O486="","案件コードがない",IF($O486="なし","案件コードが案件にない",IF($I486="","時間がない",IF((N($F486)*60+N($G486))=0,"時間が0",IF($I486=0,"丸めると0分","")))))))))</f>
        <v/>
      </c>
      <c r="M486" s="58" t="n"/>
      <c r="N486" s="33">
        <f>IF(ISNUMBER($A486),DATE(YEAR($A486),MONTH($A486),1),"")</f>
        <v/>
      </c>
      <c r="O486" s="34">
        <f>IF($C486="","",IFERROR(MATCH($C486,'案件'!$A$5:$A$84,0),"なし"))</f>
        <v/>
      </c>
      <c r="P486" s="34">
        <f>IF($B486="","",IFERROR(MATCH($B486,'メンバー'!$B$5:$B$24,0),"なし"))</f>
        <v/>
      </c>
    </row>
    <row r="487" ht="17" customHeight="1">
      <c r="A487" s="23" t="n"/>
      <c r="B487" s="21" t="n"/>
      <c r="C487" s="21" t="n"/>
      <c r="D487" s="29">
        <f>IF(OR($O487="",$O487="なし"),"",INDEX('案件'!$B$5:$B$84,$O487)&amp;"")</f>
        <v/>
      </c>
      <c r="E487" s="19" t="n"/>
      <c r="F487" s="22" t="n"/>
      <c r="G487" s="22" t="n"/>
      <c r="H487" s="19" t="n"/>
      <c r="I487" s="30">
        <f>IF(AND($F487="",$G487=""),"",IF(N('設定'!$B$11)&gt;0,ROUND((N($F487)*60+N($G487))/N('設定'!$B$11),0)*N('設定'!$B$11),(N($F487)*60+N($G487)))/60)</f>
        <v/>
      </c>
      <c r="J487" s="31">
        <f>IF(OR($I487="",$P487="",$P487="なし"),"",$I487*N(INDEX('メンバー'!$D$5:$D$24,$P487)))</f>
        <v/>
      </c>
      <c r="K487" s="32">
        <f>IF(OR($O487="",$O487="なし"),"",INDEX('案件'!$D$5:$D$84,$O487)&amp;"")</f>
        <v/>
      </c>
      <c r="L487" s="32">
        <f>IF(AND($A487="",$B487="",$C487="",$F487="",$G487=""),"",IF(NOT(ISNUMBER($A487)),"日付がない",IF($P487="","氏名がない",IF($P487="なし","氏名がメンバーにない",IF($O487="","案件コードがない",IF($O487="なし","案件コードが案件にない",IF($I487="","時間がない",IF((N($F487)*60+N($G487))=0,"時間が0",IF($I487=0,"丸めると0分","")))))))))</f>
        <v/>
      </c>
      <c r="M487" s="58" t="n"/>
      <c r="N487" s="33">
        <f>IF(ISNUMBER($A487),DATE(YEAR($A487),MONTH($A487),1),"")</f>
        <v/>
      </c>
      <c r="O487" s="34">
        <f>IF($C487="","",IFERROR(MATCH($C487,'案件'!$A$5:$A$84,0),"なし"))</f>
        <v/>
      </c>
      <c r="P487" s="34">
        <f>IF($B487="","",IFERROR(MATCH($B487,'メンバー'!$B$5:$B$24,0),"なし"))</f>
        <v/>
      </c>
    </row>
    <row r="488" ht="17" customHeight="1">
      <c r="A488" s="23" t="n"/>
      <c r="B488" s="21" t="n"/>
      <c r="C488" s="21" t="n"/>
      <c r="D488" s="29">
        <f>IF(OR($O488="",$O488="なし"),"",INDEX('案件'!$B$5:$B$84,$O488)&amp;"")</f>
        <v/>
      </c>
      <c r="E488" s="19" t="n"/>
      <c r="F488" s="22" t="n"/>
      <c r="G488" s="22" t="n"/>
      <c r="H488" s="19" t="n"/>
      <c r="I488" s="30">
        <f>IF(AND($F488="",$G488=""),"",IF(N('設定'!$B$11)&gt;0,ROUND((N($F488)*60+N($G488))/N('設定'!$B$11),0)*N('設定'!$B$11),(N($F488)*60+N($G488)))/60)</f>
        <v/>
      </c>
      <c r="J488" s="31">
        <f>IF(OR($I488="",$P488="",$P488="なし"),"",$I488*N(INDEX('メンバー'!$D$5:$D$24,$P488)))</f>
        <v/>
      </c>
      <c r="K488" s="32">
        <f>IF(OR($O488="",$O488="なし"),"",INDEX('案件'!$D$5:$D$84,$O488)&amp;"")</f>
        <v/>
      </c>
      <c r="L488" s="32">
        <f>IF(AND($A488="",$B488="",$C488="",$F488="",$G488=""),"",IF(NOT(ISNUMBER($A488)),"日付がない",IF($P488="","氏名がない",IF($P488="なし","氏名がメンバーにない",IF($O488="","案件コードがない",IF($O488="なし","案件コードが案件にない",IF($I488="","時間がない",IF((N($F488)*60+N($G488))=0,"時間が0",IF($I488=0,"丸めると0分","")))))))))</f>
        <v/>
      </c>
      <c r="M488" s="58" t="n"/>
      <c r="N488" s="33">
        <f>IF(ISNUMBER($A488),DATE(YEAR($A488),MONTH($A488),1),"")</f>
        <v/>
      </c>
      <c r="O488" s="34">
        <f>IF($C488="","",IFERROR(MATCH($C488,'案件'!$A$5:$A$84,0),"なし"))</f>
        <v/>
      </c>
      <c r="P488" s="34">
        <f>IF($B488="","",IFERROR(MATCH($B488,'メンバー'!$B$5:$B$24,0),"なし"))</f>
        <v/>
      </c>
    </row>
    <row r="489" ht="17" customHeight="1">
      <c r="A489" s="23" t="n"/>
      <c r="B489" s="21" t="n"/>
      <c r="C489" s="21" t="n"/>
      <c r="D489" s="29">
        <f>IF(OR($O489="",$O489="なし"),"",INDEX('案件'!$B$5:$B$84,$O489)&amp;"")</f>
        <v/>
      </c>
      <c r="E489" s="19" t="n"/>
      <c r="F489" s="22" t="n"/>
      <c r="G489" s="22" t="n"/>
      <c r="H489" s="19" t="n"/>
      <c r="I489" s="30">
        <f>IF(AND($F489="",$G489=""),"",IF(N('設定'!$B$11)&gt;0,ROUND((N($F489)*60+N($G489))/N('設定'!$B$11),0)*N('設定'!$B$11),(N($F489)*60+N($G489)))/60)</f>
        <v/>
      </c>
      <c r="J489" s="31">
        <f>IF(OR($I489="",$P489="",$P489="なし"),"",$I489*N(INDEX('メンバー'!$D$5:$D$24,$P489)))</f>
        <v/>
      </c>
      <c r="K489" s="32">
        <f>IF(OR($O489="",$O489="なし"),"",INDEX('案件'!$D$5:$D$84,$O489)&amp;"")</f>
        <v/>
      </c>
      <c r="L489" s="32">
        <f>IF(AND($A489="",$B489="",$C489="",$F489="",$G489=""),"",IF(NOT(ISNUMBER($A489)),"日付がない",IF($P489="","氏名がない",IF($P489="なし","氏名がメンバーにない",IF($O489="","案件コードがない",IF($O489="なし","案件コードが案件にない",IF($I489="","時間がない",IF((N($F489)*60+N($G489))=0,"時間が0",IF($I489=0,"丸めると0分","")))))))))</f>
        <v/>
      </c>
      <c r="M489" s="58" t="n"/>
      <c r="N489" s="33">
        <f>IF(ISNUMBER($A489),DATE(YEAR($A489),MONTH($A489),1),"")</f>
        <v/>
      </c>
      <c r="O489" s="34">
        <f>IF($C489="","",IFERROR(MATCH($C489,'案件'!$A$5:$A$84,0),"なし"))</f>
        <v/>
      </c>
      <c r="P489" s="34">
        <f>IF($B489="","",IFERROR(MATCH($B489,'メンバー'!$B$5:$B$24,0),"なし"))</f>
        <v/>
      </c>
    </row>
    <row r="490" ht="17" customHeight="1">
      <c r="A490" s="23" t="n"/>
      <c r="B490" s="21" t="n"/>
      <c r="C490" s="21" t="n"/>
      <c r="D490" s="29">
        <f>IF(OR($O490="",$O490="なし"),"",INDEX('案件'!$B$5:$B$84,$O490)&amp;"")</f>
        <v/>
      </c>
      <c r="E490" s="19" t="n"/>
      <c r="F490" s="22" t="n"/>
      <c r="G490" s="22" t="n"/>
      <c r="H490" s="19" t="n"/>
      <c r="I490" s="30">
        <f>IF(AND($F490="",$G490=""),"",IF(N('設定'!$B$11)&gt;0,ROUND((N($F490)*60+N($G490))/N('設定'!$B$11),0)*N('設定'!$B$11),(N($F490)*60+N($G490)))/60)</f>
        <v/>
      </c>
      <c r="J490" s="31">
        <f>IF(OR($I490="",$P490="",$P490="なし"),"",$I490*N(INDEX('メンバー'!$D$5:$D$24,$P490)))</f>
        <v/>
      </c>
      <c r="K490" s="32">
        <f>IF(OR($O490="",$O490="なし"),"",INDEX('案件'!$D$5:$D$84,$O490)&amp;"")</f>
        <v/>
      </c>
      <c r="L490" s="32">
        <f>IF(AND($A490="",$B490="",$C490="",$F490="",$G490=""),"",IF(NOT(ISNUMBER($A490)),"日付がない",IF($P490="","氏名がない",IF($P490="なし","氏名がメンバーにない",IF($O490="","案件コードがない",IF($O490="なし","案件コードが案件にない",IF($I490="","時間がない",IF((N($F490)*60+N($G490))=0,"時間が0",IF($I490=0,"丸めると0分","")))))))))</f>
        <v/>
      </c>
      <c r="M490" s="58" t="n"/>
      <c r="N490" s="33">
        <f>IF(ISNUMBER($A490),DATE(YEAR($A490),MONTH($A490),1),"")</f>
        <v/>
      </c>
      <c r="O490" s="34">
        <f>IF($C490="","",IFERROR(MATCH($C490,'案件'!$A$5:$A$84,0),"なし"))</f>
        <v/>
      </c>
      <c r="P490" s="34">
        <f>IF($B490="","",IFERROR(MATCH($B490,'メンバー'!$B$5:$B$24,0),"なし"))</f>
        <v/>
      </c>
    </row>
    <row r="491" ht="17" customHeight="1">
      <c r="A491" s="23" t="n"/>
      <c r="B491" s="21" t="n"/>
      <c r="C491" s="21" t="n"/>
      <c r="D491" s="29">
        <f>IF(OR($O491="",$O491="なし"),"",INDEX('案件'!$B$5:$B$84,$O491)&amp;"")</f>
        <v/>
      </c>
      <c r="E491" s="19" t="n"/>
      <c r="F491" s="22" t="n"/>
      <c r="G491" s="22" t="n"/>
      <c r="H491" s="19" t="n"/>
      <c r="I491" s="30">
        <f>IF(AND($F491="",$G491=""),"",IF(N('設定'!$B$11)&gt;0,ROUND((N($F491)*60+N($G491))/N('設定'!$B$11),0)*N('設定'!$B$11),(N($F491)*60+N($G491)))/60)</f>
        <v/>
      </c>
      <c r="J491" s="31">
        <f>IF(OR($I491="",$P491="",$P491="なし"),"",$I491*N(INDEX('メンバー'!$D$5:$D$24,$P491)))</f>
        <v/>
      </c>
      <c r="K491" s="32">
        <f>IF(OR($O491="",$O491="なし"),"",INDEX('案件'!$D$5:$D$84,$O491)&amp;"")</f>
        <v/>
      </c>
      <c r="L491" s="32">
        <f>IF(AND($A491="",$B491="",$C491="",$F491="",$G491=""),"",IF(NOT(ISNUMBER($A491)),"日付がない",IF($P491="","氏名がない",IF($P491="なし","氏名がメンバーにない",IF($O491="","案件コードがない",IF($O491="なし","案件コードが案件にない",IF($I491="","時間がない",IF((N($F491)*60+N($G491))=0,"時間が0",IF($I491=0,"丸めると0分","")))))))))</f>
        <v/>
      </c>
      <c r="M491" s="58" t="n"/>
      <c r="N491" s="33">
        <f>IF(ISNUMBER($A491),DATE(YEAR($A491),MONTH($A491),1),"")</f>
        <v/>
      </c>
      <c r="O491" s="34">
        <f>IF($C491="","",IFERROR(MATCH($C491,'案件'!$A$5:$A$84,0),"なし"))</f>
        <v/>
      </c>
      <c r="P491" s="34">
        <f>IF($B491="","",IFERROR(MATCH($B491,'メンバー'!$B$5:$B$24,0),"なし"))</f>
        <v/>
      </c>
    </row>
    <row r="492" ht="17" customHeight="1">
      <c r="A492" s="23" t="n"/>
      <c r="B492" s="21" t="n"/>
      <c r="C492" s="21" t="n"/>
      <c r="D492" s="29">
        <f>IF(OR($O492="",$O492="なし"),"",INDEX('案件'!$B$5:$B$84,$O492)&amp;"")</f>
        <v/>
      </c>
      <c r="E492" s="19" t="n"/>
      <c r="F492" s="22" t="n"/>
      <c r="G492" s="22" t="n"/>
      <c r="H492" s="19" t="n"/>
      <c r="I492" s="30">
        <f>IF(AND($F492="",$G492=""),"",IF(N('設定'!$B$11)&gt;0,ROUND((N($F492)*60+N($G492))/N('設定'!$B$11),0)*N('設定'!$B$11),(N($F492)*60+N($G492)))/60)</f>
        <v/>
      </c>
      <c r="J492" s="31">
        <f>IF(OR($I492="",$P492="",$P492="なし"),"",$I492*N(INDEX('メンバー'!$D$5:$D$24,$P492)))</f>
        <v/>
      </c>
      <c r="K492" s="32">
        <f>IF(OR($O492="",$O492="なし"),"",INDEX('案件'!$D$5:$D$84,$O492)&amp;"")</f>
        <v/>
      </c>
      <c r="L492" s="32">
        <f>IF(AND($A492="",$B492="",$C492="",$F492="",$G492=""),"",IF(NOT(ISNUMBER($A492)),"日付がない",IF($P492="","氏名がない",IF($P492="なし","氏名がメンバーにない",IF($O492="","案件コードがない",IF($O492="なし","案件コードが案件にない",IF($I492="","時間がない",IF((N($F492)*60+N($G492))=0,"時間が0",IF($I492=0,"丸めると0分","")))))))))</f>
        <v/>
      </c>
      <c r="M492" s="58" t="n"/>
      <c r="N492" s="33">
        <f>IF(ISNUMBER($A492),DATE(YEAR($A492),MONTH($A492),1),"")</f>
        <v/>
      </c>
      <c r="O492" s="34">
        <f>IF($C492="","",IFERROR(MATCH($C492,'案件'!$A$5:$A$84,0),"なし"))</f>
        <v/>
      </c>
      <c r="P492" s="34">
        <f>IF($B492="","",IFERROR(MATCH($B492,'メンバー'!$B$5:$B$24,0),"なし"))</f>
        <v/>
      </c>
    </row>
    <row r="493" ht="17" customHeight="1">
      <c r="A493" s="23" t="n"/>
      <c r="B493" s="21" t="n"/>
      <c r="C493" s="21" t="n"/>
      <c r="D493" s="29">
        <f>IF(OR($O493="",$O493="なし"),"",INDEX('案件'!$B$5:$B$84,$O493)&amp;"")</f>
        <v/>
      </c>
      <c r="E493" s="19" t="n"/>
      <c r="F493" s="22" t="n"/>
      <c r="G493" s="22" t="n"/>
      <c r="H493" s="19" t="n"/>
      <c r="I493" s="30">
        <f>IF(AND($F493="",$G493=""),"",IF(N('設定'!$B$11)&gt;0,ROUND((N($F493)*60+N($G493))/N('設定'!$B$11),0)*N('設定'!$B$11),(N($F493)*60+N($G493)))/60)</f>
        <v/>
      </c>
      <c r="J493" s="31">
        <f>IF(OR($I493="",$P493="",$P493="なし"),"",$I493*N(INDEX('メンバー'!$D$5:$D$24,$P493)))</f>
        <v/>
      </c>
      <c r="K493" s="32">
        <f>IF(OR($O493="",$O493="なし"),"",INDEX('案件'!$D$5:$D$84,$O493)&amp;"")</f>
        <v/>
      </c>
      <c r="L493" s="32">
        <f>IF(AND($A493="",$B493="",$C493="",$F493="",$G493=""),"",IF(NOT(ISNUMBER($A493)),"日付がない",IF($P493="","氏名がない",IF($P493="なし","氏名がメンバーにない",IF($O493="","案件コードがない",IF($O493="なし","案件コードが案件にない",IF($I493="","時間がない",IF((N($F493)*60+N($G493))=0,"時間が0",IF($I493=0,"丸めると0分","")))))))))</f>
        <v/>
      </c>
      <c r="M493" s="58" t="n"/>
      <c r="N493" s="33">
        <f>IF(ISNUMBER($A493),DATE(YEAR($A493),MONTH($A493),1),"")</f>
        <v/>
      </c>
      <c r="O493" s="34">
        <f>IF($C493="","",IFERROR(MATCH($C493,'案件'!$A$5:$A$84,0),"なし"))</f>
        <v/>
      </c>
      <c r="P493" s="34">
        <f>IF($B493="","",IFERROR(MATCH($B493,'メンバー'!$B$5:$B$24,0),"なし"))</f>
        <v/>
      </c>
    </row>
    <row r="494" ht="17" customHeight="1">
      <c r="A494" s="23" t="n"/>
      <c r="B494" s="21" t="n"/>
      <c r="C494" s="21" t="n"/>
      <c r="D494" s="29">
        <f>IF(OR($O494="",$O494="なし"),"",INDEX('案件'!$B$5:$B$84,$O494)&amp;"")</f>
        <v/>
      </c>
      <c r="E494" s="19" t="n"/>
      <c r="F494" s="22" t="n"/>
      <c r="G494" s="22" t="n"/>
      <c r="H494" s="19" t="n"/>
      <c r="I494" s="30">
        <f>IF(AND($F494="",$G494=""),"",IF(N('設定'!$B$11)&gt;0,ROUND((N($F494)*60+N($G494))/N('設定'!$B$11),0)*N('設定'!$B$11),(N($F494)*60+N($G494)))/60)</f>
        <v/>
      </c>
      <c r="J494" s="31">
        <f>IF(OR($I494="",$P494="",$P494="なし"),"",$I494*N(INDEX('メンバー'!$D$5:$D$24,$P494)))</f>
        <v/>
      </c>
      <c r="K494" s="32">
        <f>IF(OR($O494="",$O494="なし"),"",INDEX('案件'!$D$5:$D$84,$O494)&amp;"")</f>
        <v/>
      </c>
      <c r="L494" s="32">
        <f>IF(AND($A494="",$B494="",$C494="",$F494="",$G494=""),"",IF(NOT(ISNUMBER($A494)),"日付がない",IF($P494="","氏名がない",IF($P494="なし","氏名がメンバーにない",IF($O494="","案件コードがない",IF($O494="なし","案件コードが案件にない",IF($I494="","時間がない",IF((N($F494)*60+N($G494))=0,"時間が0",IF($I494=0,"丸めると0分","")))))))))</f>
        <v/>
      </c>
      <c r="M494" s="58" t="n"/>
      <c r="N494" s="33">
        <f>IF(ISNUMBER($A494),DATE(YEAR($A494),MONTH($A494),1),"")</f>
        <v/>
      </c>
      <c r="O494" s="34">
        <f>IF($C494="","",IFERROR(MATCH($C494,'案件'!$A$5:$A$84,0),"なし"))</f>
        <v/>
      </c>
      <c r="P494" s="34">
        <f>IF($B494="","",IFERROR(MATCH($B494,'メンバー'!$B$5:$B$24,0),"なし"))</f>
        <v/>
      </c>
    </row>
    <row r="495" ht="17" customHeight="1">
      <c r="A495" s="23" t="n"/>
      <c r="B495" s="21" t="n"/>
      <c r="C495" s="21" t="n"/>
      <c r="D495" s="29">
        <f>IF(OR($O495="",$O495="なし"),"",INDEX('案件'!$B$5:$B$84,$O495)&amp;"")</f>
        <v/>
      </c>
      <c r="E495" s="19" t="n"/>
      <c r="F495" s="22" t="n"/>
      <c r="G495" s="22" t="n"/>
      <c r="H495" s="19" t="n"/>
      <c r="I495" s="30">
        <f>IF(AND($F495="",$G495=""),"",IF(N('設定'!$B$11)&gt;0,ROUND((N($F495)*60+N($G495))/N('設定'!$B$11),0)*N('設定'!$B$11),(N($F495)*60+N($G495)))/60)</f>
        <v/>
      </c>
      <c r="J495" s="31">
        <f>IF(OR($I495="",$P495="",$P495="なし"),"",$I495*N(INDEX('メンバー'!$D$5:$D$24,$P495)))</f>
        <v/>
      </c>
      <c r="K495" s="32">
        <f>IF(OR($O495="",$O495="なし"),"",INDEX('案件'!$D$5:$D$84,$O495)&amp;"")</f>
        <v/>
      </c>
      <c r="L495" s="32">
        <f>IF(AND($A495="",$B495="",$C495="",$F495="",$G495=""),"",IF(NOT(ISNUMBER($A495)),"日付がない",IF($P495="","氏名がない",IF($P495="なし","氏名がメンバーにない",IF($O495="","案件コードがない",IF($O495="なし","案件コードが案件にない",IF($I495="","時間がない",IF((N($F495)*60+N($G495))=0,"時間が0",IF($I495=0,"丸めると0分","")))))))))</f>
        <v/>
      </c>
      <c r="M495" s="58" t="n"/>
      <c r="N495" s="33">
        <f>IF(ISNUMBER($A495),DATE(YEAR($A495),MONTH($A495),1),"")</f>
        <v/>
      </c>
      <c r="O495" s="34">
        <f>IF($C495="","",IFERROR(MATCH($C495,'案件'!$A$5:$A$84,0),"なし"))</f>
        <v/>
      </c>
      <c r="P495" s="34">
        <f>IF($B495="","",IFERROR(MATCH($B495,'メンバー'!$B$5:$B$24,0),"なし"))</f>
        <v/>
      </c>
    </row>
    <row r="496" ht="17" customHeight="1">
      <c r="A496" s="23" t="n"/>
      <c r="B496" s="21" t="n"/>
      <c r="C496" s="21" t="n"/>
      <c r="D496" s="29">
        <f>IF(OR($O496="",$O496="なし"),"",INDEX('案件'!$B$5:$B$84,$O496)&amp;"")</f>
        <v/>
      </c>
      <c r="E496" s="19" t="n"/>
      <c r="F496" s="22" t="n"/>
      <c r="G496" s="22" t="n"/>
      <c r="H496" s="19" t="n"/>
      <c r="I496" s="30">
        <f>IF(AND($F496="",$G496=""),"",IF(N('設定'!$B$11)&gt;0,ROUND((N($F496)*60+N($G496))/N('設定'!$B$11),0)*N('設定'!$B$11),(N($F496)*60+N($G496)))/60)</f>
        <v/>
      </c>
      <c r="J496" s="31">
        <f>IF(OR($I496="",$P496="",$P496="なし"),"",$I496*N(INDEX('メンバー'!$D$5:$D$24,$P496)))</f>
        <v/>
      </c>
      <c r="K496" s="32">
        <f>IF(OR($O496="",$O496="なし"),"",INDEX('案件'!$D$5:$D$84,$O496)&amp;"")</f>
        <v/>
      </c>
      <c r="L496" s="32">
        <f>IF(AND($A496="",$B496="",$C496="",$F496="",$G496=""),"",IF(NOT(ISNUMBER($A496)),"日付がない",IF($P496="","氏名がない",IF($P496="なし","氏名がメンバーにない",IF($O496="","案件コードがない",IF($O496="なし","案件コードが案件にない",IF($I496="","時間がない",IF((N($F496)*60+N($G496))=0,"時間が0",IF($I496=0,"丸めると0分","")))))))))</f>
        <v/>
      </c>
      <c r="M496" s="58" t="n"/>
      <c r="N496" s="33">
        <f>IF(ISNUMBER($A496),DATE(YEAR($A496),MONTH($A496),1),"")</f>
        <v/>
      </c>
      <c r="O496" s="34">
        <f>IF($C496="","",IFERROR(MATCH($C496,'案件'!$A$5:$A$84,0),"なし"))</f>
        <v/>
      </c>
      <c r="P496" s="34">
        <f>IF($B496="","",IFERROR(MATCH($B496,'メンバー'!$B$5:$B$24,0),"なし"))</f>
        <v/>
      </c>
    </row>
    <row r="497" ht="17" customHeight="1">
      <c r="A497" s="23" t="n"/>
      <c r="B497" s="21" t="n"/>
      <c r="C497" s="21" t="n"/>
      <c r="D497" s="29">
        <f>IF(OR($O497="",$O497="なし"),"",INDEX('案件'!$B$5:$B$84,$O497)&amp;"")</f>
        <v/>
      </c>
      <c r="E497" s="19" t="n"/>
      <c r="F497" s="22" t="n"/>
      <c r="G497" s="22" t="n"/>
      <c r="H497" s="19" t="n"/>
      <c r="I497" s="30">
        <f>IF(AND($F497="",$G497=""),"",IF(N('設定'!$B$11)&gt;0,ROUND((N($F497)*60+N($G497))/N('設定'!$B$11),0)*N('設定'!$B$11),(N($F497)*60+N($G497)))/60)</f>
        <v/>
      </c>
      <c r="J497" s="31">
        <f>IF(OR($I497="",$P497="",$P497="なし"),"",$I497*N(INDEX('メンバー'!$D$5:$D$24,$P497)))</f>
        <v/>
      </c>
      <c r="K497" s="32">
        <f>IF(OR($O497="",$O497="なし"),"",INDEX('案件'!$D$5:$D$84,$O497)&amp;"")</f>
        <v/>
      </c>
      <c r="L497" s="32">
        <f>IF(AND($A497="",$B497="",$C497="",$F497="",$G497=""),"",IF(NOT(ISNUMBER($A497)),"日付がない",IF($P497="","氏名がない",IF($P497="なし","氏名がメンバーにない",IF($O497="","案件コードがない",IF($O497="なし","案件コードが案件にない",IF($I497="","時間がない",IF((N($F497)*60+N($G497))=0,"時間が0",IF($I497=0,"丸めると0分","")))))))))</f>
        <v/>
      </c>
      <c r="M497" s="58" t="n"/>
      <c r="N497" s="33">
        <f>IF(ISNUMBER($A497),DATE(YEAR($A497),MONTH($A497),1),"")</f>
        <v/>
      </c>
      <c r="O497" s="34">
        <f>IF($C497="","",IFERROR(MATCH($C497,'案件'!$A$5:$A$84,0),"なし"))</f>
        <v/>
      </c>
      <c r="P497" s="34">
        <f>IF($B497="","",IFERROR(MATCH($B497,'メンバー'!$B$5:$B$24,0),"なし"))</f>
        <v/>
      </c>
    </row>
    <row r="498" ht="17" customHeight="1">
      <c r="A498" s="23" t="n"/>
      <c r="B498" s="21" t="n"/>
      <c r="C498" s="21" t="n"/>
      <c r="D498" s="29">
        <f>IF(OR($O498="",$O498="なし"),"",INDEX('案件'!$B$5:$B$84,$O498)&amp;"")</f>
        <v/>
      </c>
      <c r="E498" s="19" t="n"/>
      <c r="F498" s="22" t="n"/>
      <c r="G498" s="22" t="n"/>
      <c r="H498" s="19" t="n"/>
      <c r="I498" s="30">
        <f>IF(AND($F498="",$G498=""),"",IF(N('設定'!$B$11)&gt;0,ROUND((N($F498)*60+N($G498))/N('設定'!$B$11),0)*N('設定'!$B$11),(N($F498)*60+N($G498)))/60)</f>
        <v/>
      </c>
      <c r="J498" s="31">
        <f>IF(OR($I498="",$P498="",$P498="なし"),"",$I498*N(INDEX('メンバー'!$D$5:$D$24,$P498)))</f>
        <v/>
      </c>
      <c r="K498" s="32">
        <f>IF(OR($O498="",$O498="なし"),"",INDEX('案件'!$D$5:$D$84,$O498)&amp;"")</f>
        <v/>
      </c>
      <c r="L498" s="32">
        <f>IF(AND($A498="",$B498="",$C498="",$F498="",$G498=""),"",IF(NOT(ISNUMBER($A498)),"日付がない",IF($P498="","氏名がない",IF($P498="なし","氏名がメンバーにない",IF($O498="","案件コードがない",IF($O498="なし","案件コードが案件にない",IF($I498="","時間がない",IF((N($F498)*60+N($G498))=0,"時間が0",IF($I498=0,"丸めると0分","")))))))))</f>
        <v/>
      </c>
      <c r="M498" s="58" t="n"/>
      <c r="N498" s="33">
        <f>IF(ISNUMBER($A498),DATE(YEAR($A498),MONTH($A498),1),"")</f>
        <v/>
      </c>
      <c r="O498" s="34">
        <f>IF($C498="","",IFERROR(MATCH($C498,'案件'!$A$5:$A$84,0),"なし"))</f>
        <v/>
      </c>
      <c r="P498" s="34">
        <f>IF($B498="","",IFERROR(MATCH($B498,'メンバー'!$B$5:$B$24,0),"なし"))</f>
        <v/>
      </c>
    </row>
    <row r="499" ht="17" customHeight="1">
      <c r="A499" s="23" t="n"/>
      <c r="B499" s="21" t="n"/>
      <c r="C499" s="21" t="n"/>
      <c r="D499" s="29">
        <f>IF(OR($O499="",$O499="なし"),"",INDEX('案件'!$B$5:$B$84,$O499)&amp;"")</f>
        <v/>
      </c>
      <c r="E499" s="19" t="n"/>
      <c r="F499" s="22" t="n"/>
      <c r="G499" s="22" t="n"/>
      <c r="H499" s="19" t="n"/>
      <c r="I499" s="30">
        <f>IF(AND($F499="",$G499=""),"",IF(N('設定'!$B$11)&gt;0,ROUND((N($F499)*60+N($G499))/N('設定'!$B$11),0)*N('設定'!$B$11),(N($F499)*60+N($G499)))/60)</f>
        <v/>
      </c>
      <c r="J499" s="31">
        <f>IF(OR($I499="",$P499="",$P499="なし"),"",$I499*N(INDEX('メンバー'!$D$5:$D$24,$P499)))</f>
        <v/>
      </c>
      <c r="K499" s="32">
        <f>IF(OR($O499="",$O499="なし"),"",INDEX('案件'!$D$5:$D$84,$O499)&amp;"")</f>
        <v/>
      </c>
      <c r="L499" s="32">
        <f>IF(AND($A499="",$B499="",$C499="",$F499="",$G499=""),"",IF(NOT(ISNUMBER($A499)),"日付がない",IF($P499="","氏名がない",IF($P499="なし","氏名がメンバーにない",IF($O499="","案件コードがない",IF($O499="なし","案件コードが案件にない",IF($I499="","時間がない",IF((N($F499)*60+N($G499))=0,"時間が0",IF($I499=0,"丸めると0分","")))))))))</f>
        <v/>
      </c>
      <c r="M499" s="58" t="n"/>
      <c r="N499" s="33">
        <f>IF(ISNUMBER($A499),DATE(YEAR($A499),MONTH($A499),1),"")</f>
        <v/>
      </c>
      <c r="O499" s="34">
        <f>IF($C499="","",IFERROR(MATCH($C499,'案件'!$A$5:$A$84,0),"なし"))</f>
        <v/>
      </c>
      <c r="P499" s="34">
        <f>IF($B499="","",IFERROR(MATCH($B499,'メンバー'!$B$5:$B$24,0),"なし"))</f>
        <v/>
      </c>
    </row>
    <row r="500" ht="17" customHeight="1">
      <c r="A500" s="23" t="n"/>
      <c r="B500" s="21" t="n"/>
      <c r="C500" s="21" t="n"/>
      <c r="D500" s="29">
        <f>IF(OR($O500="",$O500="なし"),"",INDEX('案件'!$B$5:$B$84,$O500)&amp;"")</f>
        <v/>
      </c>
      <c r="E500" s="19" t="n"/>
      <c r="F500" s="22" t="n"/>
      <c r="G500" s="22" t="n"/>
      <c r="H500" s="19" t="n"/>
      <c r="I500" s="30">
        <f>IF(AND($F500="",$G500=""),"",IF(N('設定'!$B$11)&gt;0,ROUND((N($F500)*60+N($G500))/N('設定'!$B$11),0)*N('設定'!$B$11),(N($F500)*60+N($G500)))/60)</f>
        <v/>
      </c>
      <c r="J500" s="31">
        <f>IF(OR($I500="",$P500="",$P500="なし"),"",$I500*N(INDEX('メンバー'!$D$5:$D$24,$P500)))</f>
        <v/>
      </c>
      <c r="K500" s="32">
        <f>IF(OR($O500="",$O500="なし"),"",INDEX('案件'!$D$5:$D$84,$O500)&amp;"")</f>
        <v/>
      </c>
      <c r="L500" s="32">
        <f>IF(AND($A500="",$B500="",$C500="",$F500="",$G500=""),"",IF(NOT(ISNUMBER($A500)),"日付がない",IF($P500="","氏名がない",IF($P500="なし","氏名がメンバーにない",IF($O500="","案件コードがない",IF($O500="なし","案件コードが案件にない",IF($I500="","時間がない",IF((N($F500)*60+N($G500))=0,"時間が0",IF($I500=0,"丸めると0分","")))))))))</f>
        <v/>
      </c>
      <c r="M500" s="58" t="n"/>
      <c r="N500" s="33">
        <f>IF(ISNUMBER($A500),DATE(YEAR($A500),MONTH($A500),1),"")</f>
        <v/>
      </c>
      <c r="O500" s="34">
        <f>IF($C500="","",IFERROR(MATCH($C500,'案件'!$A$5:$A$84,0),"なし"))</f>
        <v/>
      </c>
      <c r="P500" s="34">
        <f>IF($B500="","",IFERROR(MATCH($B500,'メンバー'!$B$5:$B$24,0),"なし"))</f>
        <v/>
      </c>
    </row>
    <row r="501" ht="17" customHeight="1">
      <c r="A501" s="23" t="n"/>
      <c r="B501" s="21" t="n"/>
      <c r="C501" s="21" t="n"/>
      <c r="D501" s="29">
        <f>IF(OR($O501="",$O501="なし"),"",INDEX('案件'!$B$5:$B$84,$O501)&amp;"")</f>
        <v/>
      </c>
      <c r="E501" s="19" t="n"/>
      <c r="F501" s="22" t="n"/>
      <c r="G501" s="22" t="n"/>
      <c r="H501" s="19" t="n"/>
      <c r="I501" s="30">
        <f>IF(AND($F501="",$G501=""),"",IF(N('設定'!$B$11)&gt;0,ROUND((N($F501)*60+N($G501))/N('設定'!$B$11),0)*N('設定'!$B$11),(N($F501)*60+N($G501)))/60)</f>
        <v/>
      </c>
      <c r="J501" s="31">
        <f>IF(OR($I501="",$P501="",$P501="なし"),"",$I501*N(INDEX('メンバー'!$D$5:$D$24,$P501)))</f>
        <v/>
      </c>
      <c r="K501" s="32">
        <f>IF(OR($O501="",$O501="なし"),"",INDEX('案件'!$D$5:$D$84,$O501)&amp;"")</f>
        <v/>
      </c>
      <c r="L501" s="32">
        <f>IF(AND($A501="",$B501="",$C501="",$F501="",$G501=""),"",IF(NOT(ISNUMBER($A501)),"日付がない",IF($P501="","氏名がない",IF($P501="なし","氏名がメンバーにない",IF($O501="","案件コードがない",IF($O501="なし","案件コードが案件にない",IF($I501="","時間がない",IF((N($F501)*60+N($G501))=0,"時間が0",IF($I501=0,"丸めると0分","")))))))))</f>
        <v/>
      </c>
      <c r="M501" s="58" t="n"/>
      <c r="N501" s="33">
        <f>IF(ISNUMBER($A501),DATE(YEAR($A501),MONTH($A501),1),"")</f>
        <v/>
      </c>
      <c r="O501" s="34">
        <f>IF($C501="","",IFERROR(MATCH($C501,'案件'!$A$5:$A$84,0),"なし"))</f>
        <v/>
      </c>
      <c r="P501" s="34">
        <f>IF($B501="","",IFERROR(MATCH($B501,'メンバー'!$B$5:$B$24,0),"なし"))</f>
        <v/>
      </c>
    </row>
    <row r="502" ht="17" customHeight="1">
      <c r="A502" s="23" t="n"/>
      <c r="B502" s="21" t="n"/>
      <c r="C502" s="21" t="n"/>
      <c r="D502" s="29">
        <f>IF(OR($O502="",$O502="なし"),"",INDEX('案件'!$B$5:$B$84,$O502)&amp;"")</f>
        <v/>
      </c>
      <c r="E502" s="19" t="n"/>
      <c r="F502" s="22" t="n"/>
      <c r="G502" s="22" t="n"/>
      <c r="H502" s="19" t="n"/>
      <c r="I502" s="30">
        <f>IF(AND($F502="",$G502=""),"",IF(N('設定'!$B$11)&gt;0,ROUND((N($F502)*60+N($G502))/N('設定'!$B$11),0)*N('設定'!$B$11),(N($F502)*60+N($G502)))/60)</f>
        <v/>
      </c>
      <c r="J502" s="31">
        <f>IF(OR($I502="",$P502="",$P502="なし"),"",$I502*N(INDEX('メンバー'!$D$5:$D$24,$P502)))</f>
        <v/>
      </c>
      <c r="K502" s="32">
        <f>IF(OR($O502="",$O502="なし"),"",INDEX('案件'!$D$5:$D$84,$O502)&amp;"")</f>
        <v/>
      </c>
      <c r="L502" s="32">
        <f>IF(AND($A502="",$B502="",$C502="",$F502="",$G502=""),"",IF(NOT(ISNUMBER($A502)),"日付がない",IF($P502="","氏名がない",IF($P502="なし","氏名がメンバーにない",IF($O502="","案件コードがない",IF($O502="なし","案件コードが案件にない",IF($I502="","時間がない",IF((N($F502)*60+N($G502))=0,"時間が0",IF($I502=0,"丸めると0分","")))))))))</f>
        <v/>
      </c>
      <c r="M502" s="58" t="n"/>
      <c r="N502" s="33">
        <f>IF(ISNUMBER($A502),DATE(YEAR($A502),MONTH($A502),1),"")</f>
        <v/>
      </c>
      <c r="O502" s="34">
        <f>IF($C502="","",IFERROR(MATCH($C502,'案件'!$A$5:$A$84,0),"なし"))</f>
        <v/>
      </c>
      <c r="P502" s="34">
        <f>IF($B502="","",IFERROR(MATCH($B502,'メンバー'!$B$5:$B$24,0),"なし"))</f>
        <v/>
      </c>
    </row>
    <row r="503" ht="17" customHeight="1">
      <c r="A503" s="23" t="n"/>
      <c r="B503" s="21" t="n"/>
      <c r="C503" s="21" t="n"/>
      <c r="D503" s="29">
        <f>IF(OR($O503="",$O503="なし"),"",INDEX('案件'!$B$5:$B$84,$O503)&amp;"")</f>
        <v/>
      </c>
      <c r="E503" s="19" t="n"/>
      <c r="F503" s="22" t="n"/>
      <c r="G503" s="22" t="n"/>
      <c r="H503" s="19" t="n"/>
      <c r="I503" s="30">
        <f>IF(AND($F503="",$G503=""),"",IF(N('設定'!$B$11)&gt;0,ROUND((N($F503)*60+N($G503))/N('設定'!$B$11),0)*N('設定'!$B$11),(N($F503)*60+N($G503)))/60)</f>
        <v/>
      </c>
      <c r="J503" s="31">
        <f>IF(OR($I503="",$P503="",$P503="なし"),"",$I503*N(INDEX('メンバー'!$D$5:$D$24,$P503)))</f>
        <v/>
      </c>
      <c r="K503" s="32">
        <f>IF(OR($O503="",$O503="なし"),"",INDEX('案件'!$D$5:$D$84,$O503)&amp;"")</f>
        <v/>
      </c>
      <c r="L503" s="32">
        <f>IF(AND($A503="",$B503="",$C503="",$F503="",$G503=""),"",IF(NOT(ISNUMBER($A503)),"日付がない",IF($P503="","氏名がない",IF($P503="なし","氏名がメンバーにない",IF($O503="","案件コードがない",IF($O503="なし","案件コードが案件にない",IF($I503="","時間がない",IF((N($F503)*60+N($G503))=0,"時間が0",IF($I503=0,"丸めると0分","")))))))))</f>
        <v/>
      </c>
      <c r="M503" s="58" t="n"/>
      <c r="N503" s="33">
        <f>IF(ISNUMBER($A503),DATE(YEAR($A503),MONTH($A503),1),"")</f>
        <v/>
      </c>
      <c r="O503" s="34">
        <f>IF($C503="","",IFERROR(MATCH($C503,'案件'!$A$5:$A$84,0),"なし"))</f>
        <v/>
      </c>
      <c r="P503" s="34">
        <f>IF($B503="","",IFERROR(MATCH($B503,'メンバー'!$B$5:$B$24,0),"なし"))</f>
        <v/>
      </c>
    </row>
    <row r="504" ht="17" customHeight="1">
      <c r="A504" s="23" t="n"/>
      <c r="B504" s="21" t="n"/>
      <c r="C504" s="21" t="n"/>
      <c r="D504" s="29">
        <f>IF(OR($O504="",$O504="なし"),"",INDEX('案件'!$B$5:$B$84,$O504)&amp;"")</f>
        <v/>
      </c>
      <c r="E504" s="19" t="n"/>
      <c r="F504" s="22" t="n"/>
      <c r="G504" s="22" t="n"/>
      <c r="H504" s="19" t="n"/>
      <c r="I504" s="30">
        <f>IF(AND($F504="",$G504=""),"",IF(N('設定'!$B$11)&gt;0,ROUND((N($F504)*60+N($G504))/N('設定'!$B$11),0)*N('設定'!$B$11),(N($F504)*60+N($G504)))/60)</f>
        <v/>
      </c>
      <c r="J504" s="31">
        <f>IF(OR($I504="",$P504="",$P504="なし"),"",$I504*N(INDEX('メンバー'!$D$5:$D$24,$P504)))</f>
        <v/>
      </c>
      <c r="K504" s="32">
        <f>IF(OR($O504="",$O504="なし"),"",INDEX('案件'!$D$5:$D$84,$O504)&amp;"")</f>
        <v/>
      </c>
      <c r="L504" s="32">
        <f>IF(AND($A504="",$B504="",$C504="",$F504="",$G504=""),"",IF(NOT(ISNUMBER($A504)),"日付がない",IF($P504="","氏名がない",IF($P504="なし","氏名がメンバーにない",IF($O504="","案件コードがない",IF($O504="なし","案件コードが案件にない",IF($I504="","時間がない",IF((N($F504)*60+N($G504))=0,"時間が0",IF($I504=0,"丸めると0分","")))))))))</f>
        <v/>
      </c>
      <c r="M504" s="58" t="n"/>
      <c r="N504" s="33">
        <f>IF(ISNUMBER($A504),DATE(YEAR($A504),MONTH($A504),1),"")</f>
        <v/>
      </c>
      <c r="O504" s="34">
        <f>IF($C504="","",IFERROR(MATCH($C504,'案件'!$A$5:$A$84,0),"なし"))</f>
        <v/>
      </c>
      <c r="P504" s="34">
        <f>IF($B504="","",IFERROR(MATCH($B504,'メンバー'!$B$5:$B$24,0),"なし"))</f>
        <v/>
      </c>
    </row>
    <row r="505" ht="17" customHeight="1">
      <c r="A505" s="23" t="n"/>
      <c r="B505" s="21" t="n"/>
      <c r="C505" s="21" t="n"/>
      <c r="D505" s="29">
        <f>IF(OR($O505="",$O505="なし"),"",INDEX('案件'!$B$5:$B$84,$O505)&amp;"")</f>
        <v/>
      </c>
      <c r="E505" s="19" t="n"/>
      <c r="F505" s="22" t="n"/>
      <c r="G505" s="22" t="n"/>
      <c r="H505" s="19" t="n"/>
      <c r="I505" s="30">
        <f>IF(AND($F505="",$G505=""),"",IF(N('設定'!$B$11)&gt;0,ROUND((N($F505)*60+N($G505))/N('設定'!$B$11),0)*N('設定'!$B$11),(N($F505)*60+N($G505)))/60)</f>
        <v/>
      </c>
      <c r="J505" s="31">
        <f>IF(OR($I505="",$P505="",$P505="なし"),"",$I505*N(INDEX('メンバー'!$D$5:$D$24,$P505)))</f>
        <v/>
      </c>
      <c r="K505" s="32">
        <f>IF(OR($O505="",$O505="なし"),"",INDEX('案件'!$D$5:$D$84,$O505)&amp;"")</f>
        <v/>
      </c>
      <c r="L505" s="32">
        <f>IF(AND($A505="",$B505="",$C505="",$F505="",$G505=""),"",IF(NOT(ISNUMBER($A505)),"日付がない",IF($P505="","氏名がない",IF($P505="なし","氏名がメンバーにない",IF($O505="","案件コードがない",IF($O505="なし","案件コードが案件にない",IF($I505="","時間がない",IF((N($F505)*60+N($G505))=0,"時間が0",IF($I505=0,"丸めると0分","")))))))))</f>
        <v/>
      </c>
      <c r="M505" s="58" t="n"/>
      <c r="N505" s="33">
        <f>IF(ISNUMBER($A505),DATE(YEAR($A505),MONTH($A505),1),"")</f>
        <v/>
      </c>
      <c r="O505" s="34">
        <f>IF($C505="","",IFERROR(MATCH($C505,'案件'!$A$5:$A$84,0),"なし"))</f>
        <v/>
      </c>
      <c r="P505" s="34">
        <f>IF($B505="","",IFERROR(MATCH($B505,'メンバー'!$B$5:$B$24,0),"なし"))</f>
        <v/>
      </c>
    </row>
    <row r="506" ht="17" customHeight="1">
      <c r="A506" s="23" t="n"/>
      <c r="B506" s="21" t="n"/>
      <c r="C506" s="21" t="n"/>
      <c r="D506" s="29">
        <f>IF(OR($O506="",$O506="なし"),"",INDEX('案件'!$B$5:$B$84,$O506)&amp;"")</f>
        <v/>
      </c>
      <c r="E506" s="19" t="n"/>
      <c r="F506" s="22" t="n"/>
      <c r="G506" s="22" t="n"/>
      <c r="H506" s="19" t="n"/>
      <c r="I506" s="30">
        <f>IF(AND($F506="",$G506=""),"",IF(N('設定'!$B$11)&gt;0,ROUND((N($F506)*60+N($G506))/N('設定'!$B$11),0)*N('設定'!$B$11),(N($F506)*60+N($G506)))/60)</f>
        <v/>
      </c>
      <c r="J506" s="31">
        <f>IF(OR($I506="",$P506="",$P506="なし"),"",$I506*N(INDEX('メンバー'!$D$5:$D$24,$P506)))</f>
        <v/>
      </c>
      <c r="K506" s="32">
        <f>IF(OR($O506="",$O506="なし"),"",INDEX('案件'!$D$5:$D$84,$O506)&amp;"")</f>
        <v/>
      </c>
      <c r="L506" s="32">
        <f>IF(AND($A506="",$B506="",$C506="",$F506="",$G506=""),"",IF(NOT(ISNUMBER($A506)),"日付がない",IF($P506="","氏名がない",IF($P506="なし","氏名がメンバーにない",IF($O506="","案件コードがない",IF($O506="なし","案件コードが案件にない",IF($I506="","時間がない",IF((N($F506)*60+N($G506))=0,"時間が0",IF($I506=0,"丸めると0分","")))))))))</f>
        <v/>
      </c>
      <c r="M506" s="58" t="n"/>
      <c r="N506" s="33">
        <f>IF(ISNUMBER($A506),DATE(YEAR($A506),MONTH($A506),1),"")</f>
        <v/>
      </c>
      <c r="O506" s="34">
        <f>IF($C506="","",IFERROR(MATCH($C506,'案件'!$A$5:$A$84,0),"なし"))</f>
        <v/>
      </c>
      <c r="P506" s="34">
        <f>IF($B506="","",IFERROR(MATCH($B506,'メンバー'!$B$5:$B$24,0),"なし"))</f>
        <v/>
      </c>
    </row>
    <row r="507" ht="17" customHeight="1">
      <c r="A507" s="23" t="n"/>
      <c r="B507" s="21" t="n"/>
      <c r="C507" s="21" t="n"/>
      <c r="D507" s="29">
        <f>IF(OR($O507="",$O507="なし"),"",INDEX('案件'!$B$5:$B$84,$O507)&amp;"")</f>
        <v/>
      </c>
      <c r="E507" s="19" t="n"/>
      <c r="F507" s="22" t="n"/>
      <c r="G507" s="22" t="n"/>
      <c r="H507" s="19" t="n"/>
      <c r="I507" s="30">
        <f>IF(AND($F507="",$G507=""),"",IF(N('設定'!$B$11)&gt;0,ROUND((N($F507)*60+N($G507))/N('設定'!$B$11),0)*N('設定'!$B$11),(N($F507)*60+N($G507)))/60)</f>
        <v/>
      </c>
      <c r="J507" s="31">
        <f>IF(OR($I507="",$P507="",$P507="なし"),"",$I507*N(INDEX('メンバー'!$D$5:$D$24,$P507)))</f>
        <v/>
      </c>
      <c r="K507" s="32">
        <f>IF(OR($O507="",$O507="なし"),"",INDEX('案件'!$D$5:$D$84,$O507)&amp;"")</f>
        <v/>
      </c>
      <c r="L507" s="32">
        <f>IF(AND($A507="",$B507="",$C507="",$F507="",$G507=""),"",IF(NOT(ISNUMBER($A507)),"日付がない",IF($P507="","氏名がない",IF($P507="なし","氏名がメンバーにない",IF($O507="","案件コードがない",IF($O507="なし","案件コードが案件にない",IF($I507="","時間がない",IF((N($F507)*60+N($G507))=0,"時間が0",IF($I507=0,"丸めると0分","")))))))))</f>
        <v/>
      </c>
      <c r="M507" s="58" t="n"/>
      <c r="N507" s="33">
        <f>IF(ISNUMBER($A507),DATE(YEAR($A507),MONTH($A507),1),"")</f>
        <v/>
      </c>
      <c r="O507" s="34">
        <f>IF($C507="","",IFERROR(MATCH($C507,'案件'!$A$5:$A$84,0),"なし"))</f>
        <v/>
      </c>
      <c r="P507" s="34">
        <f>IF($B507="","",IFERROR(MATCH($B507,'メンバー'!$B$5:$B$24,0),"なし"))</f>
        <v/>
      </c>
    </row>
    <row r="508" ht="17" customHeight="1">
      <c r="A508" s="23" t="n"/>
      <c r="B508" s="21" t="n"/>
      <c r="C508" s="21" t="n"/>
      <c r="D508" s="29">
        <f>IF(OR($O508="",$O508="なし"),"",INDEX('案件'!$B$5:$B$84,$O508)&amp;"")</f>
        <v/>
      </c>
      <c r="E508" s="19" t="n"/>
      <c r="F508" s="22" t="n"/>
      <c r="G508" s="22" t="n"/>
      <c r="H508" s="19" t="n"/>
      <c r="I508" s="30">
        <f>IF(AND($F508="",$G508=""),"",IF(N('設定'!$B$11)&gt;0,ROUND((N($F508)*60+N($G508))/N('設定'!$B$11),0)*N('設定'!$B$11),(N($F508)*60+N($G508)))/60)</f>
        <v/>
      </c>
      <c r="J508" s="31">
        <f>IF(OR($I508="",$P508="",$P508="なし"),"",$I508*N(INDEX('メンバー'!$D$5:$D$24,$P508)))</f>
        <v/>
      </c>
      <c r="K508" s="32">
        <f>IF(OR($O508="",$O508="なし"),"",INDEX('案件'!$D$5:$D$84,$O508)&amp;"")</f>
        <v/>
      </c>
      <c r="L508" s="32">
        <f>IF(AND($A508="",$B508="",$C508="",$F508="",$G508=""),"",IF(NOT(ISNUMBER($A508)),"日付がない",IF($P508="","氏名がない",IF($P508="なし","氏名がメンバーにない",IF($O508="","案件コードがない",IF($O508="なし","案件コードが案件にない",IF($I508="","時間がない",IF((N($F508)*60+N($G508))=0,"時間が0",IF($I508=0,"丸めると0分","")))))))))</f>
        <v/>
      </c>
      <c r="M508" s="58" t="n"/>
      <c r="N508" s="33">
        <f>IF(ISNUMBER($A508),DATE(YEAR($A508),MONTH($A508),1),"")</f>
        <v/>
      </c>
      <c r="O508" s="34">
        <f>IF($C508="","",IFERROR(MATCH($C508,'案件'!$A$5:$A$84,0),"なし"))</f>
        <v/>
      </c>
      <c r="P508" s="34">
        <f>IF($B508="","",IFERROR(MATCH($B508,'メンバー'!$B$5:$B$24,0),"なし"))</f>
        <v/>
      </c>
    </row>
    <row r="509" ht="17" customHeight="1">
      <c r="A509" s="23" t="n"/>
      <c r="B509" s="21" t="n"/>
      <c r="C509" s="21" t="n"/>
      <c r="D509" s="29">
        <f>IF(OR($O509="",$O509="なし"),"",INDEX('案件'!$B$5:$B$84,$O509)&amp;"")</f>
        <v/>
      </c>
      <c r="E509" s="19" t="n"/>
      <c r="F509" s="22" t="n"/>
      <c r="G509" s="22" t="n"/>
      <c r="H509" s="19" t="n"/>
      <c r="I509" s="30">
        <f>IF(AND($F509="",$G509=""),"",IF(N('設定'!$B$11)&gt;0,ROUND((N($F509)*60+N($G509))/N('設定'!$B$11),0)*N('設定'!$B$11),(N($F509)*60+N($G509)))/60)</f>
        <v/>
      </c>
      <c r="J509" s="31">
        <f>IF(OR($I509="",$P509="",$P509="なし"),"",$I509*N(INDEX('メンバー'!$D$5:$D$24,$P509)))</f>
        <v/>
      </c>
      <c r="K509" s="32">
        <f>IF(OR($O509="",$O509="なし"),"",INDEX('案件'!$D$5:$D$84,$O509)&amp;"")</f>
        <v/>
      </c>
      <c r="L509" s="32">
        <f>IF(AND($A509="",$B509="",$C509="",$F509="",$G509=""),"",IF(NOT(ISNUMBER($A509)),"日付がない",IF($P509="","氏名がない",IF($P509="なし","氏名がメンバーにない",IF($O509="","案件コードがない",IF($O509="なし","案件コードが案件にない",IF($I509="","時間がない",IF((N($F509)*60+N($G509))=0,"時間が0",IF($I509=0,"丸めると0分","")))))))))</f>
        <v/>
      </c>
      <c r="M509" s="58" t="n"/>
      <c r="N509" s="33">
        <f>IF(ISNUMBER($A509),DATE(YEAR($A509),MONTH($A509),1),"")</f>
        <v/>
      </c>
      <c r="O509" s="34">
        <f>IF($C509="","",IFERROR(MATCH($C509,'案件'!$A$5:$A$84,0),"なし"))</f>
        <v/>
      </c>
      <c r="P509" s="34">
        <f>IF($B509="","",IFERROR(MATCH($B509,'メンバー'!$B$5:$B$24,0),"なし"))</f>
        <v/>
      </c>
    </row>
    <row r="510" ht="17" customHeight="1">
      <c r="A510" s="23" t="n"/>
      <c r="B510" s="21" t="n"/>
      <c r="C510" s="21" t="n"/>
      <c r="D510" s="29">
        <f>IF(OR($O510="",$O510="なし"),"",INDEX('案件'!$B$5:$B$84,$O510)&amp;"")</f>
        <v/>
      </c>
      <c r="E510" s="19" t="n"/>
      <c r="F510" s="22" t="n"/>
      <c r="G510" s="22" t="n"/>
      <c r="H510" s="19" t="n"/>
      <c r="I510" s="30">
        <f>IF(AND($F510="",$G510=""),"",IF(N('設定'!$B$11)&gt;0,ROUND((N($F510)*60+N($G510))/N('設定'!$B$11),0)*N('設定'!$B$11),(N($F510)*60+N($G510)))/60)</f>
        <v/>
      </c>
      <c r="J510" s="31">
        <f>IF(OR($I510="",$P510="",$P510="なし"),"",$I510*N(INDEX('メンバー'!$D$5:$D$24,$P510)))</f>
        <v/>
      </c>
      <c r="K510" s="32">
        <f>IF(OR($O510="",$O510="なし"),"",INDEX('案件'!$D$5:$D$84,$O510)&amp;"")</f>
        <v/>
      </c>
      <c r="L510" s="32">
        <f>IF(AND($A510="",$B510="",$C510="",$F510="",$G510=""),"",IF(NOT(ISNUMBER($A510)),"日付がない",IF($P510="","氏名がない",IF($P510="なし","氏名がメンバーにない",IF($O510="","案件コードがない",IF($O510="なし","案件コードが案件にない",IF($I510="","時間がない",IF((N($F510)*60+N($G510))=0,"時間が0",IF($I510=0,"丸めると0分","")))))))))</f>
        <v/>
      </c>
      <c r="M510" s="58" t="n"/>
      <c r="N510" s="33">
        <f>IF(ISNUMBER($A510),DATE(YEAR($A510),MONTH($A510),1),"")</f>
        <v/>
      </c>
      <c r="O510" s="34">
        <f>IF($C510="","",IFERROR(MATCH($C510,'案件'!$A$5:$A$84,0),"なし"))</f>
        <v/>
      </c>
      <c r="P510" s="34">
        <f>IF($B510="","",IFERROR(MATCH($B510,'メンバー'!$B$5:$B$24,0),"なし"))</f>
        <v/>
      </c>
    </row>
    <row r="511" ht="17" customHeight="1">
      <c r="A511" s="23" t="n"/>
      <c r="B511" s="21" t="n"/>
      <c r="C511" s="21" t="n"/>
      <c r="D511" s="29">
        <f>IF(OR($O511="",$O511="なし"),"",INDEX('案件'!$B$5:$B$84,$O511)&amp;"")</f>
        <v/>
      </c>
      <c r="E511" s="19" t="n"/>
      <c r="F511" s="22" t="n"/>
      <c r="G511" s="22" t="n"/>
      <c r="H511" s="19" t="n"/>
      <c r="I511" s="30">
        <f>IF(AND($F511="",$G511=""),"",IF(N('設定'!$B$11)&gt;0,ROUND((N($F511)*60+N($G511))/N('設定'!$B$11),0)*N('設定'!$B$11),(N($F511)*60+N($G511)))/60)</f>
        <v/>
      </c>
      <c r="J511" s="31">
        <f>IF(OR($I511="",$P511="",$P511="なし"),"",$I511*N(INDEX('メンバー'!$D$5:$D$24,$P511)))</f>
        <v/>
      </c>
      <c r="K511" s="32">
        <f>IF(OR($O511="",$O511="なし"),"",INDEX('案件'!$D$5:$D$84,$O511)&amp;"")</f>
        <v/>
      </c>
      <c r="L511" s="32">
        <f>IF(AND($A511="",$B511="",$C511="",$F511="",$G511=""),"",IF(NOT(ISNUMBER($A511)),"日付がない",IF($P511="","氏名がない",IF($P511="なし","氏名がメンバーにない",IF($O511="","案件コードがない",IF($O511="なし","案件コードが案件にない",IF($I511="","時間がない",IF((N($F511)*60+N($G511))=0,"時間が0",IF($I511=0,"丸めると0分","")))))))))</f>
        <v/>
      </c>
      <c r="M511" s="58" t="n"/>
      <c r="N511" s="33">
        <f>IF(ISNUMBER($A511),DATE(YEAR($A511),MONTH($A511),1),"")</f>
        <v/>
      </c>
      <c r="O511" s="34">
        <f>IF($C511="","",IFERROR(MATCH($C511,'案件'!$A$5:$A$84,0),"なし"))</f>
        <v/>
      </c>
      <c r="P511" s="34">
        <f>IF($B511="","",IFERROR(MATCH($B511,'メンバー'!$B$5:$B$24,0),"なし"))</f>
        <v/>
      </c>
    </row>
    <row r="512" ht="17" customHeight="1">
      <c r="A512" s="23" t="n"/>
      <c r="B512" s="21" t="n"/>
      <c r="C512" s="21" t="n"/>
      <c r="D512" s="29">
        <f>IF(OR($O512="",$O512="なし"),"",INDEX('案件'!$B$5:$B$84,$O512)&amp;"")</f>
        <v/>
      </c>
      <c r="E512" s="19" t="n"/>
      <c r="F512" s="22" t="n"/>
      <c r="G512" s="22" t="n"/>
      <c r="H512" s="19" t="n"/>
      <c r="I512" s="30">
        <f>IF(AND($F512="",$G512=""),"",IF(N('設定'!$B$11)&gt;0,ROUND((N($F512)*60+N($G512))/N('設定'!$B$11),0)*N('設定'!$B$11),(N($F512)*60+N($G512)))/60)</f>
        <v/>
      </c>
      <c r="J512" s="31">
        <f>IF(OR($I512="",$P512="",$P512="なし"),"",$I512*N(INDEX('メンバー'!$D$5:$D$24,$P512)))</f>
        <v/>
      </c>
      <c r="K512" s="32">
        <f>IF(OR($O512="",$O512="なし"),"",INDEX('案件'!$D$5:$D$84,$O512)&amp;"")</f>
        <v/>
      </c>
      <c r="L512" s="32">
        <f>IF(AND($A512="",$B512="",$C512="",$F512="",$G512=""),"",IF(NOT(ISNUMBER($A512)),"日付がない",IF($P512="","氏名がない",IF($P512="なし","氏名がメンバーにない",IF($O512="","案件コードがない",IF($O512="なし","案件コードが案件にない",IF($I512="","時間がない",IF((N($F512)*60+N($G512))=0,"時間が0",IF($I512=0,"丸めると0分","")))))))))</f>
        <v/>
      </c>
      <c r="M512" s="58" t="n"/>
      <c r="N512" s="33">
        <f>IF(ISNUMBER($A512),DATE(YEAR($A512),MONTH($A512),1),"")</f>
        <v/>
      </c>
      <c r="O512" s="34">
        <f>IF($C512="","",IFERROR(MATCH($C512,'案件'!$A$5:$A$84,0),"なし"))</f>
        <v/>
      </c>
      <c r="P512" s="34">
        <f>IF($B512="","",IFERROR(MATCH($B512,'メンバー'!$B$5:$B$24,0),"なし"))</f>
        <v/>
      </c>
    </row>
    <row r="513" ht="17" customHeight="1">
      <c r="A513" s="23" t="n"/>
      <c r="B513" s="21" t="n"/>
      <c r="C513" s="21" t="n"/>
      <c r="D513" s="29">
        <f>IF(OR($O513="",$O513="なし"),"",INDEX('案件'!$B$5:$B$84,$O513)&amp;"")</f>
        <v/>
      </c>
      <c r="E513" s="19" t="n"/>
      <c r="F513" s="22" t="n"/>
      <c r="G513" s="22" t="n"/>
      <c r="H513" s="19" t="n"/>
      <c r="I513" s="30">
        <f>IF(AND($F513="",$G513=""),"",IF(N('設定'!$B$11)&gt;0,ROUND((N($F513)*60+N($G513))/N('設定'!$B$11),0)*N('設定'!$B$11),(N($F513)*60+N($G513)))/60)</f>
        <v/>
      </c>
      <c r="J513" s="31">
        <f>IF(OR($I513="",$P513="",$P513="なし"),"",$I513*N(INDEX('メンバー'!$D$5:$D$24,$P513)))</f>
        <v/>
      </c>
      <c r="K513" s="32">
        <f>IF(OR($O513="",$O513="なし"),"",INDEX('案件'!$D$5:$D$84,$O513)&amp;"")</f>
        <v/>
      </c>
      <c r="L513" s="32">
        <f>IF(AND($A513="",$B513="",$C513="",$F513="",$G513=""),"",IF(NOT(ISNUMBER($A513)),"日付がない",IF($P513="","氏名がない",IF($P513="なし","氏名がメンバーにない",IF($O513="","案件コードがない",IF($O513="なし","案件コードが案件にない",IF($I513="","時間がない",IF((N($F513)*60+N($G513))=0,"時間が0",IF($I513=0,"丸めると0分","")))))))))</f>
        <v/>
      </c>
      <c r="M513" s="58" t="n"/>
      <c r="N513" s="33">
        <f>IF(ISNUMBER($A513),DATE(YEAR($A513),MONTH($A513),1),"")</f>
        <v/>
      </c>
      <c r="O513" s="34">
        <f>IF($C513="","",IFERROR(MATCH($C513,'案件'!$A$5:$A$84,0),"なし"))</f>
        <v/>
      </c>
      <c r="P513" s="34">
        <f>IF($B513="","",IFERROR(MATCH($B513,'メンバー'!$B$5:$B$24,0),"なし"))</f>
        <v/>
      </c>
    </row>
    <row r="514" ht="17" customHeight="1">
      <c r="A514" s="23" t="n"/>
      <c r="B514" s="21" t="n"/>
      <c r="C514" s="21" t="n"/>
      <c r="D514" s="29">
        <f>IF(OR($O514="",$O514="なし"),"",INDEX('案件'!$B$5:$B$84,$O514)&amp;"")</f>
        <v/>
      </c>
      <c r="E514" s="19" t="n"/>
      <c r="F514" s="22" t="n"/>
      <c r="G514" s="22" t="n"/>
      <c r="H514" s="19" t="n"/>
      <c r="I514" s="30">
        <f>IF(AND($F514="",$G514=""),"",IF(N('設定'!$B$11)&gt;0,ROUND((N($F514)*60+N($G514))/N('設定'!$B$11),0)*N('設定'!$B$11),(N($F514)*60+N($G514)))/60)</f>
        <v/>
      </c>
      <c r="J514" s="31">
        <f>IF(OR($I514="",$P514="",$P514="なし"),"",$I514*N(INDEX('メンバー'!$D$5:$D$24,$P514)))</f>
        <v/>
      </c>
      <c r="K514" s="32">
        <f>IF(OR($O514="",$O514="なし"),"",INDEX('案件'!$D$5:$D$84,$O514)&amp;"")</f>
        <v/>
      </c>
      <c r="L514" s="32">
        <f>IF(AND($A514="",$B514="",$C514="",$F514="",$G514=""),"",IF(NOT(ISNUMBER($A514)),"日付がない",IF($P514="","氏名がない",IF($P514="なし","氏名がメンバーにない",IF($O514="","案件コードがない",IF($O514="なし","案件コードが案件にない",IF($I514="","時間がない",IF((N($F514)*60+N($G514))=0,"時間が0",IF($I514=0,"丸めると0分","")))))))))</f>
        <v/>
      </c>
      <c r="M514" s="58" t="n"/>
      <c r="N514" s="33">
        <f>IF(ISNUMBER($A514),DATE(YEAR($A514),MONTH($A514),1),"")</f>
        <v/>
      </c>
      <c r="O514" s="34">
        <f>IF($C514="","",IFERROR(MATCH($C514,'案件'!$A$5:$A$84,0),"なし"))</f>
        <v/>
      </c>
      <c r="P514" s="34">
        <f>IF($B514="","",IFERROR(MATCH($B514,'メンバー'!$B$5:$B$24,0),"なし"))</f>
        <v/>
      </c>
    </row>
    <row r="515" ht="17" customHeight="1">
      <c r="A515" s="23" t="n"/>
      <c r="B515" s="21" t="n"/>
      <c r="C515" s="21" t="n"/>
      <c r="D515" s="29">
        <f>IF(OR($O515="",$O515="なし"),"",INDEX('案件'!$B$5:$B$84,$O515)&amp;"")</f>
        <v/>
      </c>
      <c r="E515" s="19" t="n"/>
      <c r="F515" s="22" t="n"/>
      <c r="G515" s="22" t="n"/>
      <c r="H515" s="19" t="n"/>
      <c r="I515" s="30">
        <f>IF(AND($F515="",$G515=""),"",IF(N('設定'!$B$11)&gt;0,ROUND((N($F515)*60+N($G515))/N('設定'!$B$11),0)*N('設定'!$B$11),(N($F515)*60+N($G515)))/60)</f>
        <v/>
      </c>
      <c r="J515" s="31">
        <f>IF(OR($I515="",$P515="",$P515="なし"),"",$I515*N(INDEX('メンバー'!$D$5:$D$24,$P515)))</f>
        <v/>
      </c>
      <c r="K515" s="32">
        <f>IF(OR($O515="",$O515="なし"),"",INDEX('案件'!$D$5:$D$84,$O515)&amp;"")</f>
        <v/>
      </c>
      <c r="L515" s="32">
        <f>IF(AND($A515="",$B515="",$C515="",$F515="",$G515=""),"",IF(NOT(ISNUMBER($A515)),"日付がない",IF($P515="","氏名がない",IF($P515="なし","氏名がメンバーにない",IF($O515="","案件コードがない",IF($O515="なし","案件コードが案件にない",IF($I515="","時間がない",IF((N($F515)*60+N($G515))=0,"時間が0",IF($I515=0,"丸めると0分","")))))))))</f>
        <v/>
      </c>
      <c r="M515" s="58" t="n"/>
      <c r="N515" s="33">
        <f>IF(ISNUMBER($A515),DATE(YEAR($A515),MONTH($A515),1),"")</f>
        <v/>
      </c>
      <c r="O515" s="34">
        <f>IF($C515="","",IFERROR(MATCH($C515,'案件'!$A$5:$A$84,0),"なし"))</f>
        <v/>
      </c>
      <c r="P515" s="34">
        <f>IF($B515="","",IFERROR(MATCH($B515,'メンバー'!$B$5:$B$24,0),"なし"))</f>
        <v/>
      </c>
    </row>
    <row r="516" ht="17" customHeight="1">
      <c r="A516" s="23" t="n"/>
      <c r="B516" s="21" t="n"/>
      <c r="C516" s="21" t="n"/>
      <c r="D516" s="29">
        <f>IF(OR($O516="",$O516="なし"),"",INDEX('案件'!$B$5:$B$84,$O516)&amp;"")</f>
        <v/>
      </c>
      <c r="E516" s="19" t="n"/>
      <c r="F516" s="22" t="n"/>
      <c r="G516" s="22" t="n"/>
      <c r="H516" s="19" t="n"/>
      <c r="I516" s="30">
        <f>IF(AND($F516="",$G516=""),"",IF(N('設定'!$B$11)&gt;0,ROUND((N($F516)*60+N($G516))/N('設定'!$B$11),0)*N('設定'!$B$11),(N($F516)*60+N($G516)))/60)</f>
        <v/>
      </c>
      <c r="J516" s="31">
        <f>IF(OR($I516="",$P516="",$P516="なし"),"",$I516*N(INDEX('メンバー'!$D$5:$D$24,$P516)))</f>
        <v/>
      </c>
      <c r="K516" s="32">
        <f>IF(OR($O516="",$O516="なし"),"",INDEX('案件'!$D$5:$D$84,$O516)&amp;"")</f>
        <v/>
      </c>
      <c r="L516" s="32">
        <f>IF(AND($A516="",$B516="",$C516="",$F516="",$G516=""),"",IF(NOT(ISNUMBER($A516)),"日付がない",IF($P516="","氏名がない",IF($P516="なし","氏名がメンバーにない",IF($O516="","案件コードがない",IF($O516="なし","案件コードが案件にない",IF($I516="","時間がない",IF((N($F516)*60+N($G516))=0,"時間が0",IF($I516=0,"丸めると0分","")))))))))</f>
        <v/>
      </c>
      <c r="M516" s="58" t="n"/>
      <c r="N516" s="33">
        <f>IF(ISNUMBER($A516),DATE(YEAR($A516),MONTH($A516),1),"")</f>
        <v/>
      </c>
      <c r="O516" s="34">
        <f>IF($C516="","",IFERROR(MATCH($C516,'案件'!$A$5:$A$84,0),"なし"))</f>
        <v/>
      </c>
      <c r="P516" s="34">
        <f>IF($B516="","",IFERROR(MATCH($B516,'メンバー'!$B$5:$B$24,0),"なし"))</f>
        <v/>
      </c>
    </row>
    <row r="517" ht="17" customHeight="1">
      <c r="A517" s="23" t="n"/>
      <c r="B517" s="21" t="n"/>
      <c r="C517" s="21" t="n"/>
      <c r="D517" s="29">
        <f>IF(OR($O517="",$O517="なし"),"",INDEX('案件'!$B$5:$B$84,$O517)&amp;"")</f>
        <v/>
      </c>
      <c r="E517" s="19" t="n"/>
      <c r="F517" s="22" t="n"/>
      <c r="G517" s="22" t="n"/>
      <c r="H517" s="19" t="n"/>
      <c r="I517" s="30">
        <f>IF(AND($F517="",$G517=""),"",IF(N('設定'!$B$11)&gt;0,ROUND((N($F517)*60+N($G517))/N('設定'!$B$11),0)*N('設定'!$B$11),(N($F517)*60+N($G517)))/60)</f>
        <v/>
      </c>
      <c r="J517" s="31">
        <f>IF(OR($I517="",$P517="",$P517="なし"),"",$I517*N(INDEX('メンバー'!$D$5:$D$24,$P517)))</f>
        <v/>
      </c>
      <c r="K517" s="32">
        <f>IF(OR($O517="",$O517="なし"),"",INDEX('案件'!$D$5:$D$84,$O517)&amp;"")</f>
        <v/>
      </c>
      <c r="L517" s="32">
        <f>IF(AND($A517="",$B517="",$C517="",$F517="",$G517=""),"",IF(NOT(ISNUMBER($A517)),"日付がない",IF($P517="","氏名がない",IF($P517="なし","氏名がメンバーにない",IF($O517="","案件コードがない",IF($O517="なし","案件コードが案件にない",IF($I517="","時間がない",IF((N($F517)*60+N($G517))=0,"時間が0",IF($I517=0,"丸めると0分","")))))))))</f>
        <v/>
      </c>
      <c r="M517" s="58" t="n"/>
      <c r="N517" s="33">
        <f>IF(ISNUMBER($A517),DATE(YEAR($A517),MONTH($A517),1),"")</f>
        <v/>
      </c>
      <c r="O517" s="34">
        <f>IF($C517="","",IFERROR(MATCH($C517,'案件'!$A$5:$A$84,0),"なし"))</f>
        <v/>
      </c>
      <c r="P517" s="34">
        <f>IF($B517="","",IFERROR(MATCH($B517,'メンバー'!$B$5:$B$24,0),"なし"))</f>
        <v/>
      </c>
    </row>
    <row r="518" ht="17" customHeight="1">
      <c r="A518" s="23" t="n"/>
      <c r="B518" s="21" t="n"/>
      <c r="C518" s="21" t="n"/>
      <c r="D518" s="29">
        <f>IF(OR($O518="",$O518="なし"),"",INDEX('案件'!$B$5:$B$84,$O518)&amp;"")</f>
        <v/>
      </c>
      <c r="E518" s="19" t="n"/>
      <c r="F518" s="22" t="n"/>
      <c r="G518" s="22" t="n"/>
      <c r="H518" s="19" t="n"/>
      <c r="I518" s="30">
        <f>IF(AND($F518="",$G518=""),"",IF(N('設定'!$B$11)&gt;0,ROUND((N($F518)*60+N($G518))/N('設定'!$B$11),0)*N('設定'!$B$11),(N($F518)*60+N($G518)))/60)</f>
        <v/>
      </c>
      <c r="J518" s="31">
        <f>IF(OR($I518="",$P518="",$P518="なし"),"",$I518*N(INDEX('メンバー'!$D$5:$D$24,$P518)))</f>
        <v/>
      </c>
      <c r="K518" s="32">
        <f>IF(OR($O518="",$O518="なし"),"",INDEX('案件'!$D$5:$D$84,$O518)&amp;"")</f>
        <v/>
      </c>
      <c r="L518" s="32">
        <f>IF(AND($A518="",$B518="",$C518="",$F518="",$G518=""),"",IF(NOT(ISNUMBER($A518)),"日付がない",IF($P518="","氏名がない",IF($P518="なし","氏名がメンバーにない",IF($O518="","案件コードがない",IF($O518="なし","案件コードが案件にない",IF($I518="","時間がない",IF((N($F518)*60+N($G518))=0,"時間が0",IF($I518=0,"丸めると0分","")))))))))</f>
        <v/>
      </c>
      <c r="M518" s="58" t="n"/>
      <c r="N518" s="33">
        <f>IF(ISNUMBER($A518),DATE(YEAR($A518),MONTH($A518),1),"")</f>
        <v/>
      </c>
      <c r="O518" s="34">
        <f>IF($C518="","",IFERROR(MATCH($C518,'案件'!$A$5:$A$84,0),"なし"))</f>
        <v/>
      </c>
      <c r="P518" s="34">
        <f>IF($B518="","",IFERROR(MATCH($B518,'メンバー'!$B$5:$B$24,0),"なし"))</f>
        <v/>
      </c>
    </row>
    <row r="519" ht="17" customHeight="1">
      <c r="A519" s="23" t="n"/>
      <c r="B519" s="21" t="n"/>
      <c r="C519" s="21" t="n"/>
      <c r="D519" s="29">
        <f>IF(OR($O519="",$O519="なし"),"",INDEX('案件'!$B$5:$B$84,$O519)&amp;"")</f>
        <v/>
      </c>
      <c r="E519" s="19" t="n"/>
      <c r="F519" s="22" t="n"/>
      <c r="G519" s="22" t="n"/>
      <c r="H519" s="19" t="n"/>
      <c r="I519" s="30">
        <f>IF(AND($F519="",$G519=""),"",IF(N('設定'!$B$11)&gt;0,ROUND((N($F519)*60+N($G519))/N('設定'!$B$11),0)*N('設定'!$B$11),(N($F519)*60+N($G519)))/60)</f>
        <v/>
      </c>
      <c r="J519" s="31">
        <f>IF(OR($I519="",$P519="",$P519="なし"),"",$I519*N(INDEX('メンバー'!$D$5:$D$24,$P519)))</f>
        <v/>
      </c>
      <c r="K519" s="32">
        <f>IF(OR($O519="",$O519="なし"),"",INDEX('案件'!$D$5:$D$84,$O519)&amp;"")</f>
        <v/>
      </c>
      <c r="L519" s="32">
        <f>IF(AND($A519="",$B519="",$C519="",$F519="",$G519=""),"",IF(NOT(ISNUMBER($A519)),"日付がない",IF($P519="","氏名がない",IF($P519="なし","氏名がメンバーにない",IF($O519="","案件コードがない",IF($O519="なし","案件コードが案件にない",IF($I519="","時間がない",IF((N($F519)*60+N($G519))=0,"時間が0",IF($I519=0,"丸めると0分","")))))))))</f>
        <v/>
      </c>
      <c r="M519" s="58" t="n"/>
      <c r="N519" s="33">
        <f>IF(ISNUMBER($A519),DATE(YEAR($A519),MONTH($A519),1),"")</f>
        <v/>
      </c>
      <c r="O519" s="34">
        <f>IF($C519="","",IFERROR(MATCH($C519,'案件'!$A$5:$A$84,0),"なし"))</f>
        <v/>
      </c>
      <c r="P519" s="34">
        <f>IF($B519="","",IFERROR(MATCH($B519,'メンバー'!$B$5:$B$24,0),"なし"))</f>
        <v/>
      </c>
    </row>
    <row r="520" ht="17" customHeight="1">
      <c r="A520" s="23" t="n"/>
      <c r="B520" s="21" t="n"/>
      <c r="C520" s="21" t="n"/>
      <c r="D520" s="29">
        <f>IF(OR($O520="",$O520="なし"),"",INDEX('案件'!$B$5:$B$84,$O520)&amp;"")</f>
        <v/>
      </c>
      <c r="E520" s="19" t="n"/>
      <c r="F520" s="22" t="n"/>
      <c r="G520" s="22" t="n"/>
      <c r="H520" s="19" t="n"/>
      <c r="I520" s="30">
        <f>IF(AND($F520="",$G520=""),"",IF(N('設定'!$B$11)&gt;0,ROUND((N($F520)*60+N($G520))/N('設定'!$B$11),0)*N('設定'!$B$11),(N($F520)*60+N($G520)))/60)</f>
        <v/>
      </c>
      <c r="J520" s="31">
        <f>IF(OR($I520="",$P520="",$P520="なし"),"",$I520*N(INDEX('メンバー'!$D$5:$D$24,$P520)))</f>
        <v/>
      </c>
      <c r="K520" s="32">
        <f>IF(OR($O520="",$O520="なし"),"",INDEX('案件'!$D$5:$D$84,$O520)&amp;"")</f>
        <v/>
      </c>
      <c r="L520" s="32">
        <f>IF(AND($A520="",$B520="",$C520="",$F520="",$G520=""),"",IF(NOT(ISNUMBER($A520)),"日付がない",IF($P520="","氏名がない",IF($P520="なし","氏名がメンバーにない",IF($O520="","案件コードがない",IF($O520="なし","案件コードが案件にない",IF($I520="","時間がない",IF((N($F520)*60+N($G520))=0,"時間が0",IF($I520=0,"丸めると0分","")))))))))</f>
        <v/>
      </c>
      <c r="M520" s="58" t="n"/>
      <c r="N520" s="33">
        <f>IF(ISNUMBER($A520),DATE(YEAR($A520),MONTH($A520),1),"")</f>
        <v/>
      </c>
      <c r="O520" s="34">
        <f>IF($C520="","",IFERROR(MATCH($C520,'案件'!$A$5:$A$84,0),"なし"))</f>
        <v/>
      </c>
      <c r="P520" s="34">
        <f>IF($B520="","",IFERROR(MATCH($B520,'メンバー'!$B$5:$B$24,0),"なし"))</f>
        <v/>
      </c>
    </row>
    <row r="521" ht="17" customHeight="1">
      <c r="A521" s="23" t="n"/>
      <c r="B521" s="21" t="n"/>
      <c r="C521" s="21" t="n"/>
      <c r="D521" s="29">
        <f>IF(OR($O521="",$O521="なし"),"",INDEX('案件'!$B$5:$B$84,$O521)&amp;"")</f>
        <v/>
      </c>
      <c r="E521" s="19" t="n"/>
      <c r="F521" s="22" t="n"/>
      <c r="G521" s="22" t="n"/>
      <c r="H521" s="19" t="n"/>
      <c r="I521" s="30">
        <f>IF(AND($F521="",$G521=""),"",IF(N('設定'!$B$11)&gt;0,ROUND((N($F521)*60+N($G521))/N('設定'!$B$11),0)*N('設定'!$B$11),(N($F521)*60+N($G521)))/60)</f>
        <v/>
      </c>
      <c r="J521" s="31">
        <f>IF(OR($I521="",$P521="",$P521="なし"),"",$I521*N(INDEX('メンバー'!$D$5:$D$24,$P521)))</f>
        <v/>
      </c>
      <c r="K521" s="32">
        <f>IF(OR($O521="",$O521="なし"),"",INDEX('案件'!$D$5:$D$84,$O521)&amp;"")</f>
        <v/>
      </c>
      <c r="L521" s="32">
        <f>IF(AND($A521="",$B521="",$C521="",$F521="",$G521=""),"",IF(NOT(ISNUMBER($A521)),"日付がない",IF($P521="","氏名がない",IF($P521="なし","氏名がメンバーにない",IF($O521="","案件コードがない",IF($O521="なし","案件コードが案件にない",IF($I521="","時間がない",IF((N($F521)*60+N($G521))=0,"時間が0",IF($I521=0,"丸めると0分","")))))))))</f>
        <v/>
      </c>
      <c r="M521" s="58" t="n"/>
      <c r="N521" s="33">
        <f>IF(ISNUMBER($A521),DATE(YEAR($A521),MONTH($A521),1),"")</f>
        <v/>
      </c>
      <c r="O521" s="34">
        <f>IF($C521="","",IFERROR(MATCH($C521,'案件'!$A$5:$A$84,0),"なし"))</f>
        <v/>
      </c>
      <c r="P521" s="34">
        <f>IF($B521="","",IFERROR(MATCH($B521,'メンバー'!$B$5:$B$24,0),"なし"))</f>
        <v/>
      </c>
    </row>
    <row r="522" ht="17" customHeight="1">
      <c r="A522" s="23" t="n"/>
      <c r="B522" s="21" t="n"/>
      <c r="C522" s="21" t="n"/>
      <c r="D522" s="29">
        <f>IF(OR($O522="",$O522="なし"),"",INDEX('案件'!$B$5:$B$84,$O522)&amp;"")</f>
        <v/>
      </c>
      <c r="E522" s="19" t="n"/>
      <c r="F522" s="22" t="n"/>
      <c r="G522" s="22" t="n"/>
      <c r="H522" s="19" t="n"/>
      <c r="I522" s="30">
        <f>IF(AND($F522="",$G522=""),"",IF(N('設定'!$B$11)&gt;0,ROUND((N($F522)*60+N($G522))/N('設定'!$B$11),0)*N('設定'!$B$11),(N($F522)*60+N($G522)))/60)</f>
        <v/>
      </c>
      <c r="J522" s="31">
        <f>IF(OR($I522="",$P522="",$P522="なし"),"",$I522*N(INDEX('メンバー'!$D$5:$D$24,$P522)))</f>
        <v/>
      </c>
      <c r="K522" s="32">
        <f>IF(OR($O522="",$O522="なし"),"",INDEX('案件'!$D$5:$D$84,$O522)&amp;"")</f>
        <v/>
      </c>
      <c r="L522" s="32">
        <f>IF(AND($A522="",$B522="",$C522="",$F522="",$G522=""),"",IF(NOT(ISNUMBER($A522)),"日付がない",IF($P522="","氏名がない",IF($P522="なし","氏名がメンバーにない",IF($O522="","案件コードがない",IF($O522="なし","案件コードが案件にない",IF($I522="","時間がない",IF((N($F522)*60+N($G522))=0,"時間が0",IF($I522=0,"丸めると0分","")))))))))</f>
        <v/>
      </c>
      <c r="M522" s="58" t="n"/>
      <c r="N522" s="33">
        <f>IF(ISNUMBER($A522),DATE(YEAR($A522),MONTH($A522),1),"")</f>
        <v/>
      </c>
      <c r="O522" s="34">
        <f>IF($C522="","",IFERROR(MATCH($C522,'案件'!$A$5:$A$84,0),"なし"))</f>
        <v/>
      </c>
      <c r="P522" s="34">
        <f>IF($B522="","",IFERROR(MATCH($B522,'メンバー'!$B$5:$B$24,0),"なし"))</f>
        <v/>
      </c>
    </row>
    <row r="523" ht="17" customHeight="1">
      <c r="A523" s="23" t="n"/>
      <c r="B523" s="21" t="n"/>
      <c r="C523" s="21" t="n"/>
      <c r="D523" s="29">
        <f>IF(OR($O523="",$O523="なし"),"",INDEX('案件'!$B$5:$B$84,$O523)&amp;"")</f>
        <v/>
      </c>
      <c r="E523" s="19" t="n"/>
      <c r="F523" s="22" t="n"/>
      <c r="G523" s="22" t="n"/>
      <c r="H523" s="19" t="n"/>
      <c r="I523" s="30">
        <f>IF(AND($F523="",$G523=""),"",IF(N('設定'!$B$11)&gt;0,ROUND((N($F523)*60+N($G523))/N('設定'!$B$11),0)*N('設定'!$B$11),(N($F523)*60+N($G523)))/60)</f>
        <v/>
      </c>
      <c r="J523" s="31">
        <f>IF(OR($I523="",$P523="",$P523="なし"),"",$I523*N(INDEX('メンバー'!$D$5:$D$24,$P523)))</f>
        <v/>
      </c>
      <c r="K523" s="32">
        <f>IF(OR($O523="",$O523="なし"),"",INDEX('案件'!$D$5:$D$84,$O523)&amp;"")</f>
        <v/>
      </c>
      <c r="L523" s="32">
        <f>IF(AND($A523="",$B523="",$C523="",$F523="",$G523=""),"",IF(NOT(ISNUMBER($A523)),"日付がない",IF($P523="","氏名がない",IF($P523="なし","氏名がメンバーにない",IF($O523="","案件コードがない",IF($O523="なし","案件コードが案件にない",IF($I523="","時間がない",IF((N($F523)*60+N($G523))=0,"時間が0",IF($I523=0,"丸めると0分","")))))))))</f>
        <v/>
      </c>
      <c r="M523" s="58" t="n"/>
      <c r="N523" s="33">
        <f>IF(ISNUMBER($A523),DATE(YEAR($A523),MONTH($A523),1),"")</f>
        <v/>
      </c>
      <c r="O523" s="34">
        <f>IF($C523="","",IFERROR(MATCH($C523,'案件'!$A$5:$A$84,0),"なし"))</f>
        <v/>
      </c>
      <c r="P523" s="34">
        <f>IF($B523="","",IFERROR(MATCH($B523,'メンバー'!$B$5:$B$24,0),"なし"))</f>
        <v/>
      </c>
    </row>
    <row r="524" ht="17" customHeight="1">
      <c r="A524" s="23" t="n"/>
      <c r="B524" s="21" t="n"/>
      <c r="C524" s="21" t="n"/>
      <c r="D524" s="29">
        <f>IF(OR($O524="",$O524="なし"),"",INDEX('案件'!$B$5:$B$84,$O524)&amp;"")</f>
        <v/>
      </c>
      <c r="E524" s="19" t="n"/>
      <c r="F524" s="22" t="n"/>
      <c r="G524" s="22" t="n"/>
      <c r="H524" s="19" t="n"/>
      <c r="I524" s="30">
        <f>IF(AND($F524="",$G524=""),"",IF(N('設定'!$B$11)&gt;0,ROUND((N($F524)*60+N($G524))/N('設定'!$B$11),0)*N('設定'!$B$11),(N($F524)*60+N($G524)))/60)</f>
        <v/>
      </c>
      <c r="J524" s="31">
        <f>IF(OR($I524="",$P524="",$P524="なし"),"",$I524*N(INDEX('メンバー'!$D$5:$D$24,$P524)))</f>
        <v/>
      </c>
      <c r="K524" s="32">
        <f>IF(OR($O524="",$O524="なし"),"",INDEX('案件'!$D$5:$D$84,$O524)&amp;"")</f>
        <v/>
      </c>
      <c r="L524" s="32">
        <f>IF(AND($A524="",$B524="",$C524="",$F524="",$G524=""),"",IF(NOT(ISNUMBER($A524)),"日付がない",IF($P524="","氏名がない",IF($P524="なし","氏名がメンバーにない",IF($O524="","案件コードがない",IF($O524="なし","案件コードが案件にない",IF($I524="","時間がない",IF((N($F524)*60+N($G524))=0,"時間が0",IF($I524=0,"丸めると0分","")))))))))</f>
        <v/>
      </c>
      <c r="M524" s="58" t="n"/>
      <c r="N524" s="33">
        <f>IF(ISNUMBER($A524),DATE(YEAR($A524),MONTH($A524),1),"")</f>
        <v/>
      </c>
      <c r="O524" s="34">
        <f>IF($C524="","",IFERROR(MATCH($C524,'案件'!$A$5:$A$84,0),"なし"))</f>
        <v/>
      </c>
      <c r="P524" s="34">
        <f>IF($B524="","",IFERROR(MATCH($B524,'メンバー'!$B$5:$B$24,0),"なし"))</f>
        <v/>
      </c>
    </row>
    <row r="525" ht="17" customHeight="1">
      <c r="A525" s="23" t="n"/>
      <c r="B525" s="21" t="n"/>
      <c r="C525" s="21" t="n"/>
      <c r="D525" s="29">
        <f>IF(OR($O525="",$O525="なし"),"",INDEX('案件'!$B$5:$B$84,$O525)&amp;"")</f>
        <v/>
      </c>
      <c r="E525" s="19" t="n"/>
      <c r="F525" s="22" t="n"/>
      <c r="G525" s="22" t="n"/>
      <c r="H525" s="19" t="n"/>
      <c r="I525" s="30">
        <f>IF(AND($F525="",$G525=""),"",IF(N('設定'!$B$11)&gt;0,ROUND((N($F525)*60+N($G525))/N('設定'!$B$11),0)*N('設定'!$B$11),(N($F525)*60+N($G525)))/60)</f>
        <v/>
      </c>
      <c r="J525" s="31">
        <f>IF(OR($I525="",$P525="",$P525="なし"),"",$I525*N(INDEX('メンバー'!$D$5:$D$24,$P525)))</f>
        <v/>
      </c>
      <c r="K525" s="32">
        <f>IF(OR($O525="",$O525="なし"),"",INDEX('案件'!$D$5:$D$84,$O525)&amp;"")</f>
        <v/>
      </c>
      <c r="L525" s="32">
        <f>IF(AND($A525="",$B525="",$C525="",$F525="",$G525=""),"",IF(NOT(ISNUMBER($A525)),"日付がない",IF($P525="","氏名がない",IF($P525="なし","氏名がメンバーにない",IF($O525="","案件コードがない",IF($O525="なし","案件コードが案件にない",IF($I525="","時間がない",IF((N($F525)*60+N($G525))=0,"時間が0",IF($I525=0,"丸めると0分","")))))))))</f>
        <v/>
      </c>
      <c r="M525" s="58" t="n"/>
      <c r="N525" s="33">
        <f>IF(ISNUMBER($A525),DATE(YEAR($A525),MONTH($A525),1),"")</f>
        <v/>
      </c>
      <c r="O525" s="34">
        <f>IF($C525="","",IFERROR(MATCH($C525,'案件'!$A$5:$A$84,0),"なし"))</f>
        <v/>
      </c>
      <c r="P525" s="34">
        <f>IF($B525="","",IFERROR(MATCH($B525,'メンバー'!$B$5:$B$24,0),"なし"))</f>
        <v/>
      </c>
    </row>
    <row r="526" ht="17" customHeight="1">
      <c r="A526" s="23" t="n"/>
      <c r="B526" s="21" t="n"/>
      <c r="C526" s="21" t="n"/>
      <c r="D526" s="29">
        <f>IF(OR($O526="",$O526="なし"),"",INDEX('案件'!$B$5:$B$84,$O526)&amp;"")</f>
        <v/>
      </c>
      <c r="E526" s="19" t="n"/>
      <c r="F526" s="22" t="n"/>
      <c r="G526" s="22" t="n"/>
      <c r="H526" s="19" t="n"/>
      <c r="I526" s="30">
        <f>IF(AND($F526="",$G526=""),"",IF(N('設定'!$B$11)&gt;0,ROUND((N($F526)*60+N($G526))/N('設定'!$B$11),0)*N('設定'!$B$11),(N($F526)*60+N($G526)))/60)</f>
        <v/>
      </c>
      <c r="J526" s="31">
        <f>IF(OR($I526="",$P526="",$P526="なし"),"",$I526*N(INDEX('メンバー'!$D$5:$D$24,$P526)))</f>
        <v/>
      </c>
      <c r="K526" s="32">
        <f>IF(OR($O526="",$O526="なし"),"",INDEX('案件'!$D$5:$D$84,$O526)&amp;"")</f>
        <v/>
      </c>
      <c r="L526" s="32">
        <f>IF(AND($A526="",$B526="",$C526="",$F526="",$G526=""),"",IF(NOT(ISNUMBER($A526)),"日付がない",IF($P526="","氏名がない",IF($P526="なし","氏名がメンバーにない",IF($O526="","案件コードがない",IF($O526="なし","案件コードが案件にない",IF($I526="","時間がない",IF((N($F526)*60+N($G526))=0,"時間が0",IF($I526=0,"丸めると0分","")))))))))</f>
        <v/>
      </c>
      <c r="M526" s="58" t="n"/>
      <c r="N526" s="33">
        <f>IF(ISNUMBER($A526),DATE(YEAR($A526),MONTH($A526),1),"")</f>
        <v/>
      </c>
      <c r="O526" s="34">
        <f>IF($C526="","",IFERROR(MATCH($C526,'案件'!$A$5:$A$84,0),"なし"))</f>
        <v/>
      </c>
      <c r="P526" s="34">
        <f>IF($B526="","",IFERROR(MATCH($B526,'メンバー'!$B$5:$B$24,0),"なし"))</f>
        <v/>
      </c>
    </row>
    <row r="527" ht="17" customHeight="1">
      <c r="A527" s="23" t="n"/>
      <c r="B527" s="21" t="n"/>
      <c r="C527" s="21" t="n"/>
      <c r="D527" s="29">
        <f>IF(OR($O527="",$O527="なし"),"",INDEX('案件'!$B$5:$B$84,$O527)&amp;"")</f>
        <v/>
      </c>
      <c r="E527" s="19" t="n"/>
      <c r="F527" s="22" t="n"/>
      <c r="G527" s="22" t="n"/>
      <c r="H527" s="19" t="n"/>
      <c r="I527" s="30">
        <f>IF(AND($F527="",$G527=""),"",IF(N('設定'!$B$11)&gt;0,ROUND((N($F527)*60+N($G527))/N('設定'!$B$11),0)*N('設定'!$B$11),(N($F527)*60+N($G527)))/60)</f>
        <v/>
      </c>
      <c r="J527" s="31">
        <f>IF(OR($I527="",$P527="",$P527="なし"),"",$I527*N(INDEX('メンバー'!$D$5:$D$24,$P527)))</f>
        <v/>
      </c>
      <c r="K527" s="32">
        <f>IF(OR($O527="",$O527="なし"),"",INDEX('案件'!$D$5:$D$84,$O527)&amp;"")</f>
        <v/>
      </c>
      <c r="L527" s="32">
        <f>IF(AND($A527="",$B527="",$C527="",$F527="",$G527=""),"",IF(NOT(ISNUMBER($A527)),"日付がない",IF($P527="","氏名がない",IF($P527="なし","氏名がメンバーにない",IF($O527="","案件コードがない",IF($O527="なし","案件コードが案件にない",IF($I527="","時間がない",IF((N($F527)*60+N($G527))=0,"時間が0",IF($I527=0,"丸めると0分","")))))))))</f>
        <v/>
      </c>
      <c r="M527" s="58" t="n"/>
      <c r="N527" s="33">
        <f>IF(ISNUMBER($A527),DATE(YEAR($A527),MONTH($A527),1),"")</f>
        <v/>
      </c>
      <c r="O527" s="34">
        <f>IF($C527="","",IFERROR(MATCH($C527,'案件'!$A$5:$A$84,0),"なし"))</f>
        <v/>
      </c>
      <c r="P527" s="34">
        <f>IF($B527="","",IFERROR(MATCH($B527,'メンバー'!$B$5:$B$24,0),"なし"))</f>
        <v/>
      </c>
    </row>
    <row r="528" ht="17" customHeight="1">
      <c r="A528" s="23" t="n"/>
      <c r="B528" s="21" t="n"/>
      <c r="C528" s="21" t="n"/>
      <c r="D528" s="29">
        <f>IF(OR($O528="",$O528="なし"),"",INDEX('案件'!$B$5:$B$84,$O528)&amp;"")</f>
        <v/>
      </c>
      <c r="E528" s="19" t="n"/>
      <c r="F528" s="22" t="n"/>
      <c r="G528" s="22" t="n"/>
      <c r="H528" s="19" t="n"/>
      <c r="I528" s="30">
        <f>IF(AND($F528="",$G528=""),"",IF(N('設定'!$B$11)&gt;0,ROUND((N($F528)*60+N($G528))/N('設定'!$B$11),0)*N('設定'!$B$11),(N($F528)*60+N($G528)))/60)</f>
        <v/>
      </c>
      <c r="J528" s="31">
        <f>IF(OR($I528="",$P528="",$P528="なし"),"",$I528*N(INDEX('メンバー'!$D$5:$D$24,$P528)))</f>
        <v/>
      </c>
      <c r="K528" s="32">
        <f>IF(OR($O528="",$O528="なし"),"",INDEX('案件'!$D$5:$D$84,$O528)&amp;"")</f>
        <v/>
      </c>
      <c r="L528" s="32">
        <f>IF(AND($A528="",$B528="",$C528="",$F528="",$G528=""),"",IF(NOT(ISNUMBER($A528)),"日付がない",IF($P528="","氏名がない",IF($P528="なし","氏名がメンバーにない",IF($O528="","案件コードがない",IF($O528="なし","案件コードが案件にない",IF($I528="","時間がない",IF((N($F528)*60+N($G528))=0,"時間が0",IF($I528=0,"丸めると0分","")))))))))</f>
        <v/>
      </c>
      <c r="M528" s="58" t="n"/>
      <c r="N528" s="33">
        <f>IF(ISNUMBER($A528),DATE(YEAR($A528),MONTH($A528),1),"")</f>
        <v/>
      </c>
      <c r="O528" s="34">
        <f>IF($C528="","",IFERROR(MATCH($C528,'案件'!$A$5:$A$84,0),"なし"))</f>
        <v/>
      </c>
      <c r="P528" s="34">
        <f>IF($B528="","",IFERROR(MATCH($B528,'メンバー'!$B$5:$B$24,0),"なし"))</f>
        <v/>
      </c>
    </row>
    <row r="529" ht="17" customHeight="1">
      <c r="A529" s="23" t="n"/>
      <c r="B529" s="21" t="n"/>
      <c r="C529" s="21" t="n"/>
      <c r="D529" s="29">
        <f>IF(OR($O529="",$O529="なし"),"",INDEX('案件'!$B$5:$B$84,$O529)&amp;"")</f>
        <v/>
      </c>
      <c r="E529" s="19" t="n"/>
      <c r="F529" s="22" t="n"/>
      <c r="G529" s="22" t="n"/>
      <c r="H529" s="19" t="n"/>
      <c r="I529" s="30">
        <f>IF(AND($F529="",$G529=""),"",IF(N('設定'!$B$11)&gt;0,ROUND((N($F529)*60+N($G529))/N('設定'!$B$11),0)*N('設定'!$B$11),(N($F529)*60+N($G529)))/60)</f>
        <v/>
      </c>
      <c r="J529" s="31">
        <f>IF(OR($I529="",$P529="",$P529="なし"),"",$I529*N(INDEX('メンバー'!$D$5:$D$24,$P529)))</f>
        <v/>
      </c>
      <c r="K529" s="32">
        <f>IF(OR($O529="",$O529="なし"),"",INDEX('案件'!$D$5:$D$84,$O529)&amp;"")</f>
        <v/>
      </c>
      <c r="L529" s="32">
        <f>IF(AND($A529="",$B529="",$C529="",$F529="",$G529=""),"",IF(NOT(ISNUMBER($A529)),"日付がない",IF($P529="","氏名がない",IF($P529="なし","氏名がメンバーにない",IF($O529="","案件コードがない",IF($O529="なし","案件コードが案件にない",IF($I529="","時間がない",IF((N($F529)*60+N($G529))=0,"時間が0",IF($I529=0,"丸めると0分","")))))))))</f>
        <v/>
      </c>
      <c r="M529" s="58" t="n"/>
      <c r="N529" s="33">
        <f>IF(ISNUMBER($A529),DATE(YEAR($A529),MONTH($A529),1),"")</f>
        <v/>
      </c>
      <c r="O529" s="34">
        <f>IF($C529="","",IFERROR(MATCH($C529,'案件'!$A$5:$A$84,0),"なし"))</f>
        <v/>
      </c>
      <c r="P529" s="34">
        <f>IF($B529="","",IFERROR(MATCH($B529,'メンバー'!$B$5:$B$24,0),"なし"))</f>
        <v/>
      </c>
    </row>
    <row r="530" ht="17" customHeight="1">
      <c r="A530" s="23" t="n"/>
      <c r="B530" s="21" t="n"/>
      <c r="C530" s="21" t="n"/>
      <c r="D530" s="29">
        <f>IF(OR($O530="",$O530="なし"),"",INDEX('案件'!$B$5:$B$84,$O530)&amp;"")</f>
        <v/>
      </c>
      <c r="E530" s="19" t="n"/>
      <c r="F530" s="22" t="n"/>
      <c r="G530" s="22" t="n"/>
      <c r="H530" s="19" t="n"/>
      <c r="I530" s="30">
        <f>IF(AND($F530="",$G530=""),"",IF(N('設定'!$B$11)&gt;0,ROUND((N($F530)*60+N($G530))/N('設定'!$B$11),0)*N('設定'!$B$11),(N($F530)*60+N($G530)))/60)</f>
        <v/>
      </c>
      <c r="J530" s="31">
        <f>IF(OR($I530="",$P530="",$P530="なし"),"",$I530*N(INDEX('メンバー'!$D$5:$D$24,$P530)))</f>
        <v/>
      </c>
      <c r="K530" s="32">
        <f>IF(OR($O530="",$O530="なし"),"",INDEX('案件'!$D$5:$D$84,$O530)&amp;"")</f>
        <v/>
      </c>
      <c r="L530" s="32">
        <f>IF(AND($A530="",$B530="",$C530="",$F530="",$G530=""),"",IF(NOT(ISNUMBER($A530)),"日付がない",IF($P530="","氏名がない",IF($P530="なし","氏名がメンバーにない",IF($O530="","案件コードがない",IF($O530="なし","案件コードが案件にない",IF($I530="","時間がない",IF((N($F530)*60+N($G530))=0,"時間が0",IF($I530=0,"丸めると0分","")))))))))</f>
        <v/>
      </c>
      <c r="M530" s="58" t="n"/>
      <c r="N530" s="33">
        <f>IF(ISNUMBER($A530),DATE(YEAR($A530),MONTH($A530),1),"")</f>
        <v/>
      </c>
      <c r="O530" s="34">
        <f>IF($C530="","",IFERROR(MATCH($C530,'案件'!$A$5:$A$84,0),"なし"))</f>
        <v/>
      </c>
      <c r="P530" s="34">
        <f>IF($B530="","",IFERROR(MATCH($B530,'メンバー'!$B$5:$B$24,0),"なし"))</f>
        <v/>
      </c>
    </row>
    <row r="531" ht="17" customHeight="1">
      <c r="A531" s="23" t="n"/>
      <c r="B531" s="21" t="n"/>
      <c r="C531" s="21" t="n"/>
      <c r="D531" s="29">
        <f>IF(OR($O531="",$O531="なし"),"",INDEX('案件'!$B$5:$B$84,$O531)&amp;"")</f>
        <v/>
      </c>
      <c r="E531" s="19" t="n"/>
      <c r="F531" s="22" t="n"/>
      <c r="G531" s="22" t="n"/>
      <c r="H531" s="19" t="n"/>
      <c r="I531" s="30">
        <f>IF(AND($F531="",$G531=""),"",IF(N('設定'!$B$11)&gt;0,ROUND((N($F531)*60+N($G531))/N('設定'!$B$11),0)*N('設定'!$B$11),(N($F531)*60+N($G531)))/60)</f>
        <v/>
      </c>
      <c r="J531" s="31">
        <f>IF(OR($I531="",$P531="",$P531="なし"),"",$I531*N(INDEX('メンバー'!$D$5:$D$24,$P531)))</f>
        <v/>
      </c>
      <c r="K531" s="32">
        <f>IF(OR($O531="",$O531="なし"),"",INDEX('案件'!$D$5:$D$84,$O531)&amp;"")</f>
        <v/>
      </c>
      <c r="L531" s="32">
        <f>IF(AND($A531="",$B531="",$C531="",$F531="",$G531=""),"",IF(NOT(ISNUMBER($A531)),"日付がない",IF($P531="","氏名がない",IF($P531="なし","氏名がメンバーにない",IF($O531="","案件コードがない",IF($O531="なし","案件コードが案件にない",IF($I531="","時間がない",IF((N($F531)*60+N($G531))=0,"時間が0",IF($I531=0,"丸めると0分","")))))))))</f>
        <v/>
      </c>
      <c r="M531" s="58" t="n"/>
      <c r="N531" s="33">
        <f>IF(ISNUMBER($A531),DATE(YEAR($A531),MONTH($A531),1),"")</f>
        <v/>
      </c>
      <c r="O531" s="34">
        <f>IF($C531="","",IFERROR(MATCH($C531,'案件'!$A$5:$A$84,0),"なし"))</f>
        <v/>
      </c>
      <c r="P531" s="34">
        <f>IF($B531="","",IFERROR(MATCH($B531,'メンバー'!$B$5:$B$24,0),"なし"))</f>
        <v/>
      </c>
    </row>
    <row r="532" ht="17" customHeight="1">
      <c r="A532" s="23" t="n"/>
      <c r="B532" s="21" t="n"/>
      <c r="C532" s="21" t="n"/>
      <c r="D532" s="29">
        <f>IF(OR($O532="",$O532="なし"),"",INDEX('案件'!$B$5:$B$84,$O532)&amp;"")</f>
        <v/>
      </c>
      <c r="E532" s="19" t="n"/>
      <c r="F532" s="22" t="n"/>
      <c r="G532" s="22" t="n"/>
      <c r="H532" s="19" t="n"/>
      <c r="I532" s="30">
        <f>IF(AND($F532="",$G532=""),"",IF(N('設定'!$B$11)&gt;0,ROUND((N($F532)*60+N($G532))/N('設定'!$B$11),0)*N('設定'!$B$11),(N($F532)*60+N($G532)))/60)</f>
        <v/>
      </c>
      <c r="J532" s="31">
        <f>IF(OR($I532="",$P532="",$P532="なし"),"",$I532*N(INDEX('メンバー'!$D$5:$D$24,$P532)))</f>
        <v/>
      </c>
      <c r="K532" s="32">
        <f>IF(OR($O532="",$O532="なし"),"",INDEX('案件'!$D$5:$D$84,$O532)&amp;"")</f>
        <v/>
      </c>
      <c r="L532" s="32">
        <f>IF(AND($A532="",$B532="",$C532="",$F532="",$G532=""),"",IF(NOT(ISNUMBER($A532)),"日付がない",IF($P532="","氏名がない",IF($P532="なし","氏名がメンバーにない",IF($O532="","案件コードがない",IF($O532="なし","案件コードが案件にない",IF($I532="","時間がない",IF((N($F532)*60+N($G532))=0,"時間が0",IF($I532=0,"丸めると0分","")))))))))</f>
        <v/>
      </c>
      <c r="M532" s="58" t="n"/>
      <c r="N532" s="33">
        <f>IF(ISNUMBER($A532),DATE(YEAR($A532),MONTH($A532),1),"")</f>
        <v/>
      </c>
      <c r="O532" s="34">
        <f>IF($C532="","",IFERROR(MATCH($C532,'案件'!$A$5:$A$84,0),"なし"))</f>
        <v/>
      </c>
      <c r="P532" s="34">
        <f>IF($B532="","",IFERROR(MATCH($B532,'メンバー'!$B$5:$B$24,0),"なし"))</f>
        <v/>
      </c>
    </row>
    <row r="533" ht="17" customHeight="1">
      <c r="A533" s="23" t="n"/>
      <c r="B533" s="21" t="n"/>
      <c r="C533" s="21" t="n"/>
      <c r="D533" s="29">
        <f>IF(OR($O533="",$O533="なし"),"",INDEX('案件'!$B$5:$B$84,$O533)&amp;"")</f>
        <v/>
      </c>
      <c r="E533" s="19" t="n"/>
      <c r="F533" s="22" t="n"/>
      <c r="G533" s="22" t="n"/>
      <c r="H533" s="19" t="n"/>
      <c r="I533" s="30">
        <f>IF(AND($F533="",$G533=""),"",IF(N('設定'!$B$11)&gt;0,ROUND((N($F533)*60+N($G533))/N('設定'!$B$11),0)*N('設定'!$B$11),(N($F533)*60+N($G533)))/60)</f>
        <v/>
      </c>
      <c r="J533" s="31">
        <f>IF(OR($I533="",$P533="",$P533="なし"),"",$I533*N(INDEX('メンバー'!$D$5:$D$24,$P533)))</f>
        <v/>
      </c>
      <c r="K533" s="32">
        <f>IF(OR($O533="",$O533="なし"),"",INDEX('案件'!$D$5:$D$84,$O533)&amp;"")</f>
        <v/>
      </c>
      <c r="L533" s="32">
        <f>IF(AND($A533="",$B533="",$C533="",$F533="",$G533=""),"",IF(NOT(ISNUMBER($A533)),"日付がない",IF($P533="","氏名がない",IF($P533="なし","氏名がメンバーにない",IF($O533="","案件コードがない",IF($O533="なし","案件コードが案件にない",IF($I533="","時間がない",IF((N($F533)*60+N($G533))=0,"時間が0",IF($I533=0,"丸めると0分","")))))))))</f>
        <v/>
      </c>
      <c r="M533" s="58" t="n"/>
      <c r="N533" s="33">
        <f>IF(ISNUMBER($A533),DATE(YEAR($A533),MONTH($A533),1),"")</f>
        <v/>
      </c>
      <c r="O533" s="34">
        <f>IF($C533="","",IFERROR(MATCH($C533,'案件'!$A$5:$A$84,0),"なし"))</f>
        <v/>
      </c>
      <c r="P533" s="34">
        <f>IF($B533="","",IFERROR(MATCH($B533,'メンバー'!$B$5:$B$24,0),"なし"))</f>
        <v/>
      </c>
    </row>
    <row r="534" ht="17" customHeight="1">
      <c r="A534" s="23" t="n"/>
      <c r="B534" s="21" t="n"/>
      <c r="C534" s="21" t="n"/>
      <c r="D534" s="29">
        <f>IF(OR($O534="",$O534="なし"),"",INDEX('案件'!$B$5:$B$84,$O534)&amp;"")</f>
        <v/>
      </c>
      <c r="E534" s="19" t="n"/>
      <c r="F534" s="22" t="n"/>
      <c r="G534" s="22" t="n"/>
      <c r="H534" s="19" t="n"/>
      <c r="I534" s="30">
        <f>IF(AND($F534="",$G534=""),"",IF(N('設定'!$B$11)&gt;0,ROUND((N($F534)*60+N($G534))/N('設定'!$B$11),0)*N('設定'!$B$11),(N($F534)*60+N($G534)))/60)</f>
        <v/>
      </c>
      <c r="J534" s="31">
        <f>IF(OR($I534="",$P534="",$P534="なし"),"",$I534*N(INDEX('メンバー'!$D$5:$D$24,$P534)))</f>
        <v/>
      </c>
      <c r="K534" s="32">
        <f>IF(OR($O534="",$O534="なし"),"",INDEX('案件'!$D$5:$D$84,$O534)&amp;"")</f>
        <v/>
      </c>
      <c r="L534" s="32">
        <f>IF(AND($A534="",$B534="",$C534="",$F534="",$G534=""),"",IF(NOT(ISNUMBER($A534)),"日付がない",IF($P534="","氏名がない",IF($P534="なし","氏名がメンバーにない",IF($O534="","案件コードがない",IF($O534="なし","案件コードが案件にない",IF($I534="","時間がない",IF((N($F534)*60+N($G534))=0,"時間が0",IF($I534=0,"丸めると0分","")))))))))</f>
        <v/>
      </c>
      <c r="M534" s="58" t="n"/>
      <c r="N534" s="33">
        <f>IF(ISNUMBER($A534),DATE(YEAR($A534),MONTH($A534),1),"")</f>
        <v/>
      </c>
      <c r="O534" s="34">
        <f>IF($C534="","",IFERROR(MATCH($C534,'案件'!$A$5:$A$84,0),"なし"))</f>
        <v/>
      </c>
      <c r="P534" s="34">
        <f>IF($B534="","",IFERROR(MATCH($B534,'メンバー'!$B$5:$B$24,0),"なし"))</f>
        <v/>
      </c>
    </row>
    <row r="535" ht="17" customHeight="1">
      <c r="A535" s="23" t="n"/>
      <c r="B535" s="21" t="n"/>
      <c r="C535" s="21" t="n"/>
      <c r="D535" s="29">
        <f>IF(OR($O535="",$O535="なし"),"",INDEX('案件'!$B$5:$B$84,$O535)&amp;"")</f>
        <v/>
      </c>
      <c r="E535" s="19" t="n"/>
      <c r="F535" s="22" t="n"/>
      <c r="G535" s="22" t="n"/>
      <c r="H535" s="19" t="n"/>
      <c r="I535" s="30">
        <f>IF(AND($F535="",$G535=""),"",IF(N('設定'!$B$11)&gt;0,ROUND((N($F535)*60+N($G535))/N('設定'!$B$11),0)*N('設定'!$B$11),(N($F535)*60+N($G535)))/60)</f>
        <v/>
      </c>
      <c r="J535" s="31">
        <f>IF(OR($I535="",$P535="",$P535="なし"),"",$I535*N(INDEX('メンバー'!$D$5:$D$24,$P535)))</f>
        <v/>
      </c>
      <c r="K535" s="32">
        <f>IF(OR($O535="",$O535="なし"),"",INDEX('案件'!$D$5:$D$84,$O535)&amp;"")</f>
        <v/>
      </c>
      <c r="L535" s="32">
        <f>IF(AND($A535="",$B535="",$C535="",$F535="",$G535=""),"",IF(NOT(ISNUMBER($A535)),"日付がない",IF($P535="","氏名がない",IF($P535="なし","氏名がメンバーにない",IF($O535="","案件コードがない",IF($O535="なし","案件コードが案件にない",IF($I535="","時間がない",IF((N($F535)*60+N($G535))=0,"時間が0",IF($I535=0,"丸めると0分","")))))))))</f>
        <v/>
      </c>
      <c r="M535" s="58" t="n"/>
      <c r="N535" s="33">
        <f>IF(ISNUMBER($A535),DATE(YEAR($A535),MONTH($A535),1),"")</f>
        <v/>
      </c>
      <c r="O535" s="34">
        <f>IF($C535="","",IFERROR(MATCH($C535,'案件'!$A$5:$A$84,0),"なし"))</f>
        <v/>
      </c>
      <c r="P535" s="34">
        <f>IF($B535="","",IFERROR(MATCH($B535,'メンバー'!$B$5:$B$24,0),"なし"))</f>
        <v/>
      </c>
    </row>
    <row r="536" ht="17" customHeight="1">
      <c r="A536" s="23" t="n"/>
      <c r="B536" s="21" t="n"/>
      <c r="C536" s="21" t="n"/>
      <c r="D536" s="29">
        <f>IF(OR($O536="",$O536="なし"),"",INDEX('案件'!$B$5:$B$84,$O536)&amp;"")</f>
        <v/>
      </c>
      <c r="E536" s="19" t="n"/>
      <c r="F536" s="22" t="n"/>
      <c r="G536" s="22" t="n"/>
      <c r="H536" s="19" t="n"/>
      <c r="I536" s="30">
        <f>IF(AND($F536="",$G536=""),"",IF(N('設定'!$B$11)&gt;0,ROUND((N($F536)*60+N($G536))/N('設定'!$B$11),0)*N('設定'!$B$11),(N($F536)*60+N($G536)))/60)</f>
        <v/>
      </c>
      <c r="J536" s="31">
        <f>IF(OR($I536="",$P536="",$P536="なし"),"",$I536*N(INDEX('メンバー'!$D$5:$D$24,$P536)))</f>
        <v/>
      </c>
      <c r="K536" s="32">
        <f>IF(OR($O536="",$O536="なし"),"",INDEX('案件'!$D$5:$D$84,$O536)&amp;"")</f>
        <v/>
      </c>
      <c r="L536" s="32">
        <f>IF(AND($A536="",$B536="",$C536="",$F536="",$G536=""),"",IF(NOT(ISNUMBER($A536)),"日付がない",IF($P536="","氏名がない",IF($P536="なし","氏名がメンバーにない",IF($O536="","案件コードがない",IF($O536="なし","案件コードが案件にない",IF($I536="","時間がない",IF((N($F536)*60+N($G536))=0,"時間が0",IF($I536=0,"丸めると0分","")))))))))</f>
        <v/>
      </c>
      <c r="M536" s="58" t="n"/>
      <c r="N536" s="33">
        <f>IF(ISNUMBER($A536),DATE(YEAR($A536),MONTH($A536),1),"")</f>
        <v/>
      </c>
      <c r="O536" s="34">
        <f>IF($C536="","",IFERROR(MATCH($C536,'案件'!$A$5:$A$84,0),"なし"))</f>
        <v/>
      </c>
      <c r="P536" s="34">
        <f>IF($B536="","",IFERROR(MATCH($B536,'メンバー'!$B$5:$B$24,0),"なし"))</f>
        <v/>
      </c>
    </row>
    <row r="537" ht="17" customHeight="1">
      <c r="A537" s="23" t="n"/>
      <c r="B537" s="21" t="n"/>
      <c r="C537" s="21" t="n"/>
      <c r="D537" s="29">
        <f>IF(OR($O537="",$O537="なし"),"",INDEX('案件'!$B$5:$B$84,$O537)&amp;"")</f>
        <v/>
      </c>
      <c r="E537" s="19" t="n"/>
      <c r="F537" s="22" t="n"/>
      <c r="G537" s="22" t="n"/>
      <c r="H537" s="19" t="n"/>
      <c r="I537" s="30">
        <f>IF(AND($F537="",$G537=""),"",IF(N('設定'!$B$11)&gt;0,ROUND((N($F537)*60+N($G537))/N('設定'!$B$11),0)*N('設定'!$B$11),(N($F537)*60+N($G537)))/60)</f>
        <v/>
      </c>
      <c r="J537" s="31">
        <f>IF(OR($I537="",$P537="",$P537="なし"),"",$I537*N(INDEX('メンバー'!$D$5:$D$24,$P537)))</f>
        <v/>
      </c>
      <c r="K537" s="32">
        <f>IF(OR($O537="",$O537="なし"),"",INDEX('案件'!$D$5:$D$84,$O537)&amp;"")</f>
        <v/>
      </c>
      <c r="L537" s="32">
        <f>IF(AND($A537="",$B537="",$C537="",$F537="",$G537=""),"",IF(NOT(ISNUMBER($A537)),"日付がない",IF($P537="","氏名がない",IF($P537="なし","氏名がメンバーにない",IF($O537="","案件コードがない",IF($O537="なし","案件コードが案件にない",IF($I537="","時間がない",IF((N($F537)*60+N($G537))=0,"時間が0",IF($I537=0,"丸めると0分","")))))))))</f>
        <v/>
      </c>
      <c r="M537" s="58" t="n"/>
      <c r="N537" s="33">
        <f>IF(ISNUMBER($A537),DATE(YEAR($A537),MONTH($A537),1),"")</f>
        <v/>
      </c>
      <c r="O537" s="34">
        <f>IF($C537="","",IFERROR(MATCH($C537,'案件'!$A$5:$A$84,0),"なし"))</f>
        <v/>
      </c>
      <c r="P537" s="34">
        <f>IF($B537="","",IFERROR(MATCH($B537,'メンバー'!$B$5:$B$24,0),"なし"))</f>
        <v/>
      </c>
    </row>
    <row r="538" ht="17" customHeight="1">
      <c r="A538" s="23" t="n"/>
      <c r="B538" s="21" t="n"/>
      <c r="C538" s="21" t="n"/>
      <c r="D538" s="29">
        <f>IF(OR($O538="",$O538="なし"),"",INDEX('案件'!$B$5:$B$84,$O538)&amp;"")</f>
        <v/>
      </c>
      <c r="E538" s="19" t="n"/>
      <c r="F538" s="22" t="n"/>
      <c r="G538" s="22" t="n"/>
      <c r="H538" s="19" t="n"/>
      <c r="I538" s="30">
        <f>IF(AND($F538="",$G538=""),"",IF(N('設定'!$B$11)&gt;0,ROUND((N($F538)*60+N($G538))/N('設定'!$B$11),0)*N('設定'!$B$11),(N($F538)*60+N($G538)))/60)</f>
        <v/>
      </c>
      <c r="J538" s="31">
        <f>IF(OR($I538="",$P538="",$P538="なし"),"",$I538*N(INDEX('メンバー'!$D$5:$D$24,$P538)))</f>
        <v/>
      </c>
      <c r="K538" s="32">
        <f>IF(OR($O538="",$O538="なし"),"",INDEX('案件'!$D$5:$D$84,$O538)&amp;"")</f>
        <v/>
      </c>
      <c r="L538" s="32">
        <f>IF(AND($A538="",$B538="",$C538="",$F538="",$G538=""),"",IF(NOT(ISNUMBER($A538)),"日付がない",IF($P538="","氏名がない",IF($P538="なし","氏名がメンバーにない",IF($O538="","案件コードがない",IF($O538="なし","案件コードが案件にない",IF($I538="","時間がない",IF((N($F538)*60+N($G538))=0,"時間が0",IF($I538=0,"丸めると0分","")))))))))</f>
        <v/>
      </c>
      <c r="M538" s="58" t="n"/>
      <c r="N538" s="33">
        <f>IF(ISNUMBER($A538),DATE(YEAR($A538),MONTH($A538),1),"")</f>
        <v/>
      </c>
      <c r="O538" s="34">
        <f>IF($C538="","",IFERROR(MATCH($C538,'案件'!$A$5:$A$84,0),"なし"))</f>
        <v/>
      </c>
      <c r="P538" s="34">
        <f>IF($B538="","",IFERROR(MATCH($B538,'メンバー'!$B$5:$B$24,0),"なし"))</f>
        <v/>
      </c>
    </row>
    <row r="539" ht="17" customHeight="1">
      <c r="A539" s="23" t="n"/>
      <c r="B539" s="21" t="n"/>
      <c r="C539" s="21" t="n"/>
      <c r="D539" s="29">
        <f>IF(OR($O539="",$O539="なし"),"",INDEX('案件'!$B$5:$B$84,$O539)&amp;"")</f>
        <v/>
      </c>
      <c r="E539" s="19" t="n"/>
      <c r="F539" s="22" t="n"/>
      <c r="G539" s="22" t="n"/>
      <c r="H539" s="19" t="n"/>
      <c r="I539" s="30">
        <f>IF(AND($F539="",$G539=""),"",IF(N('設定'!$B$11)&gt;0,ROUND((N($F539)*60+N($G539))/N('設定'!$B$11),0)*N('設定'!$B$11),(N($F539)*60+N($G539)))/60)</f>
        <v/>
      </c>
      <c r="J539" s="31">
        <f>IF(OR($I539="",$P539="",$P539="なし"),"",$I539*N(INDEX('メンバー'!$D$5:$D$24,$P539)))</f>
        <v/>
      </c>
      <c r="K539" s="32">
        <f>IF(OR($O539="",$O539="なし"),"",INDEX('案件'!$D$5:$D$84,$O539)&amp;"")</f>
        <v/>
      </c>
      <c r="L539" s="32">
        <f>IF(AND($A539="",$B539="",$C539="",$F539="",$G539=""),"",IF(NOT(ISNUMBER($A539)),"日付がない",IF($P539="","氏名がない",IF($P539="なし","氏名がメンバーにない",IF($O539="","案件コードがない",IF($O539="なし","案件コードが案件にない",IF($I539="","時間がない",IF((N($F539)*60+N($G539))=0,"時間が0",IF($I539=0,"丸めると0分","")))))))))</f>
        <v/>
      </c>
      <c r="M539" s="58" t="n"/>
      <c r="N539" s="33">
        <f>IF(ISNUMBER($A539),DATE(YEAR($A539),MONTH($A539),1),"")</f>
        <v/>
      </c>
      <c r="O539" s="34">
        <f>IF($C539="","",IFERROR(MATCH($C539,'案件'!$A$5:$A$84,0),"なし"))</f>
        <v/>
      </c>
      <c r="P539" s="34">
        <f>IF($B539="","",IFERROR(MATCH($B539,'メンバー'!$B$5:$B$24,0),"なし"))</f>
        <v/>
      </c>
    </row>
    <row r="540" ht="17" customHeight="1">
      <c r="A540" s="23" t="n"/>
      <c r="B540" s="21" t="n"/>
      <c r="C540" s="21" t="n"/>
      <c r="D540" s="29">
        <f>IF(OR($O540="",$O540="なし"),"",INDEX('案件'!$B$5:$B$84,$O540)&amp;"")</f>
        <v/>
      </c>
      <c r="E540" s="19" t="n"/>
      <c r="F540" s="22" t="n"/>
      <c r="G540" s="22" t="n"/>
      <c r="H540" s="19" t="n"/>
      <c r="I540" s="30">
        <f>IF(AND($F540="",$G540=""),"",IF(N('設定'!$B$11)&gt;0,ROUND((N($F540)*60+N($G540))/N('設定'!$B$11),0)*N('設定'!$B$11),(N($F540)*60+N($G540)))/60)</f>
        <v/>
      </c>
      <c r="J540" s="31">
        <f>IF(OR($I540="",$P540="",$P540="なし"),"",$I540*N(INDEX('メンバー'!$D$5:$D$24,$P540)))</f>
        <v/>
      </c>
      <c r="K540" s="32">
        <f>IF(OR($O540="",$O540="なし"),"",INDEX('案件'!$D$5:$D$84,$O540)&amp;"")</f>
        <v/>
      </c>
      <c r="L540" s="32">
        <f>IF(AND($A540="",$B540="",$C540="",$F540="",$G540=""),"",IF(NOT(ISNUMBER($A540)),"日付がない",IF($P540="","氏名がない",IF($P540="なし","氏名がメンバーにない",IF($O540="","案件コードがない",IF($O540="なし","案件コードが案件にない",IF($I540="","時間がない",IF((N($F540)*60+N($G540))=0,"時間が0",IF($I540=0,"丸めると0分","")))))))))</f>
        <v/>
      </c>
      <c r="M540" s="58" t="n"/>
      <c r="N540" s="33">
        <f>IF(ISNUMBER($A540),DATE(YEAR($A540),MONTH($A540),1),"")</f>
        <v/>
      </c>
      <c r="O540" s="34">
        <f>IF($C540="","",IFERROR(MATCH($C540,'案件'!$A$5:$A$84,0),"なし"))</f>
        <v/>
      </c>
      <c r="P540" s="34">
        <f>IF($B540="","",IFERROR(MATCH($B540,'メンバー'!$B$5:$B$24,0),"なし"))</f>
        <v/>
      </c>
    </row>
    <row r="541" ht="17" customHeight="1">
      <c r="A541" s="23" t="n"/>
      <c r="B541" s="21" t="n"/>
      <c r="C541" s="21" t="n"/>
      <c r="D541" s="29">
        <f>IF(OR($O541="",$O541="なし"),"",INDEX('案件'!$B$5:$B$84,$O541)&amp;"")</f>
        <v/>
      </c>
      <c r="E541" s="19" t="n"/>
      <c r="F541" s="22" t="n"/>
      <c r="G541" s="22" t="n"/>
      <c r="H541" s="19" t="n"/>
      <c r="I541" s="30">
        <f>IF(AND($F541="",$G541=""),"",IF(N('設定'!$B$11)&gt;0,ROUND((N($F541)*60+N($G541))/N('設定'!$B$11),0)*N('設定'!$B$11),(N($F541)*60+N($G541)))/60)</f>
        <v/>
      </c>
      <c r="J541" s="31">
        <f>IF(OR($I541="",$P541="",$P541="なし"),"",$I541*N(INDEX('メンバー'!$D$5:$D$24,$P541)))</f>
        <v/>
      </c>
      <c r="K541" s="32">
        <f>IF(OR($O541="",$O541="なし"),"",INDEX('案件'!$D$5:$D$84,$O541)&amp;"")</f>
        <v/>
      </c>
      <c r="L541" s="32">
        <f>IF(AND($A541="",$B541="",$C541="",$F541="",$G541=""),"",IF(NOT(ISNUMBER($A541)),"日付がない",IF($P541="","氏名がない",IF($P541="なし","氏名がメンバーにない",IF($O541="","案件コードがない",IF($O541="なし","案件コードが案件にない",IF($I541="","時間がない",IF((N($F541)*60+N($G541))=0,"時間が0",IF($I541=0,"丸めると0分","")))))))))</f>
        <v/>
      </c>
      <c r="M541" s="58" t="n"/>
      <c r="N541" s="33">
        <f>IF(ISNUMBER($A541),DATE(YEAR($A541),MONTH($A541),1),"")</f>
        <v/>
      </c>
      <c r="O541" s="34">
        <f>IF($C541="","",IFERROR(MATCH($C541,'案件'!$A$5:$A$84,0),"なし"))</f>
        <v/>
      </c>
      <c r="P541" s="34">
        <f>IF($B541="","",IFERROR(MATCH($B541,'メンバー'!$B$5:$B$24,0),"なし"))</f>
        <v/>
      </c>
    </row>
    <row r="542" ht="17" customHeight="1">
      <c r="A542" s="23" t="n"/>
      <c r="B542" s="21" t="n"/>
      <c r="C542" s="21" t="n"/>
      <c r="D542" s="29">
        <f>IF(OR($O542="",$O542="なし"),"",INDEX('案件'!$B$5:$B$84,$O542)&amp;"")</f>
        <v/>
      </c>
      <c r="E542" s="19" t="n"/>
      <c r="F542" s="22" t="n"/>
      <c r="G542" s="22" t="n"/>
      <c r="H542" s="19" t="n"/>
      <c r="I542" s="30">
        <f>IF(AND($F542="",$G542=""),"",IF(N('設定'!$B$11)&gt;0,ROUND((N($F542)*60+N($G542))/N('設定'!$B$11),0)*N('設定'!$B$11),(N($F542)*60+N($G542)))/60)</f>
        <v/>
      </c>
      <c r="J542" s="31">
        <f>IF(OR($I542="",$P542="",$P542="なし"),"",$I542*N(INDEX('メンバー'!$D$5:$D$24,$P542)))</f>
        <v/>
      </c>
      <c r="K542" s="32">
        <f>IF(OR($O542="",$O542="なし"),"",INDEX('案件'!$D$5:$D$84,$O542)&amp;"")</f>
        <v/>
      </c>
      <c r="L542" s="32">
        <f>IF(AND($A542="",$B542="",$C542="",$F542="",$G542=""),"",IF(NOT(ISNUMBER($A542)),"日付がない",IF($P542="","氏名がない",IF($P542="なし","氏名がメンバーにない",IF($O542="","案件コードがない",IF($O542="なし","案件コードが案件にない",IF($I542="","時間がない",IF((N($F542)*60+N($G542))=0,"時間が0",IF($I542=0,"丸めると0分","")))))))))</f>
        <v/>
      </c>
      <c r="M542" s="58" t="n"/>
      <c r="N542" s="33">
        <f>IF(ISNUMBER($A542),DATE(YEAR($A542),MONTH($A542),1),"")</f>
        <v/>
      </c>
      <c r="O542" s="34">
        <f>IF($C542="","",IFERROR(MATCH($C542,'案件'!$A$5:$A$84,0),"なし"))</f>
        <v/>
      </c>
      <c r="P542" s="34">
        <f>IF($B542="","",IFERROR(MATCH($B542,'メンバー'!$B$5:$B$24,0),"なし"))</f>
        <v/>
      </c>
    </row>
    <row r="543" ht="17" customHeight="1">
      <c r="A543" s="23" t="n"/>
      <c r="B543" s="21" t="n"/>
      <c r="C543" s="21" t="n"/>
      <c r="D543" s="29">
        <f>IF(OR($O543="",$O543="なし"),"",INDEX('案件'!$B$5:$B$84,$O543)&amp;"")</f>
        <v/>
      </c>
      <c r="E543" s="19" t="n"/>
      <c r="F543" s="22" t="n"/>
      <c r="G543" s="22" t="n"/>
      <c r="H543" s="19" t="n"/>
      <c r="I543" s="30">
        <f>IF(AND($F543="",$G543=""),"",IF(N('設定'!$B$11)&gt;0,ROUND((N($F543)*60+N($G543))/N('設定'!$B$11),0)*N('設定'!$B$11),(N($F543)*60+N($G543)))/60)</f>
        <v/>
      </c>
      <c r="J543" s="31">
        <f>IF(OR($I543="",$P543="",$P543="なし"),"",$I543*N(INDEX('メンバー'!$D$5:$D$24,$P543)))</f>
        <v/>
      </c>
      <c r="K543" s="32">
        <f>IF(OR($O543="",$O543="なし"),"",INDEX('案件'!$D$5:$D$84,$O543)&amp;"")</f>
        <v/>
      </c>
      <c r="L543" s="32">
        <f>IF(AND($A543="",$B543="",$C543="",$F543="",$G543=""),"",IF(NOT(ISNUMBER($A543)),"日付がない",IF($P543="","氏名がない",IF($P543="なし","氏名がメンバーにない",IF($O543="","案件コードがない",IF($O543="なし","案件コードが案件にない",IF($I543="","時間がない",IF((N($F543)*60+N($G543))=0,"時間が0",IF($I543=0,"丸めると0分","")))))))))</f>
        <v/>
      </c>
      <c r="M543" s="58" t="n"/>
      <c r="N543" s="33">
        <f>IF(ISNUMBER($A543),DATE(YEAR($A543),MONTH($A543),1),"")</f>
        <v/>
      </c>
      <c r="O543" s="34">
        <f>IF($C543="","",IFERROR(MATCH($C543,'案件'!$A$5:$A$84,0),"なし"))</f>
        <v/>
      </c>
      <c r="P543" s="34">
        <f>IF($B543="","",IFERROR(MATCH($B543,'メンバー'!$B$5:$B$24,0),"なし"))</f>
        <v/>
      </c>
    </row>
    <row r="544" ht="17" customHeight="1">
      <c r="A544" s="23" t="n"/>
      <c r="B544" s="21" t="n"/>
      <c r="C544" s="21" t="n"/>
      <c r="D544" s="29">
        <f>IF(OR($O544="",$O544="なし"),"",INDEX('案件'!$B$5:$B$84,$O544)&amp;"")</f>
        <v/>
      </c>
      <c r="E544" s="19" t="n"/>
      <c r="F544" s="22" t="n"/>
      <c r="G544" s="22" t="n"/>
      <c r="H544" s="19" t="n"/>
      <c r="I544" s="30">
        <f>IF(AND($F544="",$G544=""),"",IF(N('設定'!$B$11)&gt;0,ROUND((N($F544)*60+N($G544))/N('設定'!$B$11),0)*N('設定'!$B$11),(N($F544)*60+N($G544)))/60)</f>
        <v/>
      </c>
      <c r="J544" s="31">
        <f>IF(OR($I544="",$P544="",$P544="なし"),"",$I544*N(INDEX('メンバー'!$D$5:$D$24,$P544)))</f>
        <v/>
      </c>
      <c r="K544" s="32">
        <f>IF(OR($O544="",$O544="なし"),"",INDEX('案件'!$D$5:$D$84,$O544)&amp;"")</f>
        <v/>
      </c>
      <c r="L544" s="32">
        <f>IF(AND($A544="",$B544="",$C544="",$F544="",$G544=""),"",IF(NOT(ISNUMBER($A544)),"日付がない",IF($P544="","氏名がない",IF($P544="なし","氏名がメンバーにない",IF($O544="","案件コードがない",IF($O544="なし","案件コードが案件にない",IF($I544="","時間がない",IF((N($F544)*60+N($G544))=0,"時間が0",IF($I544=0,"丸めると0分","")))))))))</f>
        <v/>
      </c>
      <c r="M544" s="58" t="n"/>
      <c r="N544" s="33">
        <f>IF(ISNUMBER($A544),DATE(YEAR($A544),MONTH($A544),1),"")</f>
        <v/>
      </c>
      <c r="O544" s="34">
        <f>IF($C544="","",IFERROR(MATCH($C544,'案件'!$A$5:$A$84,0),"なし"))</f>
        <v/>
      </c>
      <c r="P544" s="34">
        <f>IF($B544="","",IFERROR(MATCH($B544,'メンバー'!$B$5:$B$24,0),"なし"))</f>
        <v/>
      </c>
    </row>
    <row r="545" ht="17" customHeight="1">
      <c r="A545" s="23" t="n"/>
      <c r="B545" s="21" t="n"/>
      <c r="C545" s="21" t="n"/>
      <c r="D545" s="29">
        <f>IF(OR($O545="",$O545="なし"),"",INDEX('案件'!$B$5:$B$84,$O545)&amp;"")</f>
        <v/>
      </c>
      <c r="E545" s="19" t="n"/>
      <c r="F545" s="22" t="n"/>
      <c r="G545" s="22" t="n"/>
      <c r="H545" s="19" t="n"/>
      <c r="I545" s="30">
        <f>IF(AND($F545="",$G545=""),"",IF(N('設定'!$B$11)&gt;0,ROUND((N($F545)*60+N($G545))/N('設定'!$B$11),0)*N('設定'!$B$11),(N($F545)*60+N($G545)))/60)</f>
        <v/>
      </c>
      <c r="J545" s="31">
        <f>IF(OR($I545="",$P545="",$P545="なし"),"",$I545*N(INDEX('メンバー'!$D$5:$D$24,$P545)))</f>
        <v/>
      </c>
      <c r="K545" s="32">
        <f>IF(OR($O545="",$O545="なし"),"",INDEX('案件'!$D$5:$D$84,$O545)&amp;"")</f>
        <v/>
      </c>
      <c r="L545" s="32">
        <f>IF(AND($A545="",$B545="",$C545="",$F545="",$G545=""),"",IF(NOT(ISNUMBER($A545)),"日付がない",IF($P545="","氏名がない",IF($P545="なし","氏名がメンバーにない",IF($O545="","案件コードがない",IF($O545="なし","案件コードが案件にない",IF($I545="","時間がない",IF((N($F545)*60+N($G545))=0,"時間が0",IF($I545=0,"丸めると0分","")))))))))</f>
        <v/>
      </c>
      <c r="M545" s="58" t="n"/>
      <c r="N545" s="33">
        <f>IF(ISNUMBER($A545),DATE(YEAR($A545),MONTH($A545),1),"")</f>
        <v/>
      </c>
      <c r="O545" s="34">
        <f>IF($C545="","",IFERROR(MATCH($C545,'案件'!$A$5:$A$84,0),"なし"))</f>
        <v/>
      </c>
      <c r="P545" s="34">
        <f>IF($B545="","",IFERROR(MATCH($B545,'メンバー'!$B$5:$B$24,0),"なし"))</f>
        <v/>
      </c>
    </row>
    <row r="546" ht="17" customHeight="1">
      <c r="A546" s="23" t="n"/>
      <c r="B546" s="21" t="n"/>
      <c r="C546" s="21" t="n"/>
      <c r="D546" s="29">
        <f>IF(OR($O546="",$O546="なし"),"",INDEX('案件'!$B$5:$B$84,$O546)&amp;"")</f>
        <v/>
      </c>
      <c r="E546" s="19" t="n"/>
      <c r="F546" s="22" t="n"/>
      <c r="G546" s="22" t="n"/>
      <c r="H546" s="19" t="n"/>
      <c r="I546" s="30">
        <f>IF(AND($F546="",$G546=""),"",IF(N('設定'!$B$11)&gt;0,ROUND((N($F546)*60+N($G546))/N('設定'!$B$11),0)*N('設定'!$B$11),(N($F546)*60+N($G546)))/60)</f>
        <v/>
      </c>
      <c r="J546" s="31">
        <f>IF(OR($I546="",$P546="",$P546="なし"),"",$I546*N(INDEX('メンバー'!$D$5:$D$24,$P546)))</f>
        <v/>
      </c>
      <c r="K546" s="32">
        <f>IF(OR($O546="",$O546="なし"),"",INDEX('案件'!$D$5:$D$84,$O546)&amp;"")</f>
        <v/>
      </c>
      <c r="L546" s="32">
        <f>IF(AND($A546="",$B546="",$C546="",$F546="",$G546=""),"",IF(NOT(ISNUMBER($A546)),"日付がない",IF($P546="","氏名がない",IF($P546="なし","氏名がメンバーにない",IF($O546="","案件コードがない",IF($O546="なし","案件コードが案件にない",IF($I546="","時間がない",IF((N($F546)*60+N($G546))=0,"時間が0",IF($I546=0,"丸めると0分","")))))))))</f>
        <v/>
      </c>
      <c r="M546" s="58" t="n"/>
      <c r="N546" s="33">
        <f>IF(ISNUMBER($A546),DATE(YEAR($A546),MONTH($A546),1),"")</f>
        <v/>
      </c>
      <c r="O546" s="34">
        <f>IF($C546="","",IFERROR(MATCH($C546,'案件'!$A$5:$A$84,0),"なし"))</f>
        <v/>
      </c>
      <c r="P546" s="34">
        <f>IF($B546="","",IFERROR(MATCH($B546,'メンバー'!$B$5:$B$24,0),"なし"))</f>
        <v/>
      </c>
    </row>
    <row r="547" ht="17" customHeight="1">
      <c r="A547" s="23" t="n"/>
      <c r="B547" s="21" t="n"/>
      <c r="C547" s="21" t="n"/>
      <c r="D547" s="29">
        <f>IF(OR($O547="",$O547="なし"),"",INDEX('案件'!$B$5:$B$84,$O547)&amp;"")</f>
        <v/>
      </c>
      <c r="E547" s="19" t="n"/>
      <c r="F547" s="22" t="n"/>
      <c r="G547" s="22" t="n"/>
      <c r="H547" s="19" t="n"/>
      <c r="I547" s="30">
        <f>IF(AND($F547="",$G547=""),"",IF(N('設定'!$B$11)&gt;0,ROUND((N($F547)*60+N($G547))/N('設定'!$B$11),0)*N('設定'!$B$11),(N($F547)*60+N($G547)))/60)</f>
        <v/>
      </c>
      <c r="J547" s="31">
        <f>IF(OR($I547="",$P547="",$P547="なし"),"",$I547*N(INDEX('メンバー'!$D$5:$D$24,$P547)))</f>
        <v/>
      </c>
      <c r="K547" s="32">
        <f>IF(OR($O547="",$O547="なし"),"",INDEX('案件'!$D$5:$D$84,$O547)&amp;"")</f>
        <v/>
      </c>
      <c r="L547" s="32">
        <f>IF(AND($A547="",$B547="",$C547="",$F547="",$G547=""),"",IF(NOT(ISNUMBER($A547)),"日付がない",IF($P547="","氏名がない",IF($P547="なし","氏名がメンバーにない",IF($O547="","案件コードがない",IF($O547="なし","案件コードが案件にない",IF($I547="","時間がない",IF((N($F547)*60+N($G547))=0,"時間が0",IF($I547=0,"丸めると0分","")))))))))</f>
        <v/>
      </c>
      <c r="M547" s="58" t="n"/>
      <c r="N547" s="33">
        <f>IF(ISNUMBER($A547),DATE(YEAR($A547),MONTH($A547),1),"")</f>
        <v/>
      </c>
      <c r="O547" s="34">
        <f>IF($C547="","",IFERROR(MATCH($C547,'案件'!$A$5:$A$84,0),"なし"))</f>
        <v/>
      </c>
      <c r="P547" s="34">
        <f>IF($B547="","",IFERROR(MATCH($B547,'メンバー'!$B$5:$B$24,0),"なし"))</f>
        <v/>
      </c>
    </row>
    <row r="548" ht="17" customHeight="1">
      <c r="A548" s="23" t="n"/>
      <c r="B548" s="21" t="n"/>
      <c r="C548" s="21" t="n"/>
      <c r="D548" s="29">
        <f>IF(OR($O548="",$O548="なし"),"",INDEX('案件'!$B$5:$B$84,$O548)&amp;"")</f>
        <v/>
      </c>
      <c r="E548" s="19" t="n"/>
      <c r="F548" s="22" t="n"/>
      <c r="G548" s="22" t="n"/>
      <c r="H548" s="19" t="n"/>
      <c r="I548" s="30">
        <f>IF(AND($F548="",$G548=""),"",IF(N('設定'!$B$11)&gt;0,ROUND((N($F548)*60+N($G548))/N('設定'!$B$11),0)*N('設定'!$B$11),(N($F548)*60+N($G548)))/60)</f>
        <v/>
      </c>
      <c r="J548" s="31">
        <f>IF(OR($I548="",$P548="",$P548="なし"),"",$I548*N(INDEX('メンバー'!$D$5:$D$24,$P548)))</f>
        <v/>
      </c>
      <c r="K548" s="32">
        <f>IF(OR($O548="",$O548="なし"),"",INDEX('案件'!$D$5:$D$84,$O548)&amp;"")</f>
        <v/>
      </c>
      <c r="L548" s="32">
        <f>IF(AND($A548="",$B548="",$C548="",$F548="",$G548=""),"",IF(NOT(ISNUMBER($A548)),"日付がない",IF($P548="","氏名がない",IF($P548="なし","氏名がメンバーにない",IF($O548="","案件コードがない",IF($O548="なし","案件コードが案件にない",IF($I548="","時間がない",IF((N($F548)*60+N($G548))=0,"時間が0",IF($I548=0,"丸めると0分","")))))))))</f>
        <v/>
      </c>
      <c r="M548" s="58" t="n"/>
      <c r="N548" s="33">
        <f>IF(ISNUMBER($A548),DATE(YEAR($A548),MONTH($A548),1),"")</f>
        <v/>
      </c>
      <c r="O548" s="34">
        <f>IF($C548="","",IFERROR(MATCH($C548,'案件'!$A$5:$A$84,0),"なし"))</f>
        <v/>
      </c>
      <c r="P548" s="34">
        <f>IF($B548="","",IFERROR(MATCH($B548,'メンバー'!$B$5:$B$24,0),"なし"))</f>
        <v/>
      </c>
    </row>
    <row r="549" ht="17" customHeight="1">
      <c r="A549" s="23" t="n"/>
      <c r="B549" s="21" t="n"/>
      <c r="C549" s="21" t="n"/>
      <c r="D549" s="29">
        <f>IF(OR($O549="",$O549="なし"),"",INDEX('案件'!$B$5:$B$84,$O549)&amp;"")</f>
        <v/>
      </c>
      <c r="E549" s="19" t="n"/>
      <c r="F549" s="22" t="n"/>
      <c r="G549" s="22" t="n"/>
      <c r="H549" s="19" t="n"/>
      <c r="I549" s="30">
        <f>IF(AND($F549="",$G549=""),"",IF(N('設定'!$B$11)&gt;0,ROUND((N($F549)*60+N($G549))/N('設定'!$B$11),0)*N('設定'!$B$11),(N($F549)*60+N($G549)))/60)</f>
        <v/>
      </c>
      <c r="J549" s="31">
        <f>IF(OR($I549="",$P549="",$P549="なし"),"",$I549*N(INDEX('メンバー'!$D$5:$D$24,$P549)))</f>
        <v/>
      </c>
      <c r="K549" s="32">
        <f>IF(OR($O549="",$O549="なし"),"",INDEX('案件'!$D$5:$D$84,$O549)&amp;"")</f>
        <v/>
      </c>
      <c r="L549" s="32">
        <f>IF(AND($A549="",$B549="",$C549="",$F549="",$G549=""),"",IF(NOT(ISNUMBER($A549)),"日付がない",IF($P549="","氏名がない",IF($P549="なし","氏名がメンバーにない",IF($O549="","案件コードがない",IF($O549="なし","案件コードが案件にない",IF($I549="","時間がない",IF((N($F549)*60+N($G549))=0,"時間が0",IF($I549=0,"丸めると0分","")))))))))</f>
        <v/>
      </c>
      <c r="M549" s="58" t="n"/>
      <c r="N549" s="33">
        <f>IF(ISNUMBER($A549),DATE(YEAR($A549),MONTH($A549),1),"")</f>
        <v/>
      </c>
      <c r="O549" s="34">
        <f>IF($C549="","",IFERROR(MATCH($C549,'案件'!$A$5:$A$84,0),"なし"))</f>
        <v/>
      </c>
      <c r="P549" s="34">
        <f>IF($B549="","",IFERROR(MATCH($B549,'メンバー'!$B$5:$B$24,0),"なし"))</f>
        <v/>
      </c>
    </row>
    <row r="550" ht="17" customHeight="1">
      <c r="A550" s="23" t="n"/>
      <c r="B550" s="21" t="n"/>
      <c r="C550" s="21" t="n"/>
      <c r="D550" s="29">
        <f>IF(OR($O550="",$O550="なし"),"",INDEX('案件'!$B$5:$B$84,$O550)&amp;"")</f>
        <v/>
      </c>
      <c r="E550" s="19" t="n"/>
      <c r="F550" s="22" t="n"/>
      <c r="G550" s="22" t="n"/>
      <c r="H550" s="19" t="n"/>
      <c r="I550" s="30">
        <f>IF(AND($F550="",$G550=""),"",IF(N('設定'!$B$11)&gt;0,ROUND((N($F550)*60+N($G550))/N('設定'!$B$11),0)*N('設定'!$B$11),(N($F550)*60+N($G550)))/60)</f>
        <v/>
      </c>
      <c r="J550" s="31">
        <f>IF(OR($I550="",$P550="",$P550="なし"),"",$I550*N(INDEX('メンバー'!$D$5:$D$24,$P550)))</f>
        <v/>
      </c>
      <c r="K550" s="32">
        <f>IF(OR($O550="",$O550="なし"),"",INDEX('案件'!$D$5:$D$84,$O550)&amp;"")</f>
        <v/>
      </c>
      <c r="L550" s="32">
        <f>IF(AND($A550="",$B550="",$C550="",$F550="",$G550=""),"",IF(NOT(ISNUMBER($A550)),"日付がない",IF($P550="","氏名がない",IF($P550="なし","氏名がメンバーにない",IF($O550="","案件コードがない",IF($O550="なし","案件コードが案件にない",IF($I550="","時間がない",IF((N($F550)*60+N($G550))=0,"時間が0",IF($I550=0,"丸めると0分","")))))))))</f>
        <v/>
      </c>
      <c r="M550" s="58" t="n"/>
      <c r="N550" s="33">
        <f>IF(ISNUMBER($A550),DATE(YEAR($A550),MONTH($A550),1),"")</f>
        <v/>
      </c>
      <c r="O550" s="34">
        <f>IF($C550="","",IFERROR(MATCH($C550,'案件'!$A$5:$A$84,0),"なし"))</f>
        <v/>
      </c>
      <c r="P550" s="34">
        <f>IF($B550="","",IFERROR(MATCH($B550,'メンバー'!$B$5:$B$24,0),"なし"))</f>
        <v/>
      </c>
    </row>
    <row r="551" ht="17" customHeight="1">
      <c r="A551" s="23" t="n"/>
      <c r="B551" s="21" t="n"/>
      <c r="C551" s="21" t="n"/>
      <c r="D551" s="29">
        <f>IF(OR($O551="",$O551="なし"),"",INDEX('案件'!$B$5:$B$84,$O551)&amp;"")</f>
        <v/>
      </c>
      <c r="E551" s="19" t="n"/>
      <c r="F551" s="22" t="n"/>
      <c r="G551" s="22" t="n"/>
      <c r="H551" s="19" t="n"/>
      <c r="I551" s="30">
        <f>IF(AND($F551="",$G551=""),"",IF(N('設定'!$B$11)&gt;0,ROUND((N($F551)*60+N($G551))/N('設定'!$B$11),0)*N('設定'!$B$11),(N($F551)*60+N($G551)))/60)</f>
        <v/>
      </c>
      <c r="J551" s="31">
        <f>IF(OR($I551="",$P551="",$P551="なし"),"",$I551*N(INDEX('メンバー'!$D$5:$D$24,$P551)))</f>
        <v/>
      </c>
      <c r="K551" s="32">
        <f>IF(OR($O551="",$O551="なし"),"",INDEX('案件'!$D$5:$D$84,$O551)&amp;"")</f>
        <v/>
      </c>
      <c r="L551" s="32">
        <f>IF(AND($A551="",$B551="",$C551="",$F551="",$G551=""),"",IF(NOT(ISNUMBER($A551)),"日付がない",IF($P551="","氏名がない",IF($P551="なし","氏名がメンバーにない",IF($O551="","案件コードがない",IF($O551="なし","案件コードが案件にない",IF($I551="","時間がない",IF((N($F551)*60+N($G551))=0,"時間が0",IF($I551=0,"丸めると0分","")))))))))</f>
        <v/>
      </c>
      <c r="M551" s="58" t="n"/>
      <c r="N551" s="33">
        <f>IF(ISNUMBER($A551),DATE(YEAR($A551),MONTH($A551),1),"")</f>
        <v/>
      </c>
      <c r="O551" s="34">
        <f>IF($C551="","",IFERROR(MATCH($C551,'案件'!$A$5:$A$84,0),"なし"))</f>
        <v/>
      </c>
      <c r="P551" s="34">
        <f>IF($B551="","",IFERROR(MATCH($B551,'メンバー'!$B$5:$B$24,0),"なし"))</f>
        <v/>
      </c>
    </row>
    <row r="552" ht="17" customHeight="1">
      <c r="A552" s="23" t="n"/>
      <c r="B552" s="21" t="n"/>
      <c r="C552" s="21" t="n"/>
      <c r="D552" s="29">
        <f>IF(OR($O552="",$O552="なし"),"",INDEX('案件'!$B$5:$B$84,$O552)&amp;"")</f>
        <v/>
      </c>
      <c r="E552" s="19" t="n"/>
      <c r="F552" s="22" t="n"/>
      <c r="G552" s="22" t="n"/>
      <c r="H552" s="19" t="n"/>
      <c r="I552" s="30">
        <f>IF(AND($F552="",$G552=""),"",IF(N('設定'!$B$11)&gt;0,ROUND((N($F552)*60+N($G552))/N('設定'!$B$11),0)*N('設定'!$B$11),(N($F552)*60+N($G552)))/60)</f>
        <v/>
      </c>
      <c r="J552" s="31">
        <f>IF(OR($I552="",$P552="",$P552="なし"),"",$I552*N(INDEX('メンバー'!$D$5:$D$24,$P552)))</f>
        <v/>
      </c>
      <c r="K552" s="32">
        <f>IF(OR($O552="",$O552="なし"),"",INDEX('案件'!$D$5:$D$84,$O552)&amp;"")</f>
        <v/>
      </c>
      <c r="L552" s="32">
        <f>IF(AND($A552="",$B552="",$C552="",$F552="",$G552=""),"",IF(NOT(ISNUMBER($A552)),"日付がない",IF($P552="","氏名がない",IF($P552="なし","氏名がメンバーにない",IF($O552="","案件コードがない",IF($O552="なし","案件コードが案件にない",IF($I552="","時間がない",IF((N($F552)*60+N($G552))=0,"時間が0",IF($I552=0,"丸めると0分","")))))))))</f>
        <v/>
      </c>
      <c r="M552" s="58" t="n"/>
      <c r="N552" s="33">
        <f>IF(ISNUMBER($A552),DATE(YEAR($A552),MONTH($A552),1),"")</f>
        <v/>
      </c>
      <c r="O552" s="34">
        <f>IF($C552="","",IFERROR(MATCH($C552,'案件'!$A$5:$A$84,0),"なし"))</f>
        <v/>
      </c>
      <c r="P552" s="34">
        <f>IF($B552="","",IFERROR(MATCH($B552,'メンバー'!$B$5:$B$24,0),"なし"))</f>
        <v/>
      </c>
    </row>
    <row r="553" ht="17" customHeight="1">
      <c r="A553" s="23" t="n"/>
      <c r="B553" s="21" t="n"/>
      <c r="C553" s="21" t="n"/>
      <c r="D553" s="29">
        <f>IF(OR($O553="",$O553="なし"),"",INDEX('案件'!$B$5:$B$84,$O553)&amp;"")</f>
        <v/>
      </c>
      <c r="E553" s="19" t="n"/>
      <c r="F553" s="22" t="n"/>
      <c r="G553" s="22" t="n"/>
      <c r="H553" s="19" t="n"/>
      <c r="I553" s="30">
        <f>IF(AND($F553="",$G553=""),"",IF(N('設定'!$B$11)&gt;0,ROUND((N($F553)*60+N($G553))/N('設定'!$B$11),0)*N('設定'!$B$11),(N($F553)*60+N($G553)))/60)</f>
        <v/>
      </c>
      <c r="J553" s="31">
        <f>IF(OR($I553="",$P553="",$P553="なし"),"",$I553*N(INDEX('メンバー'!$D$5:$D$24,$P553)))</f>
        <v/>
      </c>
      <c r="K553" s="32">
        <f>IF(OR($O553="",$O553="なし"),"",INDEX('案件'!$D$5:$D$84,$O553)&amp;"")</f>
        <v/>
      </c>
      <c r="L553" s="32">
        <f>IF(AND($A553="",$B553="",$C553="",$F553="",$G553=""),"",IF(NOT(ISNUMBER($A553)),"日付がない",IF($P553="","氏名がない",IF($P553="なし","氏名がメンバーにない",IF($O553="","案件コードがない",IF($O553="なし","案件コードが案件にない",IF($I553="","時間がない",IF((N($F553)*60+N($G553))=0,"時間が0",IF($I553=0,"丸めると0分","")))))))))</f>
        <v/>
      </c>
      <c r="M553" s="58" t="n"/>
      <c r="N553" s="33">
        <f>IF(ISNUMBER($A553),DATE(YEAR($A553),MONTH($A553),1),"")</f>
        <v/>
      </c>
      <c r="O553" s="34">
        <f>IF($C553="","",IFERROR(MATCH($C553,'案件'!$A$5:$A$84,0),"なし"))</f>
        <v/>
      </c>
      <c r="P553" s="34">
        <f>IF($B553="","",IFERROR(MATCH($B553,'メンバー'!$B$5:$B$24,0),"なし"))</f>
        <v/>
      </c>
    </row>
    <row r="554" ht="17" customHeight="1">
      <c r="A554" s="23" t="n"/>
      <c r="B554" s="21" t="n"/>
      <c r="C554" s="21" t="n"/>
      <c r="D554" s="29">
        <f>IF(OR($O554="",$O554="なし"),"",INDEX('案件'!$B$5:$B$84,$O554)&amp;"")</f>
        <v/>
      </c>
      <c r="E554" s="19" t="n"/>
      <c r="F554" s="22" t="n"/>
      <c r="G554" s="22" t="n"/>
      <c r="H554" s="19" t="n"/>
      <c r="I554" s="30">
        <f>IF(AND($F554="",$G554=""),"",IF(N('設定'!$B$11)&gt;0,ROUND((N($F554)*60+N($G554))/N('設定'!$B$11),0)*N('設定'!$B$11),(N($F554)*60+N($G554)))/60)</f>
        <v/>
      </c>
      <c r="J554" s="31">
        <f>IF(OR($I554="",$P554="",$P554="なし"),"",$I554*N(INDEX('メンバー'!$D$5:$D$24,$P554)))</f>
        <v/>
      </c>
      <c r="K554" s="32">
        <f>IF(OR($O554="",$O554="なし"),"",INDEX('案件'!$D$5:$D$84,$O554)&amp;"")</f>
        <v/>
      </c>
      <c r="L554" s="32">
        <f>IF(AND($A554="",$B554="",$C554="",$F554="",$G554=""),"",IF(NOT(ISNUMBER($A554)),"日付がない",IF($P554="","氏名がない",IF($P554="なし","氏名がメンバーにない",IF($O554="","案件コードがない",IF($O554="なし","案件コードが案件にない",IF($I554="","時間がない",IF((N($F554)*60+N($G554))=0,"時間が0",IF($I554=0,"丸めると0分","")))))))))</f>
        <v/>
      </c>
      <c r="M554" s="58" t="n"/>
      <c r="N554" s="33">
        <f>IF(ISNUMBER($A554),DATE(YEAR($A554),MONTH($A554),1),"")</f>
        <v/>
      </c>
      <c r="O554" s="34">
        <f>IF($C554="","",IFERROR(MATCH($C554,'案件'!$A$5:$A$84,0),"なし"))</f>
        <v/>
      </c>
      <c r="P554" s="34">
        <f>IF($B554="","",IFERROR(MATCH($B554,'メンバー'!$B$5:$B$24,0),"なし"))</f>
        <v/>
      </c>
    </row>
    <row r="555" ht="17" customHeight="1">
      <c r="A555" s="23" t="n"/>
      <c r="B555" s="21" t="n"/>
      <c r="C555" s="21" t="n"/>
      <c r="D555" s="29">
        <f>IF(OR($O555="",$O555="なし"),"",INDEX('案件'!$B$5:$B$84,$O555)&amp;"")</f>
        <v/>
      </c>
      <c r="E555" s="19" t="n"/>
      <c r="F555" s="22" t="n"/>
      <c r="G555" s="22" t="n"/>
      <c r="H555" s="19" t="n"/>
      <c r="I555" s="30">
        <f>IF(AND($F555="",$G555=""),"",IF(N('設定'!$B$11)&gt;0,ROUND((N($F555)*60+N($G555))/N('設定'!$B$11),0)*N('設定'!$B$11),(N($F555)*60+N($G555)))/60)</f>
        <v/>
      </c>
      <c r="J555" s="31">
        <f>IF(OR($I555="",$P555="",$P555="なし"),"",$I555*N(INDEX('メンバー'!$D$5:$D$24,$P555)))</f>
        <v/>
      </c>
      <c r="K555" s="32">
        <f>IF(OR($O555="",$O555="なし"),"",INDEX('案件'!$D$5:$D$84,$O555)&amp;"")</f>
        <v/>
      </c>
      <c r="L555" s="32">
        <f>IF(AND($A555="",$B555="",$C555="",$F555="",$G555=""),"",IF(NOT(ISNUMBER($A555)),"日付がない",IF($P555="","氏名がない",IF($P555="なし","氏名がメンバーにない",IF($O555="","案件コードがない",IF($O555="なし","案件コードが案件にない",IF($I555="","時間がない",IF((N($F555)*60+N($G555))=0,"時間が0",IF($I555=0,"丸めると0分","")))))))))</f>
        <v/>
      </c>
      <c r="M555" s="58" t="n"/>
      <c r="N555" s="33">
        <f>IF(ISNUMBER($A555),DATE(YEAR($A555),MONTH($A555),1),"")</f>
        <v/>
      </c>
      <c r="O555" s="34">
        <f>IF($C555="","",IFERROR(MATCH($C555,'案件'!$A$5:$A$84,0),"なし"))</f>
        <v/>
      </c>
      <c r="P555" s="34">
        <f>IF($B555="","",IFERROR(MATCH($B555,'メンバー'!$B$5:$B$24,0),"なし"))</f>
        <v/>
      </c>
    </row>
    <row r="556" ht="17" customHeight="1">
      <c r="A556" s="23" t="n"/>
      <c r="B556" s="21" t="n"/>
      <c r="C556" s="21" t="n"/>
      <c r="D556" s="29">
        <f>IF(OR($O556="",$O556="なし"),"",INDEX('案件'!$B$5:$B$84,$O556)&amp;"")</f>
        <v/>
      </c>
      <c r="E556" s="19" t="n"/>
      <c r="F556" s="22" t="n"/>
      <c r="G556" s="22" t="n"/>
      <c r="H556" s="19" t="n"/>
      <c r="I556" s="30">
        <f>IF(AND($F556="",$G556=""),"",IF(N('設定'!$B$11)&gt;0,ROUND((N($F556)*60+N($G556))/N('設定'!$B$11),0)*N('設定'!$B$11),(N($F556)*60+N($G556)))/60)</f>
        <v/>
      </c>
      <c r="J556" s="31">
        <f>IF(OR($I556="",$P556="",$P556="なし"),"",$I556*N(INDEX('メンバー'!$D$5:$D$24,$P556)))</f>
        <v/>
      </c>
      <c r="K556" s="32">
        <f>IF(OR($O556="",$O556="なし"),"",INDEX('案件'!$D$5:$D$84,$O556)&amp;"")</f>
        <v/>
      </c>
      <c r="L556" s="32">
        <f>IF(AND($A556="",$B556="",$C556="",$F556="",$G556=""),"",IF(NOT(ISNUMBER($A556)),"日付がない",IF($P556="","氏名がない",IF($P556="なし","氏名がメンバーにない",IF($O556="","案件コードがない",IF($O556="なし","案件コードが案件にない",IF($I556="","時間がない",IF((N($F556)*60+N($G556))=0,"時間が0",IF($I556=0,"丸めると0分","")))))))))</f>
        <v/>
      </c>
      <c r="M556" s="58" t="n"/>
      <c r="N556" s="33">
        <f>IF(ISNUMBER($A556),DATE(YEAR($A556),MONTH($A556),1),"")</f>
        <v/>
      </c>
      <c r="O556" s="34">
        <f>IF($C556="","",IFERROR(MATCH($C556,'案件'!$A$5:$A$84,0),"なし"))</f>
        <v/>
      </c>
      <c r="P556" s="34">
        <f>IF($B556="","",IFERROR(MATCH($B556,'メンバー'!$B$5:$B$24,0),"なし"))</f>
        <v/>
      </c>
    </row>
    <row r="557" ht="17" customHeight="1">
      <c r="A557" s="23" t="n"/>
      <c r="B557" s="21" t="n"/>
      <c r="C557" s="21" t="n"/>
      <c r="D557" s="29">
        <f>IF(OR($O557="",$O557="なし"),"",INDEX('案件'!$B$5:$B$84,$O557)&amp;"")</f>
        <v/>
      </c>
      <c r="E557" s="19" t="n"/>
      <c r="F557" s="22" t="n"/>
      <c r="G557" s="22" t="n"/>
      <c r="H557" s="19" t="n"/>
      <c r="I557" s="30">
        <f>IF(AND($F557="",$G557=""),"",IF(N('設定'!$B$11)&gt;0,ROUND((N($F557)*60+N($G557))/N('設定'!$B$11),0)*N('設定'!$B$11),(N($F557)*60+N($G557)))/60)</f>
        <v/>
      </c>
      <c r="J557" s="31">
        <f>IF(OR($I557="",$P557="",$P557="なし"),"",$I557*N(INDEX('メンバー'!$D$5:$D$24,$P557)))</f>
        <v/>
      </c>
      <c r="K557" s="32">
        <f>IF(OR($O557="",$O557="なし"),"",INDEX('案件'!$D$5:$D$84,$O557)&amp;"")</f>
        <v/>
      </c>
      <c r="L557" s="32">
        <f>IF(AND($A557="",$B557="",$C557="",$F557="",$G557=""),"",IF(NOT(ISNUMBER($A557)),"日付がない",IF($P557="","氏名がない",IF($P557="なし","氏名がメンバーにない",IF($O557="","案件コードがない",IF($O557="なし","案件コードが案件にない",IF($I557="","時間がない",IF((N($F557)*60+N($G557))=0,"時間が0",IF($I557=0,"丸めると0分","")))))))))</f>
        <v/>
      </c>
      <c r="M557" s="58" t="n"/>
      <c r="N557" s="33">
        <f>IF(ISNUMBER($A557),DATE(YEAR($A557),MONTH($A557),1),"")</f>
        <v/>
      </c>
      <c r="O557" s="34">
        <f>IF($C557="","",IFERROR(MATCH($C557,'案件'!$A$5:$A$84,0),"なし"))</f>
        <v/>
      </c>
      <c r="P557" s="34">
        <f>IF($B557="","",IFERROR(MATCH($B557,'メンバー'!$B$5:$B$24,0),"なし"))</f>
        <v/>
      </c>
    </row>
    <row r="558" ht="17" customHeight="1">
      <c r="A558" s="23" t="n"/>
      <c r="B558" s="21" t="n"/>
      <c r="C558" s="21" t="n"/>
      <c r="D558" s="29">
        <f>IF(OR($O558="",$O558="なし"),"",INDEX('案件'!$B$5:$B$84,$O558)&amp;"")</f>
        <v/>
      </c>
      <c r="E558" s="19" t="n"/>
      <c r="F558" s="22" t="n"/>
      <c r="G558" s="22" t="n"/>
      <c r="H558" s="19" t="n"/>
      <c r="I558" s="30">
        <f>IF(AND($F558="",$G558=""),"",IF(N('設定'!$B$11)&gt;0,ROUND((N($F558)*60+N($G558))/N('設定'!$B$11),0)*N('設定'!$B$11),(N($F558)*60+N($G558)))/60)</f>
        <v/>
      </c>
      <c r="J558" s="31">
        <f>IF(OR($I558="",$P558="",$P558="なし"),"",$I558*N(INDEX('メンバー'!$D$5:$D$24,$P558)))</f>
        <v/>
      </c>
      <c r="K558" s="32">
        <f>IF(OR($O558="",$O558="なし"),"",INDEX('案件'!$D$5:$D$84,$O558)&amp;"")</f>
        <v/>
      </c>
      <c r="L558" s="32">
        <f>IF(AND($A558="",$B558="",$C558="",$F558="",$G558=""),"",IF(NOT(ISNUMBER($A558)),"日付がない",IF($P558="","氏名がない",IF($P558="なし","氏名がメンバーにない",IF($O558="","案件コードがない",IF($O558="なし","案件コードが案件にない",IF($I558="","時間がない",IF((N($F558)*60+N($G558))=0,"時間が0",IF($I558=0,"丸めると0分","")))))))))</f>
        <v/>
      </c>
      <c r="M558" s="58" t="n"/>
      <c r="N558" s="33">
        <f>IF(ISNUMBER($A558),DATE(YEAR($A558),MONTH($A558),1),"")</f>
        <v/>
      </c>
      <c r="O558" s="34">
        <f>IF($C558="","",IFERROR(MATCH($C558,'案件'!$A$5:$A$84,0),"なし"))</f>
        <v/>
      </c>
      <c r="P558" s="34">
        <f>IF($B558="","",IFERROR(MATCH($B558,'メンバー'!$B$5:$B$24,0),"なし"))</f>
        <v/>
      </c>
    </row>
    <row r="559" ht="17" customHeight="1">
      <c r="A559" s="23" t="n"/>
      <c r="B559" s="21" t="n"/>
      <c r="C559" s="21" t="n"/>
      <c r="D559" s="29">
        <f>IF(OR($O559="",$O559="なし"),"",INDEX('案件'!$B$5:$B$84,$O559)&amp;"")</f>
        <v/>
      </c>
      <c r="E559" s="19" t="n"/>
      <c r="F559" s="22" t="n"/>
      <c r="G559" s="22" t="n"/>
      <c r="H559" s="19" t="n"/>
      <c r="I559" s="30">
        <f>IF(AND($F559="",$G559=""),"",IF(N('設定'!$B$11)&gt;0,ROUND((N($F559)*60+N($G559))/N('設定'!$B$11),0)*N('設定'!$B$11),(N($F559)*60+N($G559)))/60)</f>
        <v/>
      </c>
      <c r="J559" s="31">
        <f>IF(OR($I559="",$P559="",$P559="なし"),"",$I559*N(INDEX('メンバー'!$D$5:$D$24,$P559)))</f>
        <v/>
      </c>
      <c r="K559" s="32">
        <f>IF(OR($O559="",$O559="なし"),"",INDEX('案件'!$D$5:$D$84,$O559)&amp;"")</f>
        <v/>
      </c>
      <c r="L559" s="32">
        <f>IF(AND($A559="",$B559="",$C559="",$F559="",$G559=""),"",IF(NOT(ISNUMBER($A559)),"日付がない",IF($P559="","氏名がない",IF($P559="なし","氏名がメンバーにない",IF($O559="","案件コードがない",IF($O559="なし","案件コードが案件にない",IF($I559="","時間がない",IF((N($F559)*60+N($G559))=0,"時間が0",IF($I559=0,"丸めると0分","")))))))))</f>
        <v/>
      </c>
      <c r="M559" s="58" t="n"/>
      <c r="N559" s="33">
        <f>IF(ISNUMBER($A559),DATE(YEAR($A559),MONTH($A559),1),"")</f>
        <v/>
      </c>
      <c r="O559" s="34">
        <f>IF($C559="","",IFERROR(MATCH($C559,'案件'!$A$5:$A$84,0),"なし"))</f>
        <v/>
      </c>
      <c r="P559" s="34">
        <f>IF($B559="","",IFERROR(MATCH($B559,'メンバー'!$B$5:$B$24,0),"なし"))</f>
        <v/>
      </c>
    </row>
    <row r="560" ht="17" customHeight="1">
      <c r="A560" s="23" t="n"/>
      <c r="B560" s="21" t="n"/>
      <c r="C560" s="21" t="n"/>
      <c r="D560" s="29">
        <f>IF(OR($O560="",$O560="なし"),"",INDEX('案件'!$B$5:$B$84,$O560)&amp;"")</f>
        <v/>
      </c>
      <c r="E560" s="19" t="n"/>
      <c r="F560" s="22" t="n"/>
      <c r="G560" s="22" t="n"/>
      <c r="H560" s="19" t="n"/>
      <c r="I560" s="30">
        <f>IF(AND($F560="",$G560=""),"",IF(N('設定'!$B$11)&gt;0,ROUND((N($F560)*60+N($G560))/N('設定'!$B$11),0)*N('設定'!$B$11),(N($F560)*60+N($G560)))/60)</f>
        <v/>
      </c>
      <c r="J560" s="31">
        <f>IF(OR($I560="",$P560="",$P560="なし"),"",$I560*N(INDEX('メンバー'!$D$5:$D$24,$P560)))</f>
        <v/>
      </c>
      <c r="K560" s="32">
        <f>IF(OR($O560="",$O560="なし"),"",INDEX('案件'!$D$5:$D$84,$O560)&amp;"")</f>
        <v/>
      </c>
      <c r="L560" s="32">
        <f>IF(AND($A560="",$B560="",$C560="",$F560="",$G560=""),"",IF(NOT(ISNUMBER($A560)),"日付がない",IF($P560="","氏名がない",IF($P560="なし","氏名がメンバーにない",IF($O560="","案件コードがない",IF($O560="なし","案件コードが案件にない",IF($I560="","時間がない",IF((N($F560)*60+N($G560))=0,"時間が0",IF($I560=0,"丸めると0分","")))))))))</f>
        <v/>
      </c>
      <c r="M560" s="58" t="n"/>
      <c r="N560" s="33">
        <f>IF(ISNUMBER($A560),DATE(YEAR($A560),MONTH($A560),1),"")</f>
        <v/>
      </c>
      <c r="O560" s="34">
        <f>IF($C560="","",IFERROR(MATCH($C560,'案件'!$A$5:$A$84,0),"なし"))</f>
        <v/>
      </c>
      <c r="P560" s="34">
        <f>IF($B560="","",IFERROR(MATCH($B560,'メンバー'!$B$5:$B$24,0),"なし"))</f>
        <v/>
      </c>
    </row>
    <row r="561" ht="17" customHeight="1">
      <c r="A561" s="23" t="n"/>
      <c r="B561" s="21" t="n"/>
      <c r="C561" s="21" t="n"/>
      <c r="D561" s="29">
        <f>IF(OR($O561="",$O561="なし"),"",INDEX('案件'!$B$5:$B$84,$O561)&amp;"")</f>
        <v/>
      </c>
      <c r="E561" s="19" t="n"/>
      <c r="F561" s="22" t="n"/>
      <c r="G561" s="22" t="n"/>
      <c r="H561" s="19" t="n"/>
      <c r="I561" s="30">
        <f>IF(AND($F561="",$G561=""),"",IF(N('設定'!$B$11)&gt;0,ROUND((N($F561)*60+N($G561))/N('設定'!$B$11),0)*N('設定'!$B$11),(N($F561)*60+N($G561)))/60)</f>
        <v/>
      </c>
      <c r="J561" s="31">
        <f>IF(OR($I561="",$P561="",$P561="なし"),"",$I561*N(INDEX('メンバー'!$D$5:$D$24,$P561)))</f>
        <v/>
      </c>
      <c r="K561" s="32">
        <f>IF(OR($O561="",$O561="なし"),"",INDEX('案件'!$D$5:$D$84,$O561)&amp;"")</f>
        <v/>
      </c>
      <c r="L561" s="32">
        <f>IF(AND($A561="",$B561="",$C561="",$F561="",$G561=""),"",IF(NOT(ISNUMBER($A561)),"日付がない",IF($P561="","氏名がない",IF($P561="なし","氏名がメンバーにない",IF($O561="","案件コードがない",IF($O561="なし","案件コードが案件にない",IF($I561="","時間がない",IF((N($F561)*60+N($G561))=0,"時間が0",IF($I561=0,"丸めると0分","")))))))))</f>
        <v/>
      </c>
      <c r="M561" s="58" t="n"/>
      <c r="N561" s="33">
        <f>IF(ISNUMBER($A561),DATE(YEAR($A561),MONTH($A561),1),"")</f>
        <v/>
      </c>
      <c r="O561" s="34">
        <f>IF($C561="","",IFERROR(MATCH($C561,'案件'!$A$5:$A$84,0),"なし"))</f>
        <v/>
      </c>
      <c r="P561" s="34">
        <f>IF($B561="","",IFERROR(MATCH($B561,'メンバー'!$B$5:$B$24,0),"なし"))</f>
        <v/>
      </c>
    </row>
    <row r="562" ht="17" customHeight="1">
      <c r="A562" s="23" t="n"/>
      <c r="B562" s="21" t="n"/>
      <c r="C562" s="21" t="n"/>
      <c r="D562" s="29">
        <f>IF(OR($O562="",$O562="なし"),"",INDEX('案件'!$B$5:$B$84,$O562)&amp;"")</f>
        <v/>
      </c>
      <c r="E562" s="19" t="n"/>
      <c r="F562" s="22" t="n"/>
      <c r="G562" s="22" t="n"/>
      <c r="H562" s="19" t="n"/>
      <c r="I562" s="30">
        <f>IF(AND($F562="",$G562=""),"",IF(N('設定'!$B$11)&gt;0,ROUND((N($F562)*60+N($G562))/N('設定'!$B$11),0)*N('設定'!$B$11),(N($F562)*60+N($G562)))/60)</f>
        <v/>
      </c>
      <c r="J562" s="31">
        <f>IF(OR($I562="",$P562="",$P562="なし"),"",$I562*N(INDEX('メンバー'!$D$5:$D$24,$P562)))</f>
        <v/>
      </c>
      <c r="K562" s="32">
        <f>IF(OR($O562="",$O562="なし"),"",INDEX('案件'!$D$5:$D$84,$O562)&amp;"")</f>
        <v/>
      </c>
      <c r="L562" s="32">
        <f>IF(AND($A562="",$B562="",$C562="",$F562="",$G562=""),"",IF(NOT(ISNUMBER($A562)),"日付がない",IF($P562="","氏名がない",IF($P562="なし","氏名がメンバーにない",IF($O562="","案件コードがない",IF($O562="なし","案件コードが案件にない",IF($I562="","時間がない",IF((N($F562)*60+N($G562))=0,"時間が0",IF($I562=0,"丸めると0分","")))))))))</f>
        <v/>
      </c>
      <c r="M562" s="58" t="n"/>
      <c r="N562" s="33">
        <f>IF(ISNUMBER($A562),DATE(YEAR($A562),MONTH($A562),1),"")</f>
        <v/>
      </c>
      <c r="O562" s="34">
        <f>IF($C562="","",IFERROR(MATCH($C562,'案件'!$A$5:$A$84,0),"なし"))</f>
        <v/>
      </c>
      <c r="P562" s="34">
        <f>IF($B562="","",IFERROR(MATCH($B562,'メンバー'!$B$5:$B$24,0),"なし"))</f>
        <v/>
      </c>
    </row>
    <row r="563" ht="17" customHeight="1">
      <c r="A563" s="23" t="n"/>
      <c r="B563" s="21" t="n"/>
      <c r="C563" s="21" t="n"/>
      <c r="D563" s="29">
        <f>IF(OR($O563="",$O563="なし"),"",INDEX('案件'!$B$5:$B$84,$O563)&amp;"")</f>
        <v/>
      </c>
      <c r="E563" s="19" t="n"/>
      <c r="F563" s="22" t="n"/>
      <c r="G563" s="22" t="n"/>
      <c r="H563" s="19" t="n"/>
      <c r="I563" s="30">
        <f>IF(AND($F563="",$G563=""),"",IF(N('設定'!$B$11)&gt;0,ROUND((N($F563)*60+N($G563))/N('設定'!$B$11),0)*N('設定'!$B$11),(N($F563)*60+N($G563)))/60)</f>
        <v/>
      </c>
      <c r="J563" s="31">
        <f>IF(OR($I563="",$P563="",$P563="なし"),"",$I563*N(INDEX('メンバー'!$D$5:$D$24,$P563)))</f>
        <v/>
      </c>
      <c r="K563" s="32">
        <f>IF(OR($O563="",$O563="なし"),"",INDEX('案件'!$D$5:$D$84,$O563)&amp;"")</f>
        <v/>
      </c>
      <c r="L563" s="32">
        <f>IF(AND($A563="",$B563="",$C563="",$F563="",$G563=""),"",IF(NOT(ISNUMBER($A563)),"日付がない",IF($P563="","氏名がない",IF($P563="なし","氏名がメンバーにない",IF($O563="","案件コードがない",IF($O563="なし","案件コードが案件にない",IF($I563="","時間がない",IF((N($F563)*60+N($G563))=0,"時間が0",IF($I563=0,"丸めると0分","")))))))))</f>
        <v/>
      </c>
      <c r="M563" s="58" t="n"/>
      <c r="N563" s="33">
        <f>IF(ISNUMBER($A563),DATE(YEAR($A563),MONTH($A563),1),"")</f>
        <v/>
      </c>
      <c r="O563" s="34">
        <f>IF($C563="","",IFERROR(MATCH($C563,'案件'!$A$5:$A$84,0),"なし"))</f>
        <v/>
      </c>
      <c r="P563" s="34">
        <f>IF($B563="","",IFERROR(MATCH($B563,'メンバー'!$B$5:$B$24,0),"なし"))</f>
        <v/>
      </c>
    </row>
    <row r="564" ht="17" customHeight="1">
      <c r="A564" s="23" t="n"/>
      <c r="B564" s="21" t="n"/>
      <c r="C564" s="21" t="n"/>
      <c r="D564" s="29">
        <f>IF(OR($O564="",$O564="なし"),"",INDEX('案件'!$B$5:$B$84,$O564)&amp;"")</f>
        <v/>
      </c>
      <c r="E564" s="19" t="n"/>
      <c r="F564" s="22" t="n"/>
      <c r="G564" s="22" t="n"/>
      <c r="H564" s="19" t="n"/>
      <c r="I564" s="30">
        <f>IF(AND($F564="",$G564=""),"",IF(N('設定'!$B$11)&gt;0,ROUND((N($F564)*60+N($G564))/N('設定'!$B$11),0)*N('設定'!$B$11),(N($F564)*60+N($G564)))/60)</f>
        <v/>
      </c>
      <c r="J564" s="31">
        <f>IF(OR($I564="",$P564="",$P564="なし"),"",$I564*N(INDEX('メンバー'!$D$5:$D$24,$P564)))</f>
        <v/>
      </c>
      <c r="K564" s="32">
        <f>IF(OR($O564="",$O564="なし"),"",INDEX('案件'!$D$5:$D$84,$O564)&amp;"")</f>
        <v/>
      </c>
      <c r="L564" s="32">
        <f>IF(AND($A564="",$B564="",$C564="",$F564="",$G564=""),"",IF(NOT(ISNUMBER($A564)),"日付がない",IF($P564="","氏名がない",IF($P564="なし","氏名がメンバーにない",IF($O564="","案件コードがない",IF($O564="なし","案件コードが案件にない",IF($I564="","時間がない",IF((N($F564)*60+N($G564))=0,"時間が0",IF($I564=0,"丸めると0分","")))))))))</f>
        <v/>
      </c>
      <c r="M564" s="58" t="n"/>
      <c r="N564" s="33">
        <f>IF(ISNUMBER($A564),DATE(YEAR($A564),MONTH($A564),1),"")</f>
        <v/>
      </c>
      <c r="O564" s="34">
        <f>IF($C564="","",IFERROR(MATCH($C564,'案件'!$A$5:$A$84,0),"なし"))</f>
        <v/>
      </c>
      <c r="P564" s="34">
        <f>IF($B564="","",IFERROR(MATCH($B564,'メンバー'!$B$5:$B$24,0),"なし"))</f>
        <v/>
      </c>
    </row>
    <row r="565" ht="17" customHeight="1">
      <c r="A565" s="23" t="n"/>
      <c r="B565" s="21" t="n"/>
      <c r="C565" s="21" t="n"/>
      <c r="D565" s="29">
        <f>IF(OR($O565="",$O565="なし"),"",INDEX('案件'!$B$5:$B$84,$O565)&amp;"")</f>
        <v/>
      </c>
      <c r="E565" s="19" t="n"/>
      <c r="F565" s="22" t="n"/>
      <c r="G565" s="22" t="n"/>
      <c r="H565" s="19" t="n"/>
      <c r="I565" s="30">
        <f>IF(AND($F565="",$G565=""),"",IF(N('設定'!$B$11)&gt;0,ROUND((N($F565)*60+N($G565))/N('設定'!$B$11),0)*N('設定'!$B$11),(N($F565)*60+N($G565)))/60)</f>
        <v/>
      </c>
      <c r="J565" s="31">
        <f>IF(OR($I565="",$P565="",$P565="なし"),"",$I565*N(INDEX('メンバー'!$D$5:$D$24,$P565)))</f>
        <v/>
      </c>
      <c r="K565" s="32">
        <f>IF(OR($O565="",$O565="なし"),"",INDEX('案件'!$D$5:$D$84,$O565)&amp;"")</f>
        <v/>
      </c>
      <c r="L565" s="32">
        <f>IF(AND($A565="",$B565="",$C565="",$F565="",$G565=""),"",IF(NOT(ISNUMBER($A565)),"日付がない",IF($P565="","氏名がない",IF($P565="なし","氏名がメンバーにない",IF($O565="","案件コードがない",IF($O565="なし","案件コードが案件にない",IF($I565="","時間がない",IF((N($F565)*60+N($G565))=0,"時間が0",IF($I565=0,"丸めると0分","")))))))))</f>
        <v/>
      </c>
      <c r="M565" s="58" t="n"/>
      <c r="N565" s="33">
        <f>IF(ISNUMBER($A565),DATE(YEAR($A565),MONTH($A565),1),"")</f>
        <v/>
      </c>
      <c r="O565" s="34">
        <f>IF($C565="","",IFERROR(MATCH($C565,'案件'!$A$5:$A$84,0),"なし"))</f>
        <v/>
      </c>
      <c r="P565" s="34">
        <f>IF($B565="","",IFERROR(MATCH($B565,'メンバー'!$B$5:$B$24,0),"なし"))</f>
        <v/>
      </c>
    </row>
    <row r="566" ht="17" customHeight="1">
      <c r="A566" s="23" t="n"/>
      <c r="B566" s="21" t="n"/>
      <c r="C566" s="21" t="n"/>
      <c r="D566" s="29">
        <f>IF(OR($O566="",$O566="なし"),"",INDEX('案件'!$B$5:$B$84,$O566)&amp;"")</f>
        <v/>
      </c>
      <c r="E566" s="19" t="n"/>
      <c r="F566" s="22" t="n"/>
      <c r="G566" s="22" t="n"/>
      <c r="H566" s="19" t="n"/>
      <c r="I566" s="30">
        <f>IF(AND($F566="",$G566=""),"",IF(N('設定'!$B$11)&gt;0,ROUND((N($F566)*60+N($G566))/N('設定'!$B$11),0)*N('設定'!$B$11),(N($F566)*60+N($G566)))/60)</f>
        <v/>
      </c>
      <c r="J566" s="31">
        <f>IF(OR($I566="",$P566="",$P566="なし"),"",$I566*N(INDEX('メンバー'!$D$5:$D$24,$P566)))</f>
        <v/>
      </c>
      <c r="K566" s="32">
        <f>IF(OR($O566="",$O566="なし"),"",INDEX('案件'!$D$5:$D$84,$O566)&amp;"")</f>
        <v/>
      </c>
      <c r="L566" s="32">
        <f>IF(AND($A566="",$B566="",$C566="",$F566="",$G566=""),"",IF(NOT(ISNUMBER($A566)),"日付がない",IF($P566="","氏名がない",IF($P566="なし","氏名がメンバーにない",IF($O566="","案件コードがない",IF($O566="なし","案件コードが案件にない",IF($I566="","時間がない",IF((N($F566)*60+N($G566))=0,"時間が0",IF($I566=0,"丸めると0分","")))))))))</f>
        <v/>
      </c>
      <c r="M566" s="58" t="n"/>
      <c r="N566" s="33">
        <f>IF(ISNUMBER($A566),DATE(YEAR($A566),MONTH($A566),1),"")</f>
        <v/>
      </c>
      <c r="O566" s="34">
        <f>IF($C566="","",IFERROR(MATCH($C566,'案件'!$A$5:$A$84,0),"なし"))</f>
        <v/>
      </c>
      <c r="P566" s="34">
        <f>IF($B566="","",IFERROR(MATCH($B566,'メンバー'!$B$5:$B$24,0),"なし"))</f>
        <v/>
      </c>
    </row>
    <row r="567" ht="17" customHeight="1">
      <c r="A567" s="23" t="n"/>
      <c r="B567" s="21" t="n"/>
      <c r="C567" s="21" t="n"/>
      <c r="D567" s="29">
        <f>IF(OR($O567="",$O567="なし"),"",INDEX('案件'!$B$5:$B$84,$O567)&amp;"")</f>
        <v/>
      </c>
      <c r="E567" s="19" t="n"/>
      <c r="F567" s="22" t="n"/>
      <c r="G567" s="22" t="n"/>
      <c r="H567" s="19" t="n"/>
      <c r="I567" s="30">
        <f>IF(AND($F567="",$G567=""),"",IF(N('設定'!$B$11)&gt;0,ROUND((N($F567)*60+N($G567))/N('設定'!$B$11),0)*N('設定'!$B$11),(N($F567)*60+N($G567)))/60)</f>
        <v/>
      </c>
      <c r="J567" s="31">
        <f>IF(OR($I567="",$P567="",$P567="なし"),"",$I567*N(INDEX('メンバー'!$D$5:$D$24,$P567)))</f>
        <v/>
      </c>
      <c r="K567" s="32">
        <f>IF(OR($O567="",$O567="なし"),"",INDEX('案件'!$D$5:$D$84,$O567)&amp;"")</f>
        <v/>
      </c>
      <c r="L567" s="32">
        <f>IF(AND($A567="",$B567="",$C567="",$F567="",$G567=""),"",IF(NOT(ISNUMBER($A567)),"日付がない",IF($P567="","氏名がない",IF($P567="なし","氏名がメンバーにない",IF($O567="","案件コードがない",IF($O567="なし","案件コードが案件にない",IF($I567="","時間がない",IF((N($F567)*60+N($G567))=0,"時間が0",IF($I567=0,"丸めると0分","")))))))))</f>
        <v/>
      </c>
      <c r="M567" s="58" t="n"/>
      <c r="N567" s="33">
        <f>IF(ISNUMBER($A567),DATE(YEAR($A567),MONTH($A567),1),"")</f>
        <v/>
      </c>
      <c r="O567" s="34">
        <f>IF($C567="","",IFERROR(MATCH($C567,'案件'!$A$5:$A$84,0),"なし"))</f>
        <v/>
      </c>
      <c r="P567" s="34">
        <f>IF($B567="","",IFERROR(MATCH($B567,'メンバー'!$B$5:$B$24,0),"なし"))</f>
        <v/>
      </c>
    </row>
    <row r="568" ht="17" customHeight="1">
      <c r="A568" s="23" t="n"/>
      <c r="B568" s="21" t="n"/>
      <c r="C568" s="21" t="n"/>
      <c r="D568" s="29">
        <f>IF(OR($O568="",$O568="なし"),"",INDEX('案件'!$B$5:$B$84,$O568)&amp;"")</f>
        <v/>
      </c>
      <c r="E568" s="19" t="n"/>
      <c r="F568" s="22" t="n"/>
      <c r="G568" s="22" t="n"/>
      <c r="H568" s="19" t="n"/>
      <c r="I568" s="30">
        <f>IF(AND($F568="",$G568=""),"",IF(N('設定'!$B$11)&gt;0,ROUND((N($F568)*60+N($G568))/N('設定'!$B$11),0)*N('設定'!$B$11),(N($F568)*60+N($G568)))/60)</f>
        <v/>
      </c>
      <c r="J568" s="31">
        <f>IF(OR($I568="",$P568="",$P568="なし"),"",$I568*N(INDEX('メンバー'!$D$5:$D$24,$P568)))</f>
        <v/>
      </c>
      <c r="K568" s="32">
        <f>IF(OR($O568="",$O568="なし"),"",INDEX('案件'!$D$5:$D$84,$O568)&amp;"")</f>
        <v/>
      </c>
      <c r="L568" s="32">
        <f>IF(AND($A568="",$B568="",$C568="",$F568="",$G568=""),"",IF(NOT(ISNUMBER($A568)),"日付がない",IF($P568="","氏名がない",IF($P568="なし","氏名がメンバーにない",IF($O568="","案件コードがない",IF($O568="なし","案件コードが案件にない",IF($I568="","時間がない",IF((N($F568)*60+N($G568))=0,"時間が0",IF($I568=0,"丸めると0分","")))))))))</f>
        <v/>
      </c>
      <c r="M568" s="58" t="n"/>
      <c r="N568" s="33">
        <f>IF(ISNUMBER($A568),DATE(YEAR($A568),MONTH($A568),1),"")</f>
        <v/>
      </c>
      <c r="O568" s="34">
        <f>IF($C568="","",IFERROR(MATCH($C568,'案件'!$A$5:$A$84,0),"なし"))</f>
        <v/>
      </c>
      <c r="P568" s="34">
        <f>IF($B568="","",IFERROR(MATCH($B568,'メンバー'!$B$5:$B$24,0),"なし"))</f>
        <v/>
      </c>
    </row>
    <row r="569" ht="17" customHeight="1">
      <c r="A569" s="23" t="n"/>
      <c r="B569" s="21" t="n"/>
      <c r="C569" s="21" t="n"/>
      <c r="D569" s="29">
        <f>IF(OR($O569="",$O569="なし"),"",INDEX('案件'!$B$5:$B$84,$O569)&amp;"")</f>
        <v/>
      </c>
      <c r="E569" s="19" t="n"/>
      <c r="F569" s="22" t="n"/>
      <c r="G569" s="22" t="n"/>
      <c r="H569" s="19" t="n"/>
      <c r="I569" s="30">
        <f>IF(AND($F569="",$G569=""),"",IF(N('設定'!$B$11)&gt;0,ROUND((N($F569)*60+N($G569))/N('設定'!$B$11),0)*N('設定'!$B$11),(N($F569)*60+N($G569)))/60)</f>
        <v/>
      </c>
      <c r="J569" s="31">
        <f>IF(OR($I569="",$P569="",$P569="なし"),"",$I569*N(INDEX('メンバー'!$D$5:$D$24,$P569)))</f>
        <v/>
      </c>
      <c r="K569" s="32">
        <f>IF(OR($O569="",$O569="なし"),"",INDEX('案件'!$D$5:$D$84,$O569)&amp;"")</f>
        <v/>
      </c>
      <c r="L569" s="32">
        <f>IF(AND($A569="",$B569="",$C569="",$F569="",$G569=""),"",IF(NOT(ISNUMBER($A569)),"日付がない",IF($P569="","氏名がない",IF($P569="なし","氏名がメンバーにない",IF($O569="","案件コードがない",IF($O569="なし","案件コードが案件にない",IF($I569="","時間がない",IF((N($F569)*60+N($G569))=0,"時間が0",IF($I569=0,"丸めると0分","")))))))))</f>
        <v/>
      </c>
      <c r="M569" s="58" t="n"/>
      <c r="N569" s="33">
        <f>IF(ISNUMBER($A569),DATE(YEAR($A569),MONTH($A569),1),"")</f>
        <v/>
      </c>
      <c r="O569" s="34">
        <f>IF($C569="","",IFERROR(MATCH($C569,'案件'!$A$5:$A$84,0),"なし"))</f>
        <v/>
      </c>
      <c r="P569" s="34">
        <f>IF($B569="","",IFERROR(MATCH($B569,'メンバー'!$B$5:$B$24,0),"なし"))</f>
        <v/>
      </c>
    </row>
    <row r="570" ht="17" customHeight="1">
      <c r="A570" s="23" t="n"/>
      <c r="B570" s="21" t="n"/>
      <c r="C570" s="21" t="n"/>
      <c r="D570" s="29">
        <f>IF(OR($O570="",$O570="なし"),"",INDEX('案件'!$B$5:$B$84,$O570)&amp;"")</f>
        <v/>
      </c>
      <c r="E570" s="19" t="n"/>
      <c r="F570" s="22" t="n"/>
      <c r="G570" s="22" t="n"/>
      <c r="H570" s="19" t="n"/>
      <c r="I570" s="30">
        <f>IF(AND($F570="",$G570=""),"",IF(N('設定'!$B$11)&gt;0,ROUND((N($F570)*60+N($G570))/N('設定'!$B$11),0)*N('設定'!$B$11),(N($F570)*60+N($G570)))/60)</f>
        <v/>
      </c>
      <c r="J570" s="31">
        <f>IF(OR($I570="",$P570="",$P570="なし"),"",$I570*N(INDEX('メンバー'!$D$5:$D$24,$P570)))</f>
        <v/>
      </c>
      <c r="K570" s="32">
        <f>IF(OR($O570="",$O570="なし"),"",INDEX('案件'!$D$5:$D$84,$O570)&amp;"")</f>
        <v/>
      </c>
      <c r="L570" s="32">
        <f>IF(AND($A570="",$B570="",$C570="",$F570="",$G570=""),"",IF(NOT(ISNUMBER($A570)),"日付がない",IF($P570="","氏名がない",IF($P570="なし","氏名がメンバーにない",IF($O570="","案件コードがない",IF($O570="なし","案件コードが案件にない",IF($I570="","時間がない",IF((N($F570)*60+N($G570))=0,"時間が0",IF($I570=0,"丸めると0分","")))))))))</f>
        <v/>
      </c>
      <c r="M570" s="58" t="n"/>
      <c r="N570" s="33">
        <f>IF(ISNUMBER($A570),DATE(YEAR($A570),MONTH($A570),1),"")</f>
        <v/>
      </c>
      <c r="O570" s="34">
        <f>IF($C570="","",IFERROR(MATCH($C570,'案件'!$A$5:$A$84,0),"なし"))</f>
        <v/>
      </c>
      <c r="P570" s="34">
        <f>IF($B570="","",IFERROR(MATCH($B570,'メンバー'!$B$5:$B$24,0),"なし"))</f>
        <v/>
      </c>
    </row>
    <row r="571" ht="17" customHeight="1">
      <c r="A571" s="23" t="n"/>
      <c r="B571" s="21" t="n"/>
      <c r="C571" s="21" t="n"/>
      <c r="D571" s="29">
        <f>IF(OR($O571="",$O571="なし"),"",INDEX('案件'!$B$5:$B$84,$O571)&amp;"")</f>
        <v/>
      </c>
      <c r="E571" s="19" t="n"/>
      <c r="F571" s="22" t="n"/>
      <c r="G571" s="22" t="n"/>
      <c r="H571" s="19" t="n"/>
      <c r="I571" s="30">
        <f>IF(AND($F571="",$G571=""),"",IF(N('設定'!$B$11)&gt;0,ROUND((N($F571)*60+N($G571))/N('設定'!$B$11),0)*N('設定'!$B$11),(N($F571)*60+N($G571)))/60)</f>
        <v/>
      </c>
      <c r="J571" s="31">
        <f>IF(OR($I571="",$P571="",$P571="なし"),"",$I571*N(INDEX('メンバー'!$D$5:$D$24,$P571)))</f>
        <v/>
      </c>
      <c r="K571" s="32">
        <f>IF(OR($O571="",$O571="なし"),"",INDEX('案件'!$D$5:$D$84,$O571)&amp;"")</f>
        <v/>
      </c>
      <c r="L571" s="32">
        <f>IF(AND($A571="",$B571="",$C571="",$F571="",$G571=""),"",IF(NOT(ISNUMBER($A571)),"日付がない",IF($P571="","氏名がない",IF($P571="なし","氏名がメンバーにない",IF($O571="","案件コードがない",IF($O571="なし","案件コードが案件にない",IF($I571="","時間がない",IF((N($F571)*60+N($G571))=0,"時間が0",IF($I571=0,"丸めると0分","")))))))))</f>
        <v/>
      </c>
      <c r="M571" s="58" t="n"/>
      <c r="N571" s="33">
        <f>IF(ISNUMBER($A571),DATE(YEAR($A571),MONTH($A571),1),"")</f>
        <v/>
      </c>
      <c r="O571" s="34">
        <f>IF($C571="","",IFERROR(MATCH($C571,'案件'!$A$5:$A$84,0),"なし"))</f>
        <v/>
      </c>
      <c r="P571" s="34">
        <f>IF($B571="","",IFERROR(MATCH($B571,'メンバー'!$B$5:$B$24,0),"なし"))</f>
        <v/>
      </c>
    </row>
    <row r="572" ht="17" customHeight="1">
      <c r="A572" s="23" t="n"/>
      <c r="B572" s="21" t="n"/>
      <c r="C572" s="21" t="n"/>
      <c r="D572" s="29">
        <f>IF(OR($O572="",$O572="なし"),"",INDEX('案件'!$B$5:$B$84,$O572)&amp;"")</f>
        <v/>
      </c>
      <c r="E572" s="19" t="n"/>
      <c r="F572" s="22" t="n"/>
      <c r="G572" s="22" t="n"/>
      <c r="H572" s="19" t="n"/>
      <c r="I572" s="30">
        <f>IF(AND($F572="",$G572=""),"",IF(N('設定'!$B$11)&gt;0,ROUND((N($F572)*60+N($G572))/N('設定'!$B$11),0)*N('設定'!$B$11),(N($F572)*60+N($G572)))/60)</f>
        <v/>
      </c>
      <c r="J572" s="31">
        <f>IF(OR($I572="",$P572="",$P572="なし"),"",$I572*N(INDEX('メンバー'!$D$5:$D$24,$P572)))</f>
        <v/>
      </c>
      <c r="K572" s="32">
        <f>IF(OR($O572="",$O572="なし"),"",INDEX('案件'!$D$5:$D$84,$O572)&amp;"")</f>
        <v/>
      </c>
      <c r="L572" s="32">
        <f>IF(AND($A572="",$B572="",$C572="",$F572="",$G572=""),"",IF(NOT(ISNUMBER($A572)),"日付がない",IF($P572="","氏名がない",IF($P572="なし","氏名がメンバーにない",IF($O572="","案件コードがない",IF($O572="なし","案件コードが案件にない",IF($I572="","時間がない",IF((N($F572)*60+N($G572))=0,"時間が0",IF($I572=0,"丸めると0分","")))))))))</f>
        <v/>
      </c>
      <c r="M572" s="58" t="n"/>
      <c r="N572" s="33">
        <f>IF(ISNUMBER($A572),DATE(YEAR($A572),MONTH($A572),1),"")</f>
        <v/>
      </c>
      <c r="O572" s="34">
        <f>IF($C572="","",IFERROR(MATCH($C572,'案件'!$A$5:$A$84,0),"なし"))</f>
        <v/>
      </c>
      <c r="P572" s="34">
        <f>IF($B572="","",IFERROR(MATCH($B572,'メンバー'!$B$5:$B$24,0),"なし"))</f>
        <v/>
      </c>
    </row>
    <row r="573" ht="17" customHeight="1">
      <c r="A573" s="23" t="n"/>
      <c r="B573" s="21" t="n"/>
      <c r="C573" s="21" t="n"/>
      <c r="D573" s="29">
        <f>IF(OR($O573="",$O573="なし"),"",INDEX('案件'!$B$5:$B$84,$O573)&amp;"")</f>
        <v/>
      </c>
      <c r="E573" s="19" t="n"/>
      <c r="F573" s="22" t="n"/>
      <c r="G573" s="22" t="n"/>
      <c r="H573" s="19" t="n"/>
      <c r="I573" s="30">
        <f>IF(AND($F573="",$G573=""),"",IF(N('設定'!$B$11)&gt;0,ROUND((N($F573)*60+N($G573))/N('設定'!$B$11),0)*N('設定'!$B$11),(N($F573)*60+N($G573)))/60)</f>
        <v/>
      </c>
      <c r="J573" s="31">
        <f>IF(OR($I573="",$P573="",$P573="なし"),"",$I573*N(INDEX('メンバー'!$D$5:$D$24,$P573)))</f>
        <v/>
      </c>
      <c r="K573" s="32">
        <f>IF(OR($O573="",$O573="なし"),"",INDEX('案件'!$D$5:$D$84,$O573)&amp;"")</f>
        <v/>
      </c>
      <c r="L573" s="32">
        <f>IF(AND($A573="",$B573="",$C573="",$F573="",$G573=""),"",IF(NOT(ISNUMBER($A573)),"日付がない",IF($P573="","氏名がない",IF($P573="なし","氏名がメンバーにない",IF($O573="","案件コードがない",IF($O573="なし","案件コードが案件にない",IF($I573="","時間がない",IF((N($F573)*60+N($G573))=0,"時間が0",IF($I573=0,"丸めると0分","")))))))))</f>
        <v/>
      </c>
      <c r="M573" s="58" t="n"/>
      <c r="N573" s="33">
        <f>IF(ISNUMBER($A573),DATE(YEAR($A573),MONTH($A573),1),"")</f>
        <v/>
      </c>
      <c r="O573" s="34">
        <f>IF($C573="","",IFERROR(MATCH($C573,'案件'!$A$5:$A$84,0),"なし"))</f>
        <v/>
      </c>
      <c r="P573" s="34">
        <f>IF($B573="","",IFERROR(MATCH($B573,'メンバー'!$B$5:$B$24,0),"なし"))</f>
        <v/>
      </c>
    </row>
    <row r="574" ht="17" customHeight="1">
      <c r="A574" s="23" t="n"/>
      <c r="B574" s="21" t="n"/>
      <c r="C574" s="21" t="n"/>
      <c r="D574" s="29">
        <f>IF(OR($O574="",$O574="なし"),"",INDEX('案件'!$B$5:$B$84,$O574)&amp;"")</f>
        <v/>
      </c>
      <c r="E574" s="19" t="n"/>
      <c r="F574" s="22" t="n"/>
      <c r="G574" s="22" t="n"/>
      <c r="H574" s="19" t="n"/>
      <c r="I574" s="30">
        <f>IF(AND($F574="",$G574=""),"",IF(N('設定'!$B$11)&gt;0,ROUND((N($F574)*60+N($G574))/N('設定'!$B$11),0)*N('設定'!$B$11),(N($F574)*60+N($G574)))/60)</f>
        <v/>
      </c>
      <c r="J574" s="31">
        <f>IF(OR($I574="",$P574="",$P574="なし"),"",$I574*N(INDEX('メンバー'!$D$5:$D$24,$P574)))</f>
        <v/>
      </c>
      <c r="K574" s="32">
        <f>IF(OR($O574="",$O574="なし"),"",INDEX('案件'!$D$5:$D$84,$O574)&amp;"")</f>
        <v/>
      </c>
      <c r="L574" s="32">
        <f>IF(AND($A574="",$B574="",$C574="",$F574="",$G574=""),"",IF(NOT(ISNUMBER($A574)),"日付がない",IF($P574="","氏名がない",IF($P574="なし","氏名がメンバーにない",IF($O574="","案件コードがない",IF($O574="なし","案件コードが案件にない",IF($I574="","時間がない",IF((N($F574)*60+N($G574))=0,"時間が0",IF($I574=0,"丸めると0分","")))))))))</f>
        <v/>
      </c>
      <c r="M574" s="58" t="n"/>
      <c r="N574" s="33">
        <f>IF(ISNUMBER($A574),DATE(YEAR($A574),MONTH($A574),1),"")</f>
        <v/>
      </c>
      <c r="O574" s="34">
        <f>IF($C574="","",IFERROR(MATCH($C574,'案件'!$A$5:$A$84,0),"なし"))</f>
        <v/>
      </c>
      <c r="P574" s="34">
        <f>IF($B574="","",IFERROR(MATCH($B574,'メンバー'!$B$5:$B$24,0),"なし"))</f>
        <v/>
      </c>
    </row>
    <row r="575" ht="17" customHeight="1">
      <c r="A575" s="23" t="n"/>
      <c r="B575" s="21" t="n"/>
      <c r="C575" s="21" t="n"/>
      <c r="D575" s="29">
        <f>IF(OR($O575="",$O575="なし"),"",INDEX('案件'!$B$5:$B$84,$O575)&amp;"")</f>
        <v/>
      </c>
      <c r="E575" s="19" t="n"/>
      <c r="F575" s="22" t="n"/>
      <c r="G575" s="22" t="n"/>
      <c r="H575" s="19" t="n"/>
      <c r="I575" s="30">
        <f>IF(AND($F575="",$G575=""),"",IF(N('設定'!$B$11)&gt;0,ROUND((N($F575)*60+N($G575))/N('設定'!$B$11),0)*N('設定'!$B$11),(N($F575)*60+N($G575)))/60)</f>
        <v/>
      </c>
      <c r="J575" s="31">
        <f>IF(OR($I575="",$P575="",$P575="なし"),"",$I575*N(INDEX('メンバー'!$D$5:$D$24,$P575)))</f>
        <v/>
      </c>
      <c r="K575" s="32">
        <f>IF(OR($O575="",$O575="なし"),"",INDEX('案件'!$D$5:$D$84,$O575)&amp;"")</f>
        <v/>
      </c>
      <c r="L575" s="32">
        <f>IF(AND($A575="",$B575="",$C575="",$F575="",$G575=""),"",IF(NOT(ISNUMBER($A575)),"日付がない",IF($P575="","氏名がない",IF($P575="なし","氏名がメンバーにない",IF($O575="","案件コードがない",IF($O575="なし","案件コードが案件にない",IF($I575="","時間がない",IF((N($F575)*60+N($G575))=0,"時間が0",IF($I575=0,"丸めると0分","")))))))))</f>
        <v/>
      </c>
      <c r="M575" s="58" t="n"/>
      <c r="N575" s="33">
        <f>IF(ISNUMBER($A575),DATE(YEAR($A575),MONTH($A575),1),"")</f>
        <v/>
      </c>
      <c r="O575" s="34">
        <f>IF($C575="","",IFERROR(MATCH($C575,'案件'!$A$5:$A$84,0),"なし"))</f>
        <v/>
      </c>
      <c r="P575" s="34">
        <f>IF($B575="","",IFERROR(MATCH($B575,'メンバー'!$B$5:$B$24,0),"なし"))</f>
        <v/>
      </c>
    </row>
    <row r="576" ht="17" customHeight="1">
      <c r="A576" s="23" t="n"/>
      <c r="B576" s="21" t="n"/>
      <c r="C576" s="21" t="n"/>
      <c r="D576" s="29">
        <f>IF(OR($O576="",$O576="なし"),"",INDEX('案件'!$B$5:$B$84,$O576)&amp;"")</f>
        <v/>
      </c>
      <c r="E576" s="19" t="n"/>
      <c r="F576" s="22" t="n"/>
      <c r="G576" s="22" t="n"/>
      <c r="H576" s="19" t="n"/>
      <c r="I576" s="30">
        <f>IF(AND($F576="",$G576=""),"",IF(N('設定'!$B$11)&gt;0,ROUND((N($F576)*60+N($G576))/N('設定'!$B$11),0)*N('設定'!$B$11),(N($F576)*60+N($G576)))/60)</f>
        <v/>
      </c>
      <c r="J576" s="31">
        <f>IF(OR($I576="",$P576="",$P576="なし"),"",$I576*N(INDEX('メンバー'!$D$5:$D$24,$P576)))</f>
        <v/>
      </c>
      <c r="K576" s="32">
        <f>IF(OR($O576="",$O576="なし"),"",INDEX('案件'!$D$5:$D$84,$O576)&amp;"")</f>
        <v/>
      </c>
      <c r="L576" s="32">
        <f>IF(AND($A576="",$B576="",$C576="",$F576="",$G576=""),"",IF(NOT(ISNUMBER($A576)),"日付がない",IF($P576="","氏名がない",IF($P576="なし","氏名がメンバーにない",IF($O576="","案件コードがない",IF($O576="なし","案件コードが案件にない",IF($I576="","時間がない",IF((N($F576)*60+N($G576))=0,"時間が0",IF($I576=0,"丸めると0分","")))))))))</f>
        <v/>
      </c>
      <c r="M576" s="58" t="n"/>
      <c r="N576" s="33">
        <f>IF(ISNUMBER($A576),DATE(YEAR($A576),MONTH($A576),1),"")</f>
        <v/>
      </c>
      <c r="O576" s="34">
        <f>IF($C576="","",IFERROR(MATCH($C576,'案件'!$A$5:$A$84,0),"なし"))</f>
        <v/>
      </c>
      <c r="P576" s="34">
        <f>IF($B576="","",IFERROR(MATCH($B576,'メンバー'!$B$5:$B$24,0),"なし"))</f>
        <v/>
      </c>
    </row>
    <row r="577" ht="17" customHeight="1">
      <c r="A577" s="23" t="n"/>
      <c r="B577" s="21" t="n"/>
      <c r="C577" s="21" t="n"/>
      <c r="D577" s="29">
        <f>IF(OR($O577="",$O577="なし"),"",INDEX('案件'!$B$5:$B$84,$O577)&amp;"")</f>
        <v/>
      </c>
      <c r="E577" s="19" t="n"/>
      <c r="F577" s="22" t="n"/>
      <c r="G577" s="22" t="n"/>
      <c r="H577" s="19" t="n"/>
      <c r="I577" s="30">
        <f>IF(AND($F577="",$G577=""),"",IF(N('設定'!$B$11)&gt;0,ROUND((N($F577)*60+N($G577))/N('設定'!$B$11),0)*N('設定'!$B$11),(N($F577)*60+N($G577)))/60)</f>
        <v/>
      </c>
      <c r="J577" s="31">
        <f>IF(OR($I577="",$P577="",$P577="なし"),"",$I577*N(INDEX('メンバー'!$D$5:$D$24,$P577)))</f>
        <v/>
      </c>
      <c r="K577" s="32">
        <f>IF(OR($O577="",$O577="なし"),"",INDEX('案件'!$D$5:$D$84,$O577)&amp;"")</f>
        <v/>
      </c>
      <c r="L577" s="32">
        <f>IF(AND($A577="",$B577="",$C577="",$F577="",$G577=""),"",IF(NOT(ISNUMBER($A577)),"日付がない",IF($P577="","氏名がない",IF($P577="なし","氏名がメンバーにない",IF($O577="","案件コードがない",IF($O577="なし","案件コードが案件にない",IF($I577="","時間がない",IF((N($F577)*60+N($G577))=0,"時間が0",IF($I577=0,"丸めると0分","")))))))))</f>
        <v/>
      </c>
      <c r="M577" s="58" t="n"/>
      <c r="N577" s="33">
        <f>IF(ISNUMBER($A577),DATE(YEAR($A577),MONTH($A577),1),"")</f>
        <v/>
      </c>
      <c r="O577" s="34">
        <f>IF($C577="","",IFERROR(MATCH($C577,'案件'!$A$5:$A$84,0),"なし"))</f>
        <v/>
      </c>
      <c r="P577" s="34">
        <f>IF($B577="","",IFERROR(MATCH($B577,'メンバー'!$B$5:$B$24,0),"なし"))</f>
        <v/>
      </c>
    </row>
    <row r="578" ht="17" customHeight="1">
      <c r="A578" s="23" t="n"/>
      <c r="B578" s="21" t="n"/>
      <c r="C578" s="21" t="n"/>
      <c r="D578" s="29">
        <f>IF(OR($O578="",$O578="なし"),"",INDEX('案件'!$B$5:$B$84,$O578)&amp;"")</f>
        <v/>
      </c>
      <c r="E578" s="19" t="n"/>
      <c r="F578" s="22" t="n"/>
      <c r="G578" s="22" t="n"/>
      <c r="H578" s="19" t="n"/>
      <c r="I578" s="30">
        <f>IF(AND($F578="",$G578=""),"",IF(N('設定'!$B$11)&gt;0,ROUND((N($F578)*60+N($G578))/N('設定'!$B$11),0)*N('設定'!$B$11),(N($F578)*60+N($G578)))/60)</f>
        <v/>
      </c>
      <c r="J578" s="31">
        <f>IF(OR($I578="",$P578="",$P578="なし"),"",$I578*N(INDEX('メンバー'!$D$5:$D$24,$P578)))</f>
        <v/>
      </c>
      <c r="K578" s="32">
        <f>IF(OR($O578="",$O578="なし"),"",INDEX('案件'!$D$5:$D$84,$O578)&amp;"")</f>
        <v/>
      </c>
      <c r="L578" s="32">
        <f>IF(AND($A578="",$B578="",$C578="",$F578="",$G578=""),"",IF(NOT(ISNUMBER($A578)),"日付がない",IF($P578="","氏名がない",IF($P578="なし","氏名がメンバーにない",IF($O578="","案件コードがない",IF($O578="なし","案件コードが案件にない",IF($I578="","時間がない",IF((N($F578)*60+N($G578))=0,"時間が0",IF($I578=0,"丸めると0分","")))))))))</f>
        <v/>
      </c>
      <c r="M578" s="58" t="n"/>
      <c r="N578" s="33">
        <f>IF(ISNUMBER($A578),DATE(YEAR($A578),MONTH($A578),1),"")</f>
        <v/>
      </c>
      <c r="O578" s="34">
        <f>IF($C578="","",IFERROR(MATCH($C578,'案件'!$A$5:$A$84,0),"なし"))</f>
        <v/>
      </c>
      <c r="P578" s="34">
        <f>IF($B578="","",IFERROR(MATCH($B578,'メンバー'!$B$5:$B$24,0),"なし"))</f>
        <v/>
      </c>
    </row>
    <row r="579" ht="17" customHeight="1">
      <c r="A579" s="23" t="n"/>
      <c r="B579" s="21" t="n"/>
      <c r="C579" s="21" t="n"/>
      <c r="D579" s="29">
        <f>IF(OR($O579="",$O579="なし"),"",INDEX('案件'!$B$5:$B$84,$O579)&amp;"")</f>
        <v/>
      </c>
      <c r="E579" s="19" t="n"/>
      <c r="F579" s="22" t="n"/>
      <c r="G579" s="22" t="n"/>
      <c r="H579" s="19" t="n"/>
      <c r="I579" s="30">
        <f>IF(AND($F579="",$G579=""),"",IF(N('設定'!$B$11)&gt;0,ROUND((N($F579)*60+N($G579))/N('設定'!$B$11),0)*N('設定'!$B$11),(N($F579)*60+N($G579)))/60)</f>
        <v/>
      </c>
      <c r="J579" s="31">
        <f>IF(OR($I579="",$P579="",$P579="なし"),"",$I579*N(INDEX('メンバー'!$D$5:$D$24,$P579)))</f>
        <v/>
      </c>
      <c r="K579" s="32">
        <f>IF(OR($O579="",$O579="なし"),"",INDEX('案件'!$D$5:$D$84,$O579)&amp;"")</f>
        <v/>
      </c>
      <c r="L579" s="32">
        <f>IF(AND($A579="",$B579="",$C579="",$F579="",$G579=""),"",IF(NOT(ISNUMBER($A579)),"日付がない",IF($P579="","氏名がない",IF($P579="なし","氏名がメンバーにない",IF($O579="","案件コードがない",IF($O579="なし","案件コードが案件にない",IF($I579="","時間がない",IF((N($F579)*60+N($G579))=0,"時間が0",IF($I579=0,"丸めると0分","")))))))))</f>
        <v/>
      </c>
      <c r="M579" s="58" t="n"/>
      <c r="N579" s="33">
        <f>IF(ISNUMBER($A579),DATE(YEAR($A579),MONTH($A579),1),"")</f>
        <v/>
      </c>
      <c r="O579" s="34">
        <f>IF($C579="","",IFERROR(MATCH($C579,'案件'!$A$5:$A$84,0),"なし"))</f>
        <v/>
      </c>
      <c r="P579" s="34">
        <f>IF($B579="","",IFERROR(MATCH($B579,'メンバー'!$B$5:$B$24,0),"なし"))</f>
        <v/>
      </c>
    </row>
    <row r="580" ht="17" customHeight="1">
      <c r="A580" s="23" t="n"/>
      <c r="B580" s="21" t="n"/>
      <c r="C580" s="21" t="n"/>
      <c r="D580" s="29">
        <f>IF(OR($O580="",$O580="なし"),"",INDEX('案件'!$B$5:$B$84,$O580)&amp;"")</f>
        <v/>
      </c>
      <c r="E580" s="19" t="n"/>
      <c r="F580" s="22" t="n"/>
      <c r="G580" s="22" t="n"/>
      <c r="H580" s="19" t="n"/>
      <c r="I580" s="30">
        <f>IF(AND($F580="",$G580=""),"",IF(N('設定'!$B$11)&gt;0,ROUND((N($F580)*60+N($G580))/N('設定'!$B$11),0)*N('設定'!$B$11),(N($F580)*60+N($G580)))/60)</f>
        <v/>
      </c>
      <c r="J580" s="31">
        <f>IF(OR($I580="",$P580="",$P580="なし"),"",$I580*N(INDEX('メンバー'!$D$5:$D$24,$P580)))</f>
        <v/>
      </c>
      <c r="K580" s="32">
        <f>IF(OR($O580="",$O580="なし"),"",INDEX('案件'!$D$5:$D$84,$O580)&amp;"")</f>
        <v/>
      </c>
      <c r="L580" s="32">
        <f>IF(AND($A580="",$B580="",$C580="",$F580="",$G580=""),"",IF(NOT(ISNUMBER($A580)),"日付がない",IF($P580="","氏名がない",IF($P580="なし","氏名がメンバーにない",IF($O580="","案件コードがない",IF($O580="なし","案件コードが案件にない",IF($I580="","時間がない",IF((N($F580)*60+N($G580))=0,"時間が0",IF($I580=0,"丸めると0分","")))))))))</f>
        <v/>
      </c>
      <c r="M580" s="58" t="n"/>
      <c r="N580" s="33">
        <f>IF(ISNUMBER($A580),DATE(YEAR($A580),MONTH($A580),1),"")</f>
        <v/>
      </c>
      <c r="O580" s="34">
        <f>IF($C580="","",IFERROR(MATCH($C580,'案件'!$A$5:$A$84,0),"なし"))</f>
        <v/>
      </c>
      <c r="P580" s="34">
        <f>IF($B580="","",IFERROR(MATCH($B580,'メンバー'!$B$5:$B$24,0),"なし"))</f>
        <v/>
      </c>
    </row>
    <row r="581" ht="17" customHeight="1">
      <c r="A581" s="23" t="n"/>
      <c r="B581" s="21" t="n"/>
      <c r="C581" s="21" t="n"/>
      <c r="D581" s="29">
        <f>IF(OR($O581="",$O581="なし"),"",INDEX('案件'!$B$5:$B$84,$O581)&amp;"")</f>
        <v/>
      </c>
      <c r="E581" s="19" t="n"/>
      <c r="F581" s="22" t="n"/>
      <c r="G581" s="22" t="n"/>
      <c r="H581" s="19" t="n"/>
      <c r="I581" s="30">
        <f>IF(AND($F581="",$G581=""),"",IF(N('設定'!$B$11)&gt;0,ROUND((N($F581)*60+N($G581))/N('設定'!$B$11),0)*N('設定'!$B$11),(N($F581)*60+N($G581)))/60)</f>
        <v/>
      </c>
      <c r="J581" s="31">
        <f>IF(OR($I581="",$P581="",$P581="なし"),"",$I581*N(INDEX('メンバー'!$D$5:$D$24,$P581)))</f>
        <v/>
      </c>
      <c r="K581" s="32">
        <f>IF(OR($O581="",$O581="なし"),"",INDEX('案件'!$D$5:$D$84,$O581)&amp;"")</f>
        <v/>
      </c>
      <c r="L581" s="32">
        <f>IF(AND($A581="",$B581="",$C581="",$F581="",$G581=""),"",IF(NOT(ISNUMBER($A581)),"日付がない",IF($P581="","氏名がない",IF($P581="なし","氏名がメンバーにない",IF($O581="","案件コードがない",IF($O581="なし","案件コードが案件にない",IF($I581="","時間がない",IF((N($F581)*60+N($G581))=0,"時間が0",IF($I581=0,"丸めると0分","")))))))))</f>
        <v/>
      </c>
      <c r="M581" s="58" t="n"/>
      <c r="N581" s="33">
        <f>IF(ISNUMBER($A581),DATE(YEAR($A581),MONTH($A581),1),"")</f>
        <v/>
      </c>
      <c r="O581" s="34">
        <f>IF($C581="","",IFERROR(MATCH($C581,'案件'!$A$5:$A$84,0),"なし"))</f>
        <v/>
      </c>
      <c r="P581" s="34">
        <f>IF($B581="","",IFERROR(MATCH($B581,'メンバー'!$B$5:$B$24,0),"なし"))</f>
        <v/>
      </c>
    </row>
    <row r="582" ht="17" customHeight="1">
      <c r="A582" s="23" t="n"/>
      <c r="B582" s="21" t="n"/>
      <c r="C582" s="21" t="n"/>
      <c r="D582" s="29">
        <f>IF(OR($O582="",$O582="なし"),"",INDEX('案件'!$B$5:$B$84,$O582)&amp;"")</f>
        <v/>
      </c>
      <c r="E582" s="19" t="n"/>
      <c r="F582" s="22" t="n"/>
      <c r="G582" s="22" t="n"/>
      <c r="H582" s="19" t="n"/>
      <c r="I582" s="30">
        <f>IF(AND($F582="",$G582=""),"",IF(N('設定'!$B$11)&gt;0,ROUND((N($F582)*60+N($G582))/N('設定'!$B$11),0)*N('設定'!$B$11),(N($F582)*60+N($G582)))/60)</f>
        <v/>
      </c>
      <c r="J582" s="31">
        <f>IF(OR($I582="",$P582="",$P582="なし"),"",$I582*N(INDEX('メンバー'!$D$5:$D$24,$P582)))</f>
        <v/>
      </c>
      <c r="K582" s="32">
        <f>IF(OR($O582="",$O582="なし"),"",INDEX('案件'!$D$5:$D$84,$O582)&amp;"")</f>
        <v/>
      </c>
      <c r="L582" s="32">
        <f>IF(AND($A582="",$B582="",$C582="",$F582="",$G582=""),"",IF(NOT(ISNUMBER($A582)),"日付がない",IF($P582="","氏名がない",IF($P582="なし","氏名がメンバーにない",IF($O582="","案件コードがない",IF($O582="なし","案件コードが案件にない",IF($I582="","時間がない",IF((N($F582)*60+N($G582))=0,"時間が0",IF($I582=0,"丸めると0分","")))))))))</f>
        <v/>
      </c>
      <c r="M582" s="58" t="n"/>
      <c r="N582" s="33">
        <f>IF(ISNUMBER($A582),DATE(YEAR($A582),MONTH($A582),1),"")</f>
        <v/>
      </c>
      <c r="O582" s="34">
        <f>IF($C582="","",IFERROR(MATCH($C582,'案件'!$A$5:$A$84,0),"なし"))</f>
        <v/>
      </c>
      <c r="P582" s="34">
        <f>IF($B582="","",IFERROR(MATCH($B582,'メンバー'!$B$5:$B$24,0),"なし"))</f>
        <v/>
      </c>
    </row>
    <row r="583" ht="17" customHeight="1">
      <c r="A583" s="23" t="n"/>
      <c r="B583" s="21" t="n"/>
      <c r="C583" s="21" t="n"/>
      <c r="D583" s="29">
        <f>IF(OR($O583="",$O583="なし"),"",INDEX('案件'!$B$5:$B$84,$O583)&amp;"")</f>
        <v/>
      </c>
      <c r="E583" s="19" t="n"/>
      <c r="F583" s="22" t="n"/>
      <c r="G583" s="22" t="n"/>
      <c r="H583" s="19" t="n"/>
      <c r="I583" s="30">
        <f>IF(AND($F583="",$G583=""),"",IF(N('設定'!$B$11)&gt;0,ROUND((N($F583)*60+N($G583))/N('設定'!$B$11),0)*N('設定'!$B$11),(N($F583)*60+N($G583)))/60)</f>
        <v/>
      </c>
      <c r="J583" s="31">
        <f>IF(OR($I583="",$P583="",$P583="なし"),"",$I583*N(INDEX('メンバー'!$D$5:$D$24,$P583)))</f>
        <v/>
      </c>
      <c r="K583" s="32">
        <f>IF(OR($O583="",$O583="なし"),"",INDEX('案件'!$D$5:$D$84,$O583)&amp;"")</f>
        <v/>
      </c>
      <c r="L583" s="32">
        <f>IF(AND($A583="",$B583="",$C583="",$F583="",$G583=""),"",IF(NOT(ISNUMBER($A583)),"日付がない",IF($P583="","氏名がない",IF($P583="なし","氏名がメンバーにない",IF($O583="","案件コードがない",IF($O583="なし","案件コードが案件にない",IF($I583="","時間がない",IF((N($F583)*60+N($G583))=0,"時間が0",IF($I583=0,"丸めると0分","")))))))))</f>
        <v/>
      </c>
      <c r="M583" s="58" t="n"/>
      <c r="N583" s="33">
        <f>IF(ISNUMBER($A583),DATE(YEAR($A583),MONTH($A583),1),"")</f>
        <v/>
      </c>
      <c r="O583" s="34">
        <f>IF($C583="","",IFERROR(MATCH($C583,'案件'!$A$5:$A$84,0),"なし"))</f>
        <v/>
      </c>
      <c r="P583" s="34">
        <f>IF($B583="","",IFERROR(MATCH($B583,'メンバー'!$B$5:$B$24,0),"なし"))</f>
        <v/>
      </c>
    </row>
    <row r="584" ht="17" customHeight="1">
      <c r="A584" s="23" t="n"/>
      <c r="B584" s="21" t="n"/>
      <c r="C584" s="21" t="n"/>
      <c r="D584" s="29">
        <f>IF(OR($O584="",$O584="なし"),"",INDEX('案件'!$B$5:$B$84,$O584)&amp;"")</f>
        <v/>
      </c>
      <c r="E584" s="19" t="n"/>
      <c r="F584" s="22" t="n"/>
      <c r="G584" s="22" t="n"/>
      <c r="H584" s="19" t="n"/>
      <c r="I584" s="30">
        <f>IF(AND($F584="",$G584=""),"",IF(N('設定'!$B$11)&gt;0,ROUND((N($F584)*60+N($G584))/N('設定'!$B$11),0)*N('設定'!$B$11),(N($F584)*60+N($G584)))/60)</f>
        <v/>
      </c>
      <c r="J584" s="31">
        <f>IF(OR($I584="",$P584="",$P584="なし"),"",$I584*N(INDEX('メンバー'!$D$5:$D$24,$P584)))</f>
        <v/>
      </c>
      <c r="K584" s="32">
        <f>IF(OR($O584="",$O584="なし"),"",INDEX('案件'!$D$5:$D$84,$O584)&amp;"")</f>
        <v/>
      </c>
      <c r="L584" s="32">
        <f>IF(AND($A584="",$B584="",$C584="",$F584="",$G584=""),"",IF(NOT(ISNUMBER($A584)),"日付がない",IF($P584="","氏名がない",IF($P584="なし","氏名がメンバーにない",IF($O584="","案件コードがない",IF($O584="なし","案件コードが案件にない",IF($I584="","時間がない",IF((N($F584)*60+N($G584))=0,"時間が0",IF($I584=0,"丸めると0分","")))))))))</f>
        <v/>
      </c>
      <c r="M584" s="58" t="n"/>
      <c r="N584" s="33">
        <f>IF(ISNUMBER($A584),DATE(YEAR($A584),MONTH($A584),1),"")</f>
        <v/>
      </c>
      <c r="O584" s="34">
        <f>IF($C584="","",IFERROR(MATCH($C584,'案件'!$A$5:$A$84,0),"なし"))</f>
        <v/>
      </c>
      <c r="P584" s="34">
        <f>IF($B584="","",IFERROR(MATCH($B584,'メンバー'!$B$5:$B$24,0),"なし"))</f>
        <v/>
      </c>
    </row>
    <row r="585" ht="17" customHeight="1">
      <c r="A585" s="23" t="n"/>
      <c r="B585" s="21" t="n"/>
      <c r="C585" s="21" t="n"/>
      <c r="D585" s="29">
        <f>IF(OR($O585="",$O585="なし"),"",INDEX('案件'!$B$5:$B$84,$O585)&amp;"")</f>
        <v/>
      </c>
      <c r="E585" s="19" t="n"/>
      <c r="F585" s="22" t="n"/>
      <c r="G585" s="22" t="n"/>
      <c r="H585" s="19" t="n"/>
      <c r="I585" s="30">
        <f>IF(AND($F585="",$G585=""),"",IF(N('設定'!$B$11)&gt;0,ROUND((N($F585)*60+N($G585))/N('設定'!$B$11),0)*N('設定'!$B$11),(N($F585)*60+N($G585)))/60)</f>
        <v/>
      </c>
      <c r="J585" s="31">
        <f>IF(OR($I585="",$P585="",$P585="なし"),"",$I585*N(INDEX('メンバー'!$D$5:$D$24,$P585)))</f>
        <v/>
      </c>
      <c r="K585" s="32">
        <f>IF(OR($O585="",$O585="なし"),"",INDEX('案件'!$D$5:$D$84,$O585)&amp;"")</f>
        <v/>
      </c>
      <c r="L585" s="32">
        <f>IF(AND($A585="",$B585="",$C585="",$F585="",$G585=""),"",IF(NOT(ISNUMBER($A585)),"日付がない",IF($P585="","氏名がない",IF($P585="なし","氏名がメンバーにない",IF($O585="","案件コードがない",IF($O585="なし","案件コードが案件にない",IF($I585="","時間がない",IF((N($F585)*60+N($G585))=0,"時間が0",IF($I585=0,"丸めると0分","")))))))))</f>
        <v/>
      </c>
      <c r="M585" s="58" t="n"/>
      <c r="N585" s="33">
        <f>IF(ISNUMBER($A585),DATE(YEAR($A585),MONTH($A585),1),"")</f>
        <v/>
      </c>
      <c r="O585" s="34">
        <f>IF($C585="","",IFERROR(MATCH($C585,'案件'!$A$5:$A$84,0),"なし"))</f>
        <v/>
      </c>
      <c r="P585" s="34">
        <f>IF($B585="","",IFERROR(MATCH($B585,'メンバー'!$B$5:$B$24,0),"なし"))</f>
        <v/>
      </c>
    </row>
    <row r="586" ht="17" customHeight="1">
      <c r="A586" s="23" t="n"/>
      <c r="B586" s="21" t="n"/>
      <c r="C586" s="21" t="n"/>
      <c r="D586" s="29">
        <f>IF(OR($O586="",$O586="なし"),"",INDEX('案件'!$B$5:$B$84,$O586)&amp;"")</f>
        <v/>
      </c>
      <c r="E586" s="19" t="n"/>
      <c r="F586" s="22" t="n"/>
      <c r="G586" s="22" t="n"/>
      <c r="H586" s="19" t="n"/>
      <c r="I586" s="30">
        <f>IF(AND($F586="",$G586=""),"",IF(N('設定'!$B$11)&gt;0,ROUND((N($F586)*60+N($G586))/N('設定'!$B$11),0)*N('設定'!$B$11),(N($F586)*60+N($G586)))/60)</f>
        <v/>
      </c>
      <c r="J586" s="31">
        <f>IF(OR($I586="",$P586="",$P586="なし"),"",$I586*N(INDEX('メンバー'!$D$5:$D$24,$P586)))</f>
        <v/>
      </c>
      <c r="K586" s="32">
        <f>IF(OR($O586="",$O586="なし"),"",INDEX('案件'!$D$5:$D$84,$O586)&amp;"")</f>
        <v/>
      </c>
      <c r="L586" s="32">
        <f>IF(AND($A586="",$B586="",$C586="",$F586="",$G586=""),"",IF(NOT(ISNUMBER($A586)),"日付がない",IF($P586="","氏名がない",IF($P586="なし","氏名がメンバーにない",IF($O586="","案件コードがない",IF($O586="なし","案件コードが案件にない",IF($I586="","時間がない",IF((N($F586)*60+N($G586))=0,"時間が0",IF($I586=0,"丸めると0分","")))))))))</f>
        <v/>
      </c>
      <c r="M586" s="58" t="n"/>
      <c r="N586" s="33">
        <f>IF(ISNUMBER($A586),DATE(YEAR($A586),MONTH($A586),1),"")</f>
        <v/>
      </c>
      <c r="O586" s="34">
        <f>IF($C586="","",IFERROR(MATCH($C586,'案件'!$A$5:$A$84,0),"なし"))</f>
        <v/>
      </c>
      <c r="P586" s="34">
        <f>IF($B586="","",IFERROR(MATCH($B586,'メンバー'!$B$5:$B$24,0),"なし"))</f>
        <v/>
      </c>
    </row>
    <row r="587" ht="17" customHeight="1">
      <c r="A587" s="23" t="n"/>
      <c r="B587" s="21" t="n"/>
      <c r="C587" s="21" t="n"/>
      <c r="D587" s="29">
        <f>IF(OR($O587="",$O587="なし"),"",INDEX('案件'!$B$5:$B$84,$O587)&amp;"")</f>
        <v/>
      </c>
      <c r="E587" s="19" t="n"/>
      <c r="F587" s="22" t="n"/>
      <c r="G587" s="22" t="n"/>
      <c r="H587" s="19" t="n"/>
      <c r="I587" s="30">
        <f>IF(AND($F587="",$G587=""),"",IF(N('設定'!$B$11)&gt;0,ROUND((N($F587)*60+N($G587))/N('設定'!$B$11),0)*N('設定'!$B$11),(N($F587)*60+N($G587)))/60)</f>
        <v/>
      </c>
      <c r="J587" s="31">
        <f>IF(OR($I587="",$P587="",$P587="なし"),"",$I587*N(INDEX('メンバー'!$D$5:$D$24,$P587)))</f>
        <v/>
      </c>
      <c r="K587" s="32">
        <f>IF(OR($O587="",$O587="なし"),"",INDEX('案件'!$D$5:$D$84,$O587)&amp;"")</f>
        <v/>
      </c>
      <c r="L587" s="32">
        <f>IF(AND($A587="",$B587="",$C587="",$F587="",$G587=""),"",IF(NOT(ISNUMBER($A587)),"日付がない",IF($P587="","氏名がない",IF($P587="なし","氏名がメンバーにない",IF($O587="","案件コードがない",IF($O587="なし","案件コードが案件にない",IF($I587="","時間がない",IF((N($F587)*60+N($G587))=0,"時間が0",IF($I587=0,"丸めると0分","")))))))))</f>
        <v/>
      </c>
      <c r="M587" s="58" t="n"/>
      <c r="N587" s="33">
        <f>IF(ISNUMBER($A587),DATE(YEAR($A587),MONTH($A587),1),"")</f>
        <v/>
      </c>
      <c r="O587" s="34">
        <f>IF($C587="","",IFERROR(MATCH($C587,'案件'!$A$5:$A$84,0),"なし"))</f>
        <v/>
      </c>
      <c r="P587" s="34">
        <f>IF($B587="","",IFERROR(MATCH($B587,'メンバー'!$B$5:$B$24,0),"なし"))</f>
        <v/>
      </c>
    </row>
    <row r="588" ht="17" customHeight="1">
      <c r="A588" s="23" t="n"/>
      <c r="B588" s="21" t="n"/>
      <c r="C588" s="21" t="n"/>
      <c r="D588" s="29">
        <f>IF(OR($O588="",$O588="なし"),"",INDEX('案件'!$B$5:$B$84,$O588)&amp;"")</f>
        <v/>
      </c>
      <c r="E588" s="19" t="n"/>
      <c r="F588" s="22" t="n"/>
      <c r="G588" s="22" t="n"/>
      <c r="H588" s="19" t="n"/>
      <c r="I588" s="30">
        <f>IF(AND($F588="",$G588=""),"",IF(N('設定'!$B$11)&gt;0,ROUND((N($F588)*60+N($G588))/N('設定'!$B$11),0)*N('設定'!$B$11),(N($F588)*60+N($G588)))/60)</f>
        <v/>
      </c>
      <c r="J588" s="31">
        <f>IF(OR($I588="",$P588="",$P588="なし"),"",$I588*N(INDEX('メンバー'!$D$5:$D$24,$P588)))</f>
        <v/>
      </c>
      <c r="K588" s="32">
        <f>IF(OR($O588="",$O588="なし"),"",INDEX('案件'!$D$5:$D$84,$O588)&amp;"")</f>
        <v/>
      </c>
      <c r="L588" s="32">
        <f>IF(AND($A588="",$B588="",$C588="",$F588="",$G588=""),"",IF(NOT(ISNUMBER($A588)),"日付がない",IF($P588="","氏名がない",IF($P588="なし","氏名がメンバーにない",IF($O588="","案件コードがない",IF($O588="なし","案件コードが案件にない",IF($I588="","時間がない",IF((N($F588)*60+N($G588))=0,"時間が0",IF($I588=0,"丸めると0分","")))))))))</f>
        <v/>
      </c>
      <c r="M588" s="58" t="n"/>
      <c r="N588" s="33">
        <f>IF(ISNUMBER($A588),DATE(YEAR($A588),MONTH($A588),1),"")</f>
        <v/>
      </c>
      <c r="O588" s="34">
        <f>IF($C588="","",IFERROR(MATCH($C588,'案件'!$A$5:$A$84,0),"なし"))</f>
        <v/>
      </c>
      <c r="P588" s="34">
        <f>IF($B588="","",IFERROR(MATCH($B588,'メンバー'!$B$5:$B$24,0),"なし"))</f>
        <v/>
      </c>
    </row>
    <row r="589" ht="17" customHeight="1">
      <c r="A589" s="23" t="n"/>
      <c r="B589" s="21" t="n"/>
      <c r="C589" s="21" t="n"/>
      <c r="D589" s="29">
        <f>IF(OR($O589="",$O589="なし"),"",INDEX('案件'!$B$5:$B$84,$O589)&amp;"")</f>
        <v/>
      </c>
      <c r="E589" s="19" t="n"/>
      <c r="F589" s="22" t="n"/>
      <c r="G589" s="22" t="n"/>
      <c r="H589" s="19" t="n"/>
      <c r="I589" s="30">
        <f>IF(AND($F589="",$G589=""),"",IF(N('設定'!$B$11)&gt;0,ROUND((N($F589)*60+N($G589))/N('設定'!$B$11),0)*N('設定'!$B$11),(N($F589)*60+N($G589)))/60)</f>
        <v/>
      </c>
      <c r="J589" s="31">
        <f>IF(OR($I589="",$P589="",$P589="なし"),"",$I589*N(INDEX('メンバー'!$D$5:$D$24,$P589)))</f>
        <v/>
      </c>
      <c r="K589" s="32">
        <f>IF(OR($O589="",$O589="なし"),"",INDEX('案件'!$D$5:$D$84,$O589)&amp;"")</f>
        <v/>
      </c>
      <c r="L589" s="32">
        <f>IF(AND($A589="",$B589="",$C589="",$F589="",$G589=""),"",IF(NOT(ISNUMBER($A589)),"日付がない",IF($P589="","氏名がない",IF($P589="なし","氏名がメンバーにない",IF($O589="","案件コードがない",IF($O589="なし","案件コードが案件にない",IF($I589="","時間がない",IF((N($F589)*60+N($G589))=0,"時間が0",IF($I589=0,"丸めると0分","")))))))))</f>
        <v/>
      </c>
      <c r="M589" s="58" t="n"/>
      <c r="N589" s="33">
        <f>IF(ISNUMBER($A589),DATE(YEAR($A589),MONTH($A589),1),"")</f>
        <v/>
      </c>
      <c r="O589" s="34">
        <f>IF($C589="","",IFERROR(MATCH($C589,'案件'!$A$5:$A$84,0),"なし"))</f>
        <v/>
      </c>
      <c r="P589" s="34">
        <f>IF($B589="","",IFERROR(MATCH($B589,'メンバー'!$B$5:$B$24,0),"なし"))</f>
        <v/>
      </c>
    </row>
    <row r="590" ht="17" customHeight="1">
      <c r="A590" s="23" t="n"/>
      <c r="B590" s="21" t="n"/>
      <c r="C590" s="21" t="n"/>
      <c r="D590" s="29">
        <f>IF(OR($O590="",$O590="なし"),"",INDEX('案件'!$B$5:$B$84,$O590)&amp;"")</f>
        <v/>
      </c>
      <c r="E590" s="19" t="n"/>
      <c r="F590" s="22" t="n"/>
      <c r="G590" s="22" t="n"/>
      <c r="H590" s="19" t="n"/>
      <c r="I590" s="30">
        <f>IF(AND($F590="",$G590=""),"",IF(N('設定'!$B$11)&gt;0,ROUND((N($F590)*60+N($G590))/N('設定'!$B$11),0)*N('設定'!$B$11),(N($F590)*60+N($G590)))/60)</f>
        <v/>
      </c>
      <c r="J590" s="31">
        <f>IF(OR($I590="",$P590="",$P590="なし"),"",$I590*N(INDEX('メンバー'!$D$5:$D$24,$P590)))</f>
        <v/>
      </c>
      <c r="K590" s="32">
        <f>IF(OR($O590="",$O590="なし"),"",INDEX('案件'!$D$5:$D$84,$O590)&amp;"")</f>
        <v/>
      </c>
      <c r="L590" s="32">
        <f>IF(AND($A590="",$B590="",$C590="",$F590="",$G590=""),"",IF(NOT(ISNUMBER($A590)),"日付がない",IF($P590="","氏名がない",IF($P590="なし","氏名がメンバーにない",IF($O590="","案件コードがない",IF($O590="なし","案件コードが案件にない",IF($I590="","時間がない",IF((N($F590)*60+N($G590))=0,"時間が0",IF($I590=0,"丸めると0分","")))))))))</f>
        <v/>
      </c>
      <c r="M590" s="58" t="n"/>
      <c r="N590" s="33">
        <f>IF(ISNUMBER($A590),DATE(YEAR($A590),MONTH($A590),1),"")</f>
        <v/>
      </c>
      <c r="O590" s="34">
        <f>IF($C590="","",IFERROR(MATCH($C590,'案件'!$A$5:$A$84,0),"なし"))</f>
        <v/>
      </c>
      <c r="P590" s="34">
        <f>IF($B590="","",IFERROR(MATCH($B590,'メンバー'!$B$5:$B$24,0),"なし"))</f>
        <v/>
      </c>
    </row>
    <row r="591" ht="17" customHeight="1">
      <c r="A591" s="23" t="n"/>
      <c r="B591" s="21" t="n"/>
      <c r="C591" s="21" t="n"/>
      <c r="D591" s="29">
        <f>IF(OR($O591="",$O591="なし"),"",INDEX('案件'!$B$5:$B$84,$O591)&amp;"")</f>
        <v/>
      </c>
      <c r="E591" s="19" t="n"/>
      <c r="F591" s="22" t="n"/>
      <c r="G591" s="22" t="n"/>
      <c r="H591" s="19" t="n"/>
      <c r="I591" s="30">
        <f>IF(AND($F591="",$G591=""),"",IF(N('設定'!$B$11)&gt;0,ROUND((N($F591)*60+N($G591))/N('設定'!$B$11),0)*N('設定'!$B$11),(N($F591)*60+N($G591)))/60)</f>
        <v/>
      </c>
      <c r="J591" s="31">
        <f>IF(OR($I591="",$P591="",$P591="なし"),"",$I591*N(INDEX('メンバー'!$D$5:$D$24,$P591)))</f>
        <v/>
      </c>
      <c r="K591" s="32">
        <f>IF(OR($O591="",$O591="なし"),"",INDEX('案件'!$D$5:$D$84,$O591)&amp;"")</f>
        <v/>
      </c>
      <c r="L591" s="32">
        <f>IF(AND($A591="",$B591="",$C591="",$F591="",$G591=""),"",IF(NOT(ISNUMBER($A591)),"日付がない",IF($P591="","氏名がない",IF($P591="なし","氏名がメンバーにない",IF($O591="","案件コードがない",IF($O591="なし","案件コードが案件にない",IF($I591="","時間がない",IF((N($F591)*60+N($G591))=0,"時間が0",IF($I591=0,"丸めると0分","")))))))))</f>
        <v/>
      </c>
      <c r="M591" s="58" t="n"/>
      <c r="N591" s="33">
        <f>IF(ISNUMBER($A591),DATE(YEAR($A591),MONTH($A591),1),"")</f>
        <v/>
      </c>
      <c r="O591" s="34">
        <f>IF($C591="","",IFERROR(MATCH($C591,'案件'!$A$5:$A$84,0),"なし"))</f>
        <v/>
      </c>
      <c r="P591" s="34">
        <f>IF($B591="","",IFERROR(MATCH($B591,'メンバー'!$B$5:$B$24,0),"なし"))</f>
        <v/>
      </c>
    </row>
    <row r="592" ht="17" customHeight="1">
      <c r="A592" s="23" t="n"/>
      <c r="B592" s="21" t="n"/>
      <c r="C592" s="21" t="n"/>
      <c r="D592" s="29">
        <f>IF(OR($O592="",$O592="なし"),"",INDEX('案件'!$B$5:$B$84,$O592)&amp;"")</f>
        <v/>
      </c>
      <c r="E592" s="19" t="n"/>
      <c r="F592" s="22" t="n"/>
      <c r="G592" s="22" t="n"/>
      <c r="H592" s="19" t="n"/>
      <c r="I592" s="30">
        <f>IF(AND($F592="",$G592=""),"",IF(N('設定'!$B$11)&gt;0,ROUND((N($F592)*60+N($G592))/N('設定'!$B$11),0)*N('設定'!$B$11),(N($F592)*60+N($G592)))/60)</f>
        <v/>
      </c>
      <c r="J592" s="31">
        <f>IF(OR($I592="",$P592="",$P592="なし"),"",$I592*N(INDEX('メンバー'!$D$5:$D$24,$P592)))</f>
        <v/>
      </c>
      <c r="K592" s="32">
        <f>IF(OR($O592="",$O592="なし"),"",INDEX('案件'!$D$5:$D$84,$O592)&amp;"")</f>
        <v/>
      </c>
      <c r="L592" s="32">
        <f>IF(AND($A592="",$B592="",$C592="",$F592="",$G592=""),"",IF(NOT(ISNUMBER($A592)),"日付がない",IF($P592="","氏名がない",IF($P592="なし","氏名がメンバーにない",IF($O592="","案件コードがない",IF($O592="なし","案件コードが案件にない",IF($I592="","時間がない",IF((N($F592)*60+N($G592))=0,"時間が0",IF($I592=0,"丸めると0分","")))))))))</f>
        <v/>
      </c>
      <c r="M592" s="58" t="n"/>
      <c r="N592" s="33">
        <f>IF(ISNUMBER($A592),DATE(YEAR($A592),MONTH($A592),1),"")</f>
        <v/>
      </c>
      <c r="O592" s="34">
        <f>IF($C592="","",IFERROR(MATCH($C592,'案件'!$A$5:$A$84,0),"なし"))</f>
        <v/>
      </c>
      <c r="P592" s="34">
        <f>IF($B592="","",IFERROR(MATCH($B592,'メンバー'!$B$5:$B$24,0),"なし"))</f>
        <v/>
      </c>
    </row>
    <row r="593" ht="17" customHeight="1">
      <c r="A593" s="23" t="n"/>
      <c r="B593" s="21" t="n"/>
      <c r="C593" s="21" t="n"/>
      <c r="D593" s="29">
        <f>IF(OR($O593="",$O593="なし"),"",INDEX('案件'!$B$5:$B$84,$O593)&amp;"")</f>
        <v/>
      </c>
      <c r="E593" s="19" t="n"/>
      <c r="F593" s="22" t="n"/>
      <c r="G593" s="22" t="n"/>
      <c r="H593" s="19" t="n"/>
      <c r="I593" s="30">
        <f>IF(AND($F593="",$G593=""),"",IF(N('設定'!$B$11)&gt;0,ROUND((N($F593)*60+N($G593))/N('設定'!$B$11),0)*N('設定'!$B$11),(N($F593)*60+N($G593)))/60)</f>
        <v/>
      </c>
      <c r="J593" s="31">
        <f>IF(OR($I593="",$P593="",$P593="なし"),"",$I593*N(INDEX('メンバー'!$D$5:$D$24,$P593)))</f>
        <v/>
      </c>
      <c r="K593" s="32">
        <f>IF(OR($O593="",$O593="なし"),"",INDEX('案件'!$D$5:$D$84,$O593)&amp;"")</f>
        <v/>
      </c>
      <c r="L593" s="32">
        <f>IF(AND($A593="",$B593="",$C593="",$F593="",$G593=""),"",IF(NOT(ISNUMBER($A593)),"日付がない",IF($P593="","氏名がない",IF($P593="なし","氏名がメンバーにない",IF($O593="","案件コードがない",IF($O593="なし","案件コードが案件にない",IF($I593="","時間がない",IF((N($F593)*60+N($G593))=0,"時間が0",IF($I593=0,"丸めると0分","")))))))))</f>
        <v/>
      </c>
      <c r="M593" s="58" t="n"/>
      <c r="N593" s="33">
        <f>IF(ISNUMBER($A593),DATE(YEAR($A593),MONTH($A593),1),"")</f>
        <v/>
      </c>
      <c r="O593" s="34">
        <f>IF($C593="","",IFERROR(MATCH($C593,'案件'!$A$5:$A$84,0),"なし"))</f>
        <v/>
      </c>
      <c r="P593" s="34">
        <f>IF($B593="","",IFERROR(MATCH($B593,'メンバー'!$B$5:$B$24,0),"なし"))</f>
        <v/>
      </c>
    </row>
    <row r="594" ht="17" customHeight="1">
      <c r="A594" s="23" t="n"/>
      <c r="B594" s="21" t="n"/>
      <c r="C594" s="21" t="n"/>
      <c r="D594" s="29">
        <f>IF(OR($O594="",$O594="なし"),"",INDEX('案件'!$B$5:$B$84,$O594)&amp;"")</f>
        <v/>
      </c>
      <c r="E594" s="19" t="n"/>
      <c r="F594" s="22" t="n"/>
      <c r="G594" s="22" t="n"/>
      <c r="H594" s="19" t="n"/>
      <c r="I594" s="30">
        <f>IF(AND($F594="",$G594=""),"",IF(N('設定'!$B$11)&gt;0,ROUND((N($F594)*60+N($G594))/N('設定'!$B$11),0)*N('設定'!$B$11),(N($F594)*60+N($G594)))/60)</f>
        <v/>
      </c>
      <c r="J594" s="31">
        <f>IF(OR($I594="",$P594="",$P594="なし"),"",$I594*N(INDEX('メンバー'!$D$5:$D$24,$P594)))</f>
        <v/>
      </c>
      <c r="K594" s="32">
        <f>IF(OR($O594="",$O594="なし"),"",INDEX('案件'!$D$5:$D$84,$O594)&amp;"")</f>
        <v/>
      </c>
      <c r="L594" s="32">
        <f>IF(AND($A594="",$B594="",$C594="",$F594="",$G594=""),"",IF(NOT(ISNUMBER($A594)),"日付がない",IF($P594="","氏名がない",IF($P594="なし","氏名がメンバーにない",IF($O594="","案件コードがない",IF($O594="なし","案件コードが案件にない",IF($I594="","時間がない",IF((N($F594)*60+N($G594))=0,"時間が0",IF($I594=0,"丸めると0分","")))))))))</f>
        <v/>
      </c>
      <c r="M594" s="58" t="n"/>
      <c r="N594" s="33">
        <f>IF(ISNUMBER($A594),DATE(YEAR($A594),MONTH($A594),1),"")</f>
        <v/>
      </c>
      <c r="O594" s="34">
        <f>IF($C594="","",IFERROR(MATCH($C594,'案件'!$A$5:$A$84,0),"なし"))</f>
        <v/>
      </c>
      <c r="P594" s="34">
        <f>IF($B594="","",IFERROR(MATCH($B594,'メンバー'!$B$5:$B$24,0),"なし"))</f>
        <v/>
      </c>
    </row>
    <row r="595" ht="17" customHeight="1">
      <c r="A595" s="23" t="n"/>
      <c r="B595" s="21" t="n"/>
      <c r="C595" s="21" t="n"/>
      <c r="D595" s="29">
        <f>IF(OR($O595="",$O595="なし"),"",INDEX('案件'!$B$5:$B$84,$O595)&amp;"")</f>
        <v/>
      </c>
      <c r="E595" s="19" t="n"/>
      <c r="F595" s="22" t="n"/>
      <c r="G595" s="22" t="n"/>
      <c r="H595" s="19" t="n"/>
      <c r="I595" s="30">
        <f>IF(AND($F595="",$G595=""),"",IF(N('設定'!$B$11)&gt;0,ROUND((N($F595)*60+N($G595))/N('設定'!$B$11),0)*N('設定'!$B$11),(N($F595)*60+N($G595)))/60)</f>
        <v/>
      </c>
      <c r="J595" s="31">
        <f>IF(OR($I595="",$P595="",$P595="なし"),"",$I595*N(INDEX('メンバー'!$D$5:$D$24,$P595)))</f>
        <v/>
      </c>
      <c r="K595" s="32">
        <f>IF(OR($O595="",$O595="なし"),"",INDEX('案件'!$D$5:$D$84,$O595)&amp;"")</f>
        <v/>
      </c>
      <c r="L595" s="32">
        <f>IF(AND($A595="",$B595="",$C595="",$F595="",$G595=""),"",IF(NOT(ISNUMBER($A595)),"日付がない",IF($P595="","氏名がない",IF($P595="なし","氏名がメンバーにない",IF($O595="","案件コードがない",IF($O595="なし","案件コードが案件にない",IF($I595="","時間がない",IF((N($F595)*60+N($G595))=0,"時間が0",IF($I595=0,"丸めると0分","")))))))))</f>
        <v/>
      </c>
      <c r="M595" s="58" t="n"/>
      <c r="N595" s="33">
        <f>IF(ISNUMBER($A595),DATE(YEAR($A595),MONTH($A595),1),"")</f>
        <v/>
      </c>
      <c r="O595" s="34">
        <f>IF($C595="","",IFERROR(MATCH($C595,'案件'!$A$5:$A$84,0),"なし"))</f>
        <v/>
      </c>
      <c r="P595" s="34">
        <f>IF($B595="","",IFERROR(MATCH($B595,'メンバー'!$B$5:$B$24,0),"なし"))</f>
        <v/>
      </c>
    </row>
    <row r="596" ht="17" customHeight="1">
      <c r="A596" s="23" t="n"/>
      <c r="B596" s="21" t="n"/>
      <c r="C596" s="21" t="n"/>
      <c r="D596" s="29">
        <f>IF(OR($O596="",$O596="なし"),"",INDEX('案件'!$B$5:$B$84,$O596)&amp;"")</f>
        <v/>
      </c>
      <c r="E596" s="19" t="n"/>
      <c r="F596" s="22" t="n"/>
      <c r="G596" s="22" t="n"/>
      <c r="H596" s="19" t="n"/>
      <c r="I596" s="30">
        <f>IF(AND($F596="",$G596=""),"",IF(N('設定'!$B$11)&gt;0,ROUND((N($F596)*60+N($G596))/N('設定'!$B$11),0)*N('設定'!$B$11),(N($F596)*60+N($G596)))/60)</f>
        <v/>
      </c>
      <c r="J596" s="31">
        <f>IF(OR($I596="",$P596="",$P596="なし"),"",$I596*N(INDEX('メンバー'!$D$5:$D$24,$P596)))</f>
        <v/>
      </c>
      <c r="K596" s="32">
        <f>IF(OR($O596="",$O596="なし"),"",INDEX('案件'!$D$5:$D$84,$O596)&amp;"")</f>
        <v/>
      </c>
      <c r="L596" s="32">
        <f>IF(AND($A596="",$B596="",$C596="",$F596="",$G596=""),"",IF(NOT(ISNUMBER($A596)),"日付がない",IF($P596="","氏名がない",IF($P596="なし","氏名がメンバーにない",IF($O596="","案件コードがない",IF($O596="なし","案件コードが案件にない",IF($I596="","時間がない",IF((N($F596)*60+N($G596))=0,"時間が0",IF($I596=0,"丸めると0分","")))))))))</f>
        <v/>
      </c>
      <c r="M596" s="58" t="n"/>
      <c r="N596" s="33">
        <f>IF(ISNUMBER($A596),DATE(YEAR($A596),MONTH($A596),1),"")</f>
        <v/>
      </c>
      <c r="O596" s="34">
        <f>IF($C596="","",IFERROR(MATCH($C596,'案件'!$A$5:$A$84,0),"なし"))</f>
        <v/>
      </c>
      <c r="P596" s="34">
        <f>IF($B596="","",IFERROR(MATCH($B596,'メンバー'!$B$5:$B$24,0),"なし"))</f>
        <v/>
      </c>
    </row>
    <row r="597" ht="17" customHeight="1">
      <c r="A597" s="23" t="n"/>
      <c r="B597" s="21" t="n"/>
      <c r="C597" s="21" t="n"/>
      <c r="D597" s="29">
        <f>IF(OR($O597="",$O597="なし"),"",INDEX('案件'!$B$5:$B$84,$O597)&amp;"")</f>
        <v/>
      </c>
      <c r="E597" s="19" t="n"/>
      <c r="F597" s="22" t="n"/>
      <c r="G597" s="22" t="n"/>
      <c r="H597" s="19" t="n"/>
      <c r="I597" s="30">
        <f>IF(AND($F597="",$G597=""),"",IF(N('設定'!$B$11)&gt;0,ROUND((N($F597)*60+N($G597))/N('設定'!$B$11),0)*N('設定'!$B$11),(N($F597)*60+N($G597)))/60)</f>
        <v/>
      </c>
      <c r="J597" s="31">
        <f>IF(OR($I597="",$P597="",$P597="なし"),"",$I597*N(INDEX('メンバー'!$D$5:$D$24,$P597)))</f>
        <v/>
      </c>
      <c r="K597" s="32">
        <f>IF(OR($O597="",$O597="なし"),"",INDEX('案件'!$D$5:$D$84,$O597)&amp;"")</f>
        <v/>
      </c>
      <c r="L597" s="32">
        <f>IF(AND($A597="",$B597="",$C597="",$F597="",$G597=""),"",IF(NOT(ISNUMBER($A597)),"日付がない",IF($P597="","氏名がない",IF($P597="なし","氏名がメンバーにない",IF($O597="","案件コードがない",IF($O597="なし","案件コードが案件にない",IF($I597="","時間がない",IF((N($F597)*60+N($G597))=0,"時間が0",IF($I597=0,"丸めると0分","")))))))))</f>
        <v/>
      </c>
      <c r="M597" s="58" t="n"/>
      <c r="N597" s="33">
        <f>IF(ISNUMBER($A597),DATE(YEAR($A597),MONTH($A597),1),"")</f>
        <v/>
      </c>
      <c r="O597" s="34">
        <f>IF($C597="","",IFERROR(MATCH($C597,'案件'!$A$5:$A$84,0),"なし"))</f>
        <v/>
      </c>
      <c r="P597" s="34">
        <f>IF($B597="","",IFERROR(MATCH($B597,'メンバー'!$B$5:$B$24,0),"なし"))</f>
        <v/>
      </c>
    </row>
    <row r="598" ht="17" customHeight="1">
      <c r="A598" s="23" t="n"/>
      <c r="B598" s="21" t="n"/>
      <c r="C598" s="21" t="n"/>
      <c r="D598" s="29">
        <f>IF(OR($O598="",$O598="なし"),"",INDEX('案件'!$B$5:$B$84,$O598)&amp;"")</f>
        <v/>
      </c>
      <c r="E598" s="19" t="n"/>
      <c r="F598" s="22" t="n"/>
      <c r="G598" s="22" t="n"/>
      <c r="H598" s="19" t="n"/>
      <c r="I598" s="30">
        <f>IF(AND($F598="",$G598=""),"",IF(N('設定'!$B$11)&gt;0,ROUND((N($F598)*60+N($G598))/N('設定'!$B$11),0)*N('設定'!$B$11),(N($F598)*60+N($G598)))/60)</f>
        <v/>
      </c>
      <c r="J598" s="31">
        <f>IF(OR($I598="",$P598="",$P598="なし"),"",$I598*N(INDEX('メンバー'!$D$5:$D$24,$P598)))</f>
        <v/>
      </c>
      <c r="K598" s="32">
        <f>IF(OR($O598="",$O598="なし"),"",INDEX('案件'!$D$5:$D$84,$O598)&amp;"")</f>
        <v/>
      </c>
      <c r="L598" s="32">
        <f>IF(AND($A598="",$B598="",$C598="",$F598="",$G598=""),"",IF(NOT(ISNUMBER($A598)),"日付がない",IF($P598="","氏名がない",IF($P598="なし","氏名がメンバーにない",IF($O598="","案件コードがない",IF($O598="なし","案件コードが案件にない",IF($I598="","時間がない",IF((N($F598)*60+N($G598))=0,"時間が0",IF($I598=0,"丸めると0分","")))))))))</f>
        <v/>
      </c>
      <c r="M598" s="58" t="n"/>
      <c r="N598" s="33">
        <f>IF(ISNUMBER($A598),DATE(YEAR($A598),MONTH($A598),1),"")</f>
        <v/>
      </c>
      <c r="O598" s="34">
        <f>IF($C598="","",IFERROR(MATCH($C598,'案件'!$A$5:$A$84,0),"なし"))</f>
        <v/>
      </c>
      <c r="P598" s="34">
        <f>IF($B598="","",IFERROR(MATCH($B598,'メンバー'!$B$5:$B$24,0),"なし"))</f>
        <v/>
      </c>
    </row>
    <row r="599" ht="17" customHeight="1">
      <c r="A599" s="23" t="n"/>
      <c r="B599" s="21" t="n"/>
      <c r="C599" s="21" t="n"/>
      <c r="D599" s="29">
        <f>IF(OR($O599="",$O599="なし"),"",INDEX('案件'!$B$5:$B$84,$O599)&amp;"")</f>
        <v/>
      </c>
      <c r="E599" s="19" t="n"/>
      <c r="F599" s="22" t="n"/>
      <c r="G599" s="22" t="n"/>
      <c r="H599" s="19" t="n"/>
      <c r="I599" s="30">
        <f>IF(AND($F599="",$G599=""),"",IF(N('設定'!$B$11)&gt;0,ROUND((N($F599)*60+N($G599))/N('設定'!$B$11),0)*N('設定'!$B$11),(N($F599)*60+N($G599)))/60)</f>
        <v/>
      </c>
      <c r="J599" s="31">
        <f>IF(OR($I599="",$P599="",$P599="なし"),"",$I599*N(INDEX('メンバー'!$D$5:$D$24,$P599)))</f>
        <v/>
      </c>
      <c r="K599" s="32">
        <f>IF(OR($O599="",$O599="なし"),"",INDEX('案件'!$D$5:$D$84,$O599)&amp;"")</f>
        <v/>
      </c>
      <c r="L599" s="32">
        <f>IF(AND($A599="",$B599="",$C599="",$F599="",$G599=""),"",IF(NOT(ISNUMBER($A599)),"日付がない",IF($P599="","氏名がない",IF($P599="なし","氏名がメンバーにない",IF($O599="","案件コードがない",IF($O599="なし","案件コードが案件にない",IF($I599="","時間がない",IF((N($F599)*60+N($G599))=0,"時間が0",IF($I599=0,"丸めると0分","")))))))))</f>
        <v/>
      </c>
      <c r="M599" s="58" t="n"/>
      <c r="N599" s="33">
        <f>IF(ISNUMBER($A599),DATE(YEAR($A599),MONTH($A599),1),"")</f>
        <v/>
      </c>
      <c r="O599" s="34">
        <f>IF($C599="","",IFERROR(MATCH($C599,'案件'!$A$5:$A$84,0),"なし"))</f>
        <v/>
      </c>
      <c r="P599" s="34">
        <f>IF($B599="","",IFERROR(MATCH($B599,'メンバー'!$B$5:$B$24,0),"なし"))</f>
        <v/>
      </c>
    </row>
    <row r="600" ht="17" customHeight="1">
      <c r="A600" s="23" t="n"/>
      <c r="B600" s="21" t="n"/>
      <c r="C600" s="21" t="n"/>
      <c r="D600" s="29">
        <f>IF(OR($O600="",$O600="なし"),"",INDEX('案件'!$B$5:$B$84,$O600)&amp;"")</f>
        <v/>
      </c>
      <c r="E600" s="19" t="n"/>
      <c r="F600" s="22" t="n"/>
      <c r="G600" s="22" t="n"/>
      <c r="H600" s="19" t="n"/>
      <c r="I600" s="30">
        <f>IF(AND($F600="",$G600=""),"",IF(N('設定'!$B$11)&gt;0,ROUND((N($F600)*60+N($G600))/N('設定'!$B$11),0)*N('設定'!$B$11),(N($F600)*60+N($G600)))/60)</f>
        <v/>
      </c>
      <c r="J600" s="31">
        <f>IF(OR($I600="",$P600="",$P600="なし"),"",$I600*N(INDEX('メンバー'!$D$5:$D$24,$P600)))</f>
        <v/>
      </c>
      <c r="K600" s="32">
        <f>IF(OR($O600="",$O600="なし"),"",INDEX('案件'!$D$5:$D$84,$O600)&amp;"")</f>
        <v/>
      </c>
      <c r="L600" s="32">
        <f>IF(AND($A600="",$B600="",$C600="",$F600="",$G600=""),"",IF(NOT(ISNUMBER($A600)),"日付がない",IF($P600="","氏名がない",IF($P600="なし","氏名がメンバーにない",IF($O600="","案件コードがない",IF($O600="なし","案件コードが案件にない",IF($I600="","時間がない",IF((N($F600)*60+N($G600))=0,"時間が0",IF($I600=0,"丸めると0分","")))))))))</f>
        <v/>
      </c>
      <c r="M600" s="58" t="n"/>
      <c r="N600" s="33">
        <f>IF(ISNUMBER($A600),DATE(YEAR($A600),MONTH($A600),1),"")</f>
        <v/>
      </c>
      <c r="O600" s="34">
        <f>IF($C600="","",IFERROR(MATCH($C600,'案件'!$A$5:$A$84,0),"なし"))</f>
        <v/>
      </c>
      <c r="P600" s="34">
        <f>IF($B600="","",IFERROR(MATCH($B600,'メンバー'!$B$5:$B$24,0),"なし"))</f>
        <v/>
      </c>
    </row>
    <row r="601" ht="17" customHeight="1">
      <c r="A601" s="23" t="n"/>
      <c r="B601" s="21" t="n"/>
      <c r="C601" s="21" t="n"/>
      <c r="D601" s="29">
        <f>IF(OR($O601="",$O601="なし"),"",INDEX('案件'!$B$5:$B$84,$O601)&amp;"")</f>
        <v/>
      </c>
      <c r="E601" s="19" t="n"/>
      <c r="F601" s="22" t="n"/>
      <c r="G601" s="22" t="n"/>
      <c r="H601" s="19" t="n"/>
      <c r="I601" s="30">
        <f>IF(AND($F601="",$G601=""),"",IF(N('設定'!$B$11)&gt;0,ROUND((N($F601)*60+N($G601))/N('設定'!$B$11),0)*N('設定'!$B$11),(N($F601)*60+N($G601)))/60)</f>
        <v/>
      </c>
      <c r="J601" s="31">
        <f>IF(OR($I601="",$P601="",$P601="なし"),"",$I601*N(INDEX('メンバー'!$D$5:$D$24,$P601)))</f>
        <v/>
      </c>
      <c r="K601" s="32">
        <f>IF(OR($O601="",$O601="なし"),"",INDEX('案件'!$D$5:$D$84,$O601)&amp;"")</f>
        <v/>
      </c>
      <c r="L601" s="32">
        <f>IF(AND($A601="",$B601="",$C601="",$F601="",$G601=""),"",IF(NOT(ISNUMBER($A601)),"日付がない",IF($P601="","氏名がない",IF($P601="なし","氏名がメンバーにない",IF($O601="","案件コードがない",IF($O601="なし","案件コードが案件にない",IF($I601="","時間がない",IF((N($F601)*60+N($G601))=0,"時間が0",IF($I601=0,"丸めると0分","")))))))))</f>
        <v/>
      </c>
      <c r="M601" s="58" t="n"/>
      <c r="N601" s="33">
        <f>IF(ISNUMBER($A601),DATE(YEAR($A601),MONTH($A601),1),"")</f>
        <v/>
      </c>
      <c r="O601" s="34">
        <f>IF($C601="","",IFERROR(MATCH($C601,'案件'!$A$5:$A$84,0),"なし"))</f>
        <v/>
      </c>
      <c r="P601" s="34">
        <f>IF($B601="","",IFERROR(MATCH($B601,'メンバー'!$B$5:$B$24,0),"なし"))</f>
        <v/>
      </c>
    </row>
    <row r="602" ht="17" customHeight="1">
      <c r="A602" s="23" t="n"/>
      <c r="B602" s="21" t="n"/>
      <c r="C602" s="21" t="n"/>
      <c r="D602" s="29">
        <f>IF(OR($O602="",$O602="なし"),"",INDEX('案件'!$B$5:$B$84,$O602)&amp;"")</f>
        <v/>
      </c>
      <c r="E602" s="19" t="n"/>
      <c r="F602" s="22" t="n"/>
      <c r="G602" s="22" t="n"/>
      <c r="H602" s="19" t="n"/>
      <c r="I602" s="30">
        <f>IF(AND($F602="",$G602=""),"",IF(N('設定'!$B$11)&gt;0,ROUND((N($F602)*60+N($G602))/N('設定'!$B$11),0)*N('設定'!$B$11),(N($F602)*60+N($G602)))/60)</f>
        <v/>
      </c>
      <c r="J602" s="31">
        <f>IF(OR($I602="",$P602="",$P602="なし"),"",$I602*N(INDEX('メンバー'!$D$5:$D$24,$P602)))</f>
        <v/>
      </c>
      <c r="K602" s="32">
        <f>IF(OR($O602="",$O602="なし"),"",INDEX('案件'!$D$5:$D$84,$O602)&amp;"")</f>
        <v/>
      </c>
      <c r="L602" s="32">
        <f>IF(AND($A602="",$B602="",$C602="",$F602="",$G602=""),"",IF(NOT(ISNUMBER($A602)),"日付がない",IF($P602="","氏名がない",IF($P602="なし","氏名がメンバーにない",IF($O602="","案件コードがない",IF($O602="なし","案件コードが案件にない",IF($I602="","時間がない",IF((N($F602)*60+N($G602))=0,"時間が0",IF($I602=0,"丸めると0分","")))))))))</f>
        <v/>
      </c>
      <c r="M602" s="58" t="n"/>
      <c r="N602" s="33">
        <f>IF(ISNUMBER($A602),DATE(YEAR($A602),MONTH($A602),1),"")</f>
        <v/>
      </c>
      <c r="O602" s="34">
        <f>IF($C602="","",IFERROR(MATCH($C602,'案件'!$A$5:$A$84,0),"なし"))</f>
        <v/>
      </c>
      <c r="P602" s="34">
        <f>IF($B602="","",IFERROR(MATCH($B602,'メンバー'!$B$5:$B$24,0),"なし"))</f>
        <v/>
      </c>
    </row>
    <row r="603" ht="17" customHeight="1">
      <c r="A603" s="23" t="n"/>
      <c r="B603" s="21" t="n"/>
      <c r="C603" s="21" t="n"/>
      <c r="D603" s="29">
        <f>IF(OR($O603="",$O603="なし"),"",INDEX('案件'!$B$5:$B$84,$O603)&amp;"")</f>
        <v/>
      </c>
      <c r="E603" s="19" t="n"/>
      <c r="F603" s="22" t="n"/>
      <c r="G603" s="22" t="n"/>
      <c r="H603" s="19" t="n"/>
      <c r="I603" s="30">
        <f>IF(AND($F603="",$G603=""),"",IF(N('設定'!$B$11)&gt;0,ROUND((N($F603)*60+N($G603))/N('設定'!$B$11),0)*N('設定'!$B$11),(N($F603)*60+N($G603)))/60)</f>
        <v/>
      </c>
      <c r="J603" s="31">
        <f>IF(OR($I603="",$P603="",$P603="なし"),"",$I603*N(INDEX('メンバー'!$D$5:$D$24,$P603)))</f>
        <v/>
      </c>
      <c r="K603" s="32">
        <f>IF(OR($O603="",$O603="なし"),"",INDEX('案件'!$D$5:$D$84,$O603)&amp;"")</f>
        <v/>
      </c>
      <c r="L603" s="32">
        <f>IF(AND($A603="",$B603="",$C603="",$F603="",$G603=""),"",IF(NOT(ISNUMBER($A603)),"日付がない",IF($P603="","氏名がない",IF($P603="なし","氏名がメンバーにない",IF($O603="","案件コードがない",IF($O603="なし","案件コードが案件にない",IF($I603="","時間がない",IF((N($F603)*60+N($G603))=0,"時間が0",IF($I603=0,"丸めると0分","")))))))))</f>
        <v/>
      </c>
      <c r="M603" s="58" t="n"/>
      <c r="N603" s="33">
        <f>IF(ISNUMBER($A603),DATE(YEAR($A603),MONTH($A603),1),"")</f>
        <v/>
      </c>
      <c r="O603" s="34">
        <f>IF($C603="","",IFERROR(MATCH($C603,'案件'!$A$5:$A$84,0),"なし"))</f>
        <v/>
      </c>
      <c r="P603" s="34">
        <f>IF($B603="","",IFERROR(MATCH($B603,'メンバー'!$B$5:$B$24,0),"なし"))</f>
        <v/>
      </c>
    </row>
    <row r="604" ht="17" customHeight="1">
      <c r="A604" s="23" t="n"/>
      <c r="B604" s="21" t="n"/>
      <c r="C604" s="21" t="n"/>
      <c r="D604" s="29">
        <f>IF(OR($O604="",$O604="なし"),"",INDEX('案件'!$B$5:$B$84,$O604)&amp;"")</f>
        <v/>
      </c>
      <c r="E604" s="19" t="n"/>
      <c r="F604" s="22" t="n"/>
      <c r="G604" s="22" t="n"/>
      <c r="H604" s="19" t="n"/>
      <c r="I604" s="30">
        <f>IF(AND($F604="",$G604=""),"",IF(N('設定'!$B$11)&gt;0,ROUND((N($F604)*60+N($G604))/N('設定'!$B$11),0)*N('設定'!$B$11),(N($F604)*60+N($G604)))/60)</f>
        <v/>
      </c>
      <c r="J604" s="31">
        <f>IF(OR($I604="",$P604="",$P604="なし"),"",$I604*N(INDEX('メンバー'!$D$5:$D$24,$P604)))</f>
        <v/>
      </c>
      <c r="K604" s="32">
        <f>IF(OR($O604="",$O604="なし"),"",INDEX('案件'!$D$5:$D$84,$O604)&amp;"")</f>
        <v/>
      </c>
      <c r="L604" s="32">
        <f>IF(AND($A604="",$B604="",$C604="",$F604="",$G604=""),"",IF(NOT(ISNUMBER($A604)),"日付がない",IF($P604="","氏名がない",IF($P604="なし","氏名がメンバーにない",IF($O604="","案件コードがない",IF($O604="なし","案件コードが案件にない",IF($I604="","時間がない",IF((N($F604)*60+N($G604))=0,"時間が0",IF($I604=0,"丸めると0分","")))))))))</f>
        <v/>
      </c>
      <c r="M604" s="58" t="n"/>
      <c r="N604" s="33">
        <f>IF(ISNUMBER($A604),DATE(YEAR($A604),MONTH($A604),1),"")</f>
        <v/>
      </c>
      <c r="O604" s="34">
        <f>IF($C604="","",IFERROR(MATCH($C604,'案件'!$A$5:$A$84,0),"なし"))</f>
        <v/>
      </c>
      <c r="P604" s="34">
        <f>IF($B604="","",IFERROR(MATCH($B604,'メンバー'!$B$5:$B$24,0),"なし"))</f>
        <v/>
      </c>
    </row>
    <row r="605" ht="17" customHeight="1">
      <c r="A605" s="23" t="n"/>
      <c r="B605" s="21" t="n"/>
      <c r="C605" s="21" t="n"/>
      <c r="D605" s="29">
        <f>IF(OR($O605="",$O605="なし"),"",INDEX('案件'!$B$5:$B$84,$O605)&amp;"")</f>
        <v/>
      </c>
      <c r="E605" s="19" t="n"/>
      <c r="F605" s="22" t="n"/>
      <c r="G605" s="22" t="n"/>
      <c r="H605" s="19" t="n"/>
      <c r="I605" s="30">
        <f>IF(AND($F605="",$G605=""),"",IF(N('設定'!$B$11)&gt;0,ROUND((N($F605)*60+N($G605))/N('設定'!$B$11),0)*N('設定'!$B$11),(N($F605)*60+N($G605)))/60)</f>
        <v/>
      </c>
      <c r="J605" s="31">
        <f>IF(OR($I605="",$P605="",$P605="なし"),"",$I605*N(INDEX('メンバー'!$D$5:$D$24,$P605)))</f>
        <v/>
      </c>
      <c r="K605" s="32">
        <f>IF(OR($O605="",$O605="なし"),"",INDEX('案件'!$D$5:$D$84,$O605)&amp;"")</f>
        <v/>
      </c>
      <c r="L605" s="32">
        <f>IF(AND($A605="",$B605="",$C605="",$F605="",$G605=""),"",IF(NOT(ISNUMBER($A605)),"日付がない",IF($P605="","氏名がない",IF($P605="なし","氏名がメンバーにない",IF($O605="","案件コードがない",IF($O605="なし","案件コードが案件にない",IF($I605="","時間がない",IF((N($F605)*60+N($G605))=0,"時間が0",IF($I605=0,"丸めると0分","")))))))))</f>
        <v/>
      </c>
      <c r="M605" s="58" t="n"/>
      <c r="N605" s="33">
        <f>IF(ISNUMBER($A605),DATE(YEAR($A605),MONTH($A605),1),"")</f>
        <v/>
      </c>
      <c r="O605" s="34">
        <f>IF($C605="","",IFERROR(MATCH($C605,'案件'!$A$5:$A$84,0),"なし"))</f>
        <v/>
      </c>
      <c r="P605" s="34">
        <f>IF($B605="","",IFERROR(MATCH($B605,'メンバー'!$B$5:$B$24,0),"なし"))</f>
        <v/>
      </c>
    </row>
    <row r="606" ht="17" customHeight="1">
      <c r="A606" s="23" t="n"/>
      <c r="B606" s="21" t="n"/>
      <c r="C606" s="21" t="n"/>
      <c r="D606" s="29">
        <f>IF(OR($O606="",$O606="なし"),"",INDEX('案件'!$B$5:$B$84,$O606)&amp;"")</f>
        <v/>
      </c>
      <c r="E606" s="19" t="n"/>
      <c r="F606" s="22" t="n"/>
      <c r="G606" s="22" t="n"/>
      <c r="H606" s="19" t="n"/>
      <c r="I606" s="30">
        <f>IF(AND($F606="",$G606=""),"",IF(N('設定'!$B$11)&gt;0,ROUND((N($F606)*60+N($G606))/N('設定'!$B$11),0)*N('設定'!$B$11),(N($F606)*60+N($G606)))/60)</f>
        <v/>
      </c>
      <c r="J606" s="31">
        <f>IF(OR($I606="",$P606="",$P606="なし"),"",$I606*N(INDEX('メンバー'!$D$5:$D$24,$P606)))</f>
        <v/>
      </c>
      <c r="K606" s="32">
        <f>IF(OR($O606="",$O606="なし"),"",INDEX('案件'!$D$5:$D$84,$O606)&amp;"")</f>
        <v/>
      </c>
      <c r="L606" s="32">
        <f>IF(AND($A606="",$B606="",$C606="",$F606="",$G606=""),"",IF(NOT(ISNUMBER($A606)),"日付がない",IF($P606="","氏名がない",IF($P606="なし","氏名がメンバーにない",IF($O606="","案件コードがない",IF($O606="なし","案件コードが案件にない",IF($I606="","時間がない",IF((N($F606)*60+N($G606))=0,"時間が0",IF($I606=0,"丸めると0分","")))))))))</f>
        <v/>
      </c>
      <c r="M606" s="58" t="n"/>
      <c r="N606" s="33">
        <f>IF(ISNUMBER($A606),DATE(YEAR($A606),MONTH($A606),1),"")</f>
        <v/>
      </c>
      <c r="O606" s="34">
        <f>IF($C606="","",IFERROR(MATCH($C606,'案件'!$A$5:$A$84,0),"なし"))</f>
        <v/>
      </c>
      <c r="P606" s="34">
        <f>IF($B606="","",IFERROR(MATCH($B606,'メンバー'!$B$5:$B$24,0),"なし"))</f>
        <v/>
      </c>
    </row>
    <row r="607" ht="17" customHeight="1">
      <c r="A607" s="23" t="n"/>
      <c r="B607" s="21" t="n"/>
      <c r="C607" s="21" t="n"/>
      <c r="D607" s="29">
        <f>IF(OR($O607="",$O607="なし"),"",INDEX('案件'!$B$5:$B$84,$O607)&amp;"")</f>
        <v/>
      </c>
      <c r="E607" s="19" t="n"/>
      <c r="F607" s="22" t="n"/>
      <c r="G607" s="22" t="n"/>
      <c r="H607" s="19" t="n"/>
      <c r="I607" s="30">
        <f>IF(AND($F607="",$G607=""),"",IF(N('設定'!$B$11)&gt;0,ROUND((N($F607)*60+N($G607))/N('設定'!$B$11),0)*N('設定'!$B$11),(N($F607)*60+N($G607)))/60)</f>
        <v/>
      </c>
      <c r="J607" s="31">
        <f>IF(OR($I607="",$P607="",$P607="なし"),"",$I607*N(INDEX('メンバー'!$D$5:$D$24,$P607)))</f>
        <v/>
      </c>
      <c r="K607" s="32">
        <f>IF(OR($O607="",$O607="なし"),"",INDEX('案件'!$D$5:$D$84,$O607)&amp;"")</f>
        <v/>
      </c>
      <c r="L607" s="32">
        <f>IF(AND($A607="",$B607="",$C607="",$F607="",$G607=""),"",IF(NOT(ISNUMBER($A607)),"日付がない",IF($P607="","氏名がない",IF($P607="なし","氏名がメンバーにない",IF($O607="","案件コードがない",IF($O607="なし","案件コードが案件にない",IF($I607="","時間がない",IF((N($F607)*60+N($G607))=0,"時間が0",IF($I607=0,"丸めると0分","")))))))))</f>
        <v/>
      </c>
      <c r="M607" s="58" t="n"/>
      <c r="N607" s="33">
        <f>IF(ISNUMBER($A607),DATE(YEAR($A607),MONTH($A607),1),"")</f>
        <v/>
      </c>
      <c r="O607" s="34">
        <f>IF($C607="","",IFERROR(MATCH($C607,'案件'!$A$5:$A$84,0),"なし"))</f>
        <v/>
      </c>
      <c r="P607" s="34">
        <f>IF($B607="","",IFERROR(MATCH($B607,'メンバー'!$B$5:$B$24,0),"なし"))</f>
        <v/>
      </c>
    </row>
    <row r="608" ht="17" customHeight="1">
      <c r="A608" s="23" t="n"/>
      <c r="B608" s="21" t="n"/>
      <c r="C608" s="21" t="n"/>
      <c r="D608" s="29">
        <f>IF(OR($O608="",$O608="なし"),"",INDEX('案件'!$B$5:$B$84,$O608)&amp;"")</f>
        <v/>
      </c>
      <c r="E608" s="19" t="n"/>
      <c r="F608" s="22" t="n"/>
      <c r="G608" s="22" t="n"/>
      <c r="H608" s="19" t="n"/>
      <c r="I608" s="30">
        <f>IF(AND($F608="",$G608=""),"",IF(N('設定'!$B$11)&gt;0,ROUND((N($F608)*60+N($G608))/N('設定'!$B$11),0)*N('設定'!$B$11),(N($F608)*60+N($G608)))/60)</f>
        <v/>
      </c>
      <c r="J608" s="31">
        <f>IF(OR($I608="",$P608="",$P608="なし"),"",$I608*N(INDEX('メンバー'!$D$5:$D$24,$P608)))</f>
        <v/>
      </c>
      <c r="K608" s="32">
        <f>IF(OR($O608="",$O608="なし"),"",INDEX('案件'!$D$5:$D$84,$O608)&amp;"")</f>
        <v/>
      </c>
      <c r="L608" s="32">
        <f>IF(AND($A608="",$B608="",$C608="",$F608="",$G608=""),"",IF(NOT(ISNUMBER($A608)),"日付がない",IF($P608="","氏名がない",IF($P608="なし","氏名がメンバーにない",IF($O608="","案件コードがない",IF($O608="なし","案件コードが案件にない",IF($I608="","時間がない",IF((N($F608)*60+N($G608))=0,"時間が0",IF($I608=0,"丸めると0分","")))))))))</f>
        <v/>
      </c>
      <c r="M608" s="58" t="n"/>
      <c r="N608" s="33">
        <f>IF(ISNUMBER($A608),DATE(YEAR($A608),MONTH($A608),1),"")</f>
        <v/>
      </c>
      <c r="O608" s="34">
        <f>IF($C608="","",IFERROR(MATCH($C608,'案件'!$A$5:$A$84,0),"なし"))</f>
        <v/>
      </c>
      <c r="P608" s="34">
        <f>IF($B608="","",IFERROR(MATCH($B608,'メンバー'!$B$5:$B$24,0),"なし"))</f>
        <v/>
      </c>
    </row>
    <row r="609" ht="17" customHeight="1">
      <c r="A609" s="23" t="n"/>
      <c r="B609" s="21" t="n"/>
      <c r="C609" s="21" t="n"/>
      <c r="D609" s="29">
        <f>IF(OR($O609="",$O609="なし"),"",INDEX('案件'!$B$5:$B$84,$O609)&amp;"")</f>
        <v/>
      </c>
      <c r="E609" s="19" t="n"/>
      <c r="F609" s="22" t="n"/>
      <c r="G609" s="22" t="n"/>
      <c r="H609" s="19" t="n"/>
      <c r="I609" s="30">
        <f>IF(AND($F609="",$G609=""),"",IF(N('設定'!$B$11)&gt;0,ROUND((N($F609)*60+N($G609))/N('設定'!$B$11),0)*N('設定'!$B$11),(N($F609)*60+N($G609)))/60)</f>
        <v/>
      </c>
      <c r="J609" s="31">
        <f>IF(OR($I609="",$P609="",$P609="なし"),"",$I609*N(INDEX('メンバー'!$D$5:$D$24,$P609)))</f>
        <v/>
      </c>
      <c r="K609" s="32">
        <f>IF(OR($O609="",$O609="なし"),"",INDEX('案件'!$D$5:$D$84,$O609)&amp;"")</f>
        <v/>
      </c>
      <c r="L609" s="32">
        <f>IF(AND($A609="",$B609="",$C609="",$F609="",$G609=""),"",IF(NOT(ISNUMBER($A609)),"日付がない",IF($P609="","氏名がない",IF($P609="なし","氏名がメンバーにない",IF($O609="","案件コードがない",IF($O609="なし","案件コードが案件にない",IF($I609="","時間がない",IF((N($F609)*60+N($G609))=0,"時間が0",IF($I609=0,"丸めると0分","")))))))))</f>
        <v/>
      </c>
      <c r="M609" s="58" t="n"/>
      <c r="N609" s="33">
        <f>IF(ISNUMBER($A609),DATE(YEAR($A609),MONTH($A609),1),"")</f>
        <v/>
      </c>
      <c r="O609" s="34">
        <f>IF($C609="","",IFERROR(MATCH($C609,'案件'!$A$5:$A$84,0),"なし"))</f>
        <v/>
      </c>
      <c r="P609" s="34">
        <f>IF($B609="","",IFERROR(MATCH($B609,'メンバー'!$B$5:$B$24,0),"なし"))</f>
        <v/>
      </c>
    </row>
    <row r="610" ht="17" customHeight="1">
      <c r="A610" s="23" t="n"/>
      <c r="B610" s="21" t="n"/>
      <c r="C610" s="21" t="n"/>
      <c r="D610" s="29">
        <f>IF(OR($O610="",$O610="なし"),"",INDEX('案件'!$B$5:$B$84,$O610)&amp;"")</f>
        <v/>
      </c>
      <c r="E610" s="19" t="n"/>
      <c r="F610" s="22" t="n"/>
      <c r="G610" s="22" t="n"/>
      <c r="H610" s="19" t="n"/>
      <c r="I610" s="30">
        <f>IF(AND($F610="",$G610=""),"",IF(N('設定'!$B$11)&gt;0,ROUND((N($F610)*60+N($G610))/N('設定'!$B$11),0)*N('設定'!$B$11),(N($F610)*60+N($G610)))/60)</f>
        <v/>
      </c>
      <c r="J610" s="31">
        <f>IF(OR($I610="",$P610="",$P610="なし"),"",$I610*N(INDEX('メンバー'!$D$5:$D$24,$P610)))</f>
        <v/>
      </c>
      <c r="K610" s="32">
        <f>IF(OR($O610="",$O610="なし"),"",INDEX('案件'!$D$5:$D$84,$O610)&amp;"")</f>
        <v/>
      </c>
      <c r="L610" s="32">
        <f>IF(AND($A610="",$B610="",$C610="",$F610="",$G610=""),"",IF(NOT(ISNUMBER($A610)),"日付がない",IF($P610="","氏名がない",IF($P610="なし","氏名がメンバーにない",IF($O610="","案件コードがない",IF($O610="なし","案件コードが案件にない",IF($I610="","時間がない",IF((N($F610)*60+N($G610))=0,"時間が0",IF($I610=0,"丸めると0分","")))))))))</f>
        <v/>
      </c>
      <c r="M610" s="58" t="n"/>
      <c r="N610" s="33">
        <f>IF(ISNUMBER($A610),DATE(YEAR($A610),MONTH($A610),1),"")</f>
        <v/>
      </c>
      <c r="O610" s="34">
        <f>IF($C610="","",IFERROR(MATCH($C610,'案件'!$A$5:$A$84,0),"なし"))</f>
        <v/>
      </c>
      <c r="P610" s="34">
        <f>IF($B610="","",IFERROR(MATCH($B610,'メンバー'!$B$5:$B$24,0),"なし"))</f>
        <v/>
      </c>
    </row>
    <row r="611" ht="17" customHeight="1">
      <c r="A611" s="23" t="n"/>
      <c r="B611" s="21" t="n"/>
      <c r="C611" s="21" t="n"/>
      <c r="D611" s="29">
        <f>IF(OR($O611="",$O611="なし"),"",INDEX('案件'!$B$5:$B$84,$O611)&amp;"")</f>
        <v/>
      </c>
      <c r="E611" s="19" t="n"/>
      <c r="F611" s="22" t="n"/>
      <c r="G611" s="22" t="n"/>
      <c r="H611" s="19" t="n"/>
      <c r="I611" s="30">
        <f>IF(AND($F611="",$G611=""),"",IF(N('設定'!$B$11)&gt;0,ROUND((N($F611)*60+N($G611))/N('設定'!$B$11),0)*N('設定'!$B$11),(N($F611)*60+N($G611)))/60)</f>
        <v/>
      </c>
      <c r="J611" s="31">
        <f>IF(OR($I611="",$P611="",$P611="なし"),"",$I611*N(INDEX('メンバー'!$D$5:$D$24,$P611)))</f>
        <v/>
      </c>
      <c r="K611" s="32">
        <f>IF(OR($O611="",$O611="なし"),"",INDEX('案件'!$D$5:$D$84,$O611)&amp;"")</f>
        <v/>
      </c>
      <c r="L611" s="32">
        <f>IF(AND($A611="",$B611="",$C611="",$F611="",$G611=""),"",IF(NOT(ISNUMBER($A611)),"日付がない",IF($P611="","氏名がない",IF($P611="なし","氏名がメンバーにない",IF($O611="","案件コードがない",IF($O611="なし","案件コードが案件にない",IF($I611="","時間がない",IF((N($F611)*60+N($G611))=0,"時間が0",IF($I611=0,"丸めると0分","")))))))))</f>
        <v/>
      </c>
      <c r="M611" s="58" t="n"/>
      <c r="N611" s="33">
        <f>IF(ISNUMBER($A611),DATE(YEAR($A611),MONTH($A611),1),"")</f>
        <v/>
      </c>
      <c r="O611" s="34">
        <f>IF($C611="","",IFERROR(MATCH($C611,'案件'!$A$5:$A$84,0),"なし"))</f>
        <v/>
      </c>
      <c r="P611" s="34">
        <f>IF($B611="","",IFERROR(MATCH($B611,'メンバー'!$B$5:$B$24,0),"なし"))</f>
        <v/>
      </c>
    </row>
    <row r="612" ht="17" customHeight="1">
      <c r="A612" s="23" t="n"/>
      <c r="B612" s="21" t="n"/>
      <c r="C612" s="21" t="n"/>
      <c r="D612" s="29">
        <f>IF(OR($O612="",$O612="なし"),"",INDEX('案件'!$B$5:$B$84,$O612)&amp;"")</f>
        <v/>
      </c>
      <c r="E612" s="19" t="n"/>
      <c r="F612" s="22" t="n"/>
      <c r="G612" s="22" t="n"/>
      <c r="H612" s="19" t="n"/>
      <c r="I612" s="30">
        <f>IF(AND($F612="",$G612=""),"",IF(N('設定'!$B$11)&gt;0,ROUND((N($F612)*60+N($G612))/N('設定'!$B$11),0)*N('設定'!$B$11),(N($F612)*60+N($G612)))/60)</f>
        <v/>
      </c>
      <c r="J612" s="31">
        <f>IF(OR($I612="",$P612="",$P612="なし"),"",$I612*N(INDEX('メンバー'!$D$5:$D$24,$P612)))</f>
        <v/>
      </c>
      <c r="K612" s="32">
        <f>IF(OR($O612="",$O612="なし"),"",INDEX('案件'!$D$5:$D$84,$O612)&amp;"")</f>
        <v/>
      </c>
      <c r="L612" s="32">
        <f>IF(AND($A612="",$B612="",$C612="",$F612="",$G612=""),"",IF(NOT(ISNUMBER($A612)),"日付がない",IF($P612="","氏名がない",IF($P612="なし","氏名がメンバーにない",IF($O612="","案件コードがない",IF($O612="なし","案件コードが案件にない",IF($I612="","時間がない",IF((N($F612)*60+N($G612))=0,"時間が0",IF($I612=0,"丸めると0分","")))))))))</f>
        <v/>
      </c>
      <c r="M612" s="58" t="n"/>
      <c r="N612" s="33">
        <f>IF(ISNUMBER($A612),DATE(YEAR($A612),MONTH($A612),1),"")</f>
        <v/>
      </c>
      <c r="O612" s="34">
        <f>IF($C612="","",IFERROR(MATCH($C612,'案件'!$A$5:$A$84,0),"なし"))</f>
        <v/>
      </c>
      <c r="P612" s="34">
        <f>IF($B612="","",IFERROR(MATCH($B612,'メンバー'!$B$5:$B$24,0),"なし"))</f>
        <v/>
      </c>
    </row>
    <row r="613" ht="17" customHeight="1">
      <c r="A613" s="23" t="n"/>
      <c r="B613" s="21" t="n"/>
      <c r="C613" s="21" t="n"/>
      <c r="D613" s="29">
        <f>IF(OR($O613="",$O613="なし"),"",INDEX('案件'!$B$5:$B$84,$O613)&amp;"")</f>
        <v/>
      </c>
      <c r="E613" s="19" t="n"/>
      <c r="F613" s="22" t="n"/>
      <c r="G613" s="22" t="n"/>
      <c r="H613" s="19" t="n"/>
      <c r="I613" s="30">
        <f>IF(AND($F613="",$G613=""),"",IF(N('設定'!$B$11)&gt;0,ROUND((N($F613)*60+N($G613))/N('設定'!$B$11),0)*N('設定'!$B$11),(N($F613)*60+N($G613)))/60)</f>
        <v/>
      </c>
      <c r="J613" s="31">
        <f>IF(OR($I613="",$P613="",$P613="なし"),"",$I613*N(INDEX('メンバー'!$D$5:$D$24,$P613)))</f>
        <v/>
      </c>
      <c r="K613" s="32">
        <f>IF(OR($O613="",$O613="なし"),"",INDEX('案件'!$D$5:$D$84,$O613)&amp;"")</f>
        <v/>
      </c>
      <c r="L613" s="32">
        <f>IF(AND($A613="",$B613="",$C613="",$F613="",$G613=""),"",IF(NOT(ISNUMBER($A613)),"日付がない",IF($P613="","氏名がない",IF($P613="なし","氏名がメンバーにない",IF($O613="","案件コードがない",IF($O613="なし","案件コードが案件にない",IF($I613="","時間がない",IF((N($F613)*60+N($G613))=0,"時間が0",IF($I613=0,"丸めると0分","")))))))))</f>
        <v/>
      </c>
      <c r="M613" s="58" t="n"/>
      <c r="N613" s="33">
        <f>IF(ISNUMBER($A613),DATE(YEAR($A613),MONTH($A613),1),"")</f>
        <v/>
      </c>
      <c r="O613" s="34">
        <f>IF($C613="","",IFERROR(MATCH($C613,'案件'!$A$5:$A$84,0),"なし"))</f>
        <v/>
      </c>
      <c r="P613" s="34">
        <f>IF($B613="","",IFERROR(MATCH($B613,'メンバー'!$B$5:$B$24,0),"なし"))</f>
        <v/>
      </c>
    </row>
    <row r="614" ht="17" customHeight="1">
      <c r="A614" s="23" t="n"/>
      <c r="B614" s="21" t="n"/>
      <c r="C614" s="21" t="n"/>
      <c r="D614" s="29">
        <f>IF(OR($O614="",$O614="なし"),"",INDEX('案件'!$B$5:$B$84,$O614)&amp;"")</f>
        <v/>
      </c>
      <c r="E614" s="19" t="n"/>
      <c r="F614" s="22" t="n"/>
      <c r="G614" s="22" t="n"/>
      <c r="H614" s="19" t="n"/>
      <c r="I614" s="30">
        <f>IF(AND($F614="",$G614=""),"",IF(N('設定'!$B$11)&gt;0,ROUND((N($F614)*60+N($G614))/N('設定'!$B$11),0)*N('設定'!$B$11),(N($F614)*60+N($G614)))/60)</f>
        <v/>
      </c>
      <c r="J614" s="31">
        <f>IF(OR($I614="",$P614="",$P614="なし"),"",$I614*N(INDEX('メンバー'!$D$5:$D$24,$P614)))</f>
        <v/>
      </c>
      <c r="K614" s="32">
        <f>IF(OR($O614="",$O614="なし"),"",INDEX('案件'!$D$5:$D$84,$O614)&amp;"")</f>
        <v/>
      </c>
      <c r="L614" s="32">
        <f>IF(AND($A614="",$B614="",$C614="",$F614="",$G614=""),"",IF(NOT(ISNUMBER($A614)),"日付がない",IF($P614="","氏名がない",IF($P614="なし","氏名がメンバーにない",IF($O614="","案件コードがない",IF($O614="なし","案件コードが案件にない",IF($I614="","時間がない",IF((N($F614)*60+N($G614))=0,"時間が0",IF($I614=0,"丸めると0分","")))))))))</f>
        <v/>
      </c>
      <c r="M614" s="58" t="n"/>
      <c r="N614" s="33">
        <f>IF(ISNUMBER($A614),DATE(YEAR($A614),MONTH($A614),1),"")</f>
        <v/>
      </c>
      <c r="O614" s="34">
        <f>IF($C614="","",IFERROR(MATCH($C614,'案件'!$A$5:$A$84,0),"なし"))</f>
        <v/>
      </c>
      <c r="P614" s="34">
        <f>IF($B614="","",IFERROR(MATCH($B614,'メンバー'!$B$5:$B$24,0),"なし"))</f>
        <v/>
      </c>
    </row>
    <row r="615" ht="17" customHeight="1">
      <c r="A615" s="23" t="n"/>
      <c r="B615" s="21" t="n"/>
      <c r="C615" s="21" t="n"/>
      <c r="D615" s="29">
        <f>IF(OR($O615="",$O615="なし"),"",INDEX('案件'!$B$5:$B$84,$O615)&amp;"")</f>
        <v/>
      </c>
      <c r="E615" s="19" t="n"/>
      <c r="F615" s="22" t="n"/>
      <c r="G615" s="22" t="n"/>
      <c r="H615" s="19" t="n"/>
      <c r="I615" s="30">
        <f>IF(AND($F615="",$G615=""),"",IF(N('設定'!$B$11)&gt;0,ROUND((N($F615)*60+N($G615))/N('設定'!$B$11),0)*N('設定'!$B$11),(N($F615)*60+N($G615)))/60)</f>
        <v/>
      </c>
      <c r="J615" s="31">
        <f>IF(OR($I615="",$P615="",$P615="なし"),"",$I615*N(INDEX('メンバー'!$D$5:$D$24,$P615)))</f>
        <v/>
      </c>
      <c r="K615" s="32">
        <f>IF(OR($O615="",$O615="なし"),"",INDEX('案件'!$D$5:$D$84,$O615)&amp;"")</f>
        <v/>
      </c>
      <c r="L615" s="32">
        <f>IF(AND($A615="",$B615="",$C615="",$F615="",$G615=""),"",IF(NOT(ISNUMBER($A615)),"日付がない",IF($P615="","氏名がない",IF($P615="なし","氏名がメンバーにない",IF($O615="","案件コードがない",IF($O615="なし","案件コードが案件にない",IF($I615="","時間がない",IF((N($F615)*60+N($G615))=0,"時間が0",IF($I615=0,"丸めると0分","")))))))))</f>
        <v/>
      </c>
      <c r="M615" s="58" t="n"/>
      <c r="N615" s="33">
        <f>IF(ISNUMBER($A615),DATE(YEAR($A615),MONTH($A615),1),"")</f>
        <v/>
      </c>
      <c r="O615" s="34">
        <f>IF($C615="","",IFERROR(MATCH($C615,'案件'!$A$5:$A$84,0),"なし"))</f>
        <v/>
      </c>
      <c r="P615" s="34">
        <f>IF($B615="","",IFERROR(MATCH($B615,'メンバー'!$B$5:$B$24,0),"なし"))</f>
        <v/>
      </c>
    </row>
    <row r="616" ht="17" customHeight="1">
      <c r="A616" s="23" t="n"/>
      <c r="B616" s="21" t="n"/>
      <c r="C616" s="21" t="n"/>
      <c r="D616" s="29">
        <f>IF(OR($O616="",$O616="なし"),"",INDEX('案件'!$B$5:$B$84,$O616)&amp;"")</f>
        <v/>
      </c>
      <c r="E616" s="19" t="n"/>
      <c r="F616" s="22" t="n"/>
      <c r="G616" s="22" t="n"/>
      <c r="H616" s="19" t="n"/>
      <c r="I616" s="30">
        <f>IF(AND($F616="",$G616=""),"",IF(N('設定'!$B$11)&gt;0,ROUND((N($F616)*60+N($G616))/N('設定'!$B$11),0)*N('設定'!$B$11),(N($F616)*60+N($G616)))/60)</f>
        <v/>
      </c>
      <c r="J616" s="31">
        <f>IF(OR($I616="",$P616="",$P616="なし"),"",$I616*N(INDEX('メンバー'!$D$5:$D$24,$P616)))</f>
        <v/>
      </c>
      <c r="K616" s="32">
        <f>IF(OR($O616="",$O616="なし"),"",INDEX('案件'!$D$5:$D$84,$O616)&amp;"")</f>
        <v/>
      </c>
      <c r="L616" s="32">
        <f>IF(AND($A616="",$B616="",$C616="",$F616="",$G616=""),"",IF(NOT(ISNUMBER($A616)),"日付がない",IF($P616="","氏名がない",IF($P616="なし","氏名がメンバーにない",IF($O616="","案件コードがない",IF($O616="なし","案件コードが案件にない",IF($I616="","時間がない",IF((N($F616)*60+N($G616))=0,"時間が0",IF($I616=0,"丸めると0分","")))))))))</f>
        <v/>
      </c>
      <c r="M616" s="58" t="n"/>
      <c r="N616" s="33">
        <f>IF(ISNUMBER($A616),DATE(YEAR($A616),MONTH($A616),1),"")</f>
        <v/>
      </c>
      <c r="O616" s="34">
        <f>IF($C616="","",IFERROR(MATCH($C616,'案件'!$A$5:$A$84,0),"なし"))</f>
        <v/>
      </c>
      <c r="P616" s="34">
        <f>IF($B616="","",IFERROR(MATCH($B616,'メンバー'!$B$5:$B$24,0),"なし"))</f>
        <v/>
      </c>
    </row>
    <row r="617" ht="17" customHeight="1">
      <c r="A617" s="23" t="n"/>
      <c r="B617" s="21" t="n"/>
      <c r="C617" s="21" t="n"/>
      <c r="D617" s="29">
        <f>IF(OR($O617="",$O617="なし"),"",INDEX('案件'!$B$5:$B$84,$O617)&amp;"")</f>
        <v/>
      </c>
      <c r="E617" s="19" t="n"/>
      <c r="F617" s="22" t="n"/>
      <c r="G617" s="22" t="n"/>
      <c r="H617" s="19" t="n"/>
      <c r="I617" s="30">
        <f>IF(AND($F617="",$G617=""),"",IF(N('設定'!$B$11)&gt;0,ROUND((N($F617)*60+N($G617))/N('設定'!$B$11),0)*N('設定'!$B$11),(N($F617)*60+N($G617)))/60)</f>
        <v/>
      </c>
      <c r="J617" s="31">
        <f>IF(OR($I617="",$P617="",$P617="なし"),"",$I617*N(INDEX('メンバー'!$D$5:$D$24,$P617)))</f>
        <v/>
      </c>
      <c r="K617" s="32">
        <f>IF(OR($O617="",$O617="なし"),"",INDEX('案件'!$D$5:$D$84,$O617)&amp;"")</f>
        <v/>
      </c>
      <c r="L617" s="32">
        <f>IF(AND($A617="",$B617="",$C617="",$F617="",$G617=""),"",IF(NOT(ISNUMBER($A617)),"日付がない",IF($P617="","氏名がない",IF($P617="なし","氏名がメンバーにない",IF($O617="","案件コードがない",IF($O617="なし","案件コードが案件にない",IF($I617="","時間がない",IF((N($F617)*60+N($G617))=0,"時間が0",IF($I617=0,"丸めると0分","")))))))))</f>
        <v/>
      </c>
      <c r="M617" s="58" t="n"/>
      <c r="N617" s="33">
        <f>IF(ISNUMBER($A617),DATE(YEAR($A617),MONTH($A617),1),"")</f>
        <v/>
      </c>
      <c r="O617" s="34">
        <f>IF($C617="","",IFERROR(MATCH($C617,'案件'!$A$5:$A$84,0),"なし"))</f>
        <v/>
      </c>
      <c r="P617" s="34">
        <f>IF($B617="","",IFERROR(MATCH($B617,'メンバー'!$B$5:$B$24,0),"なし"))</f>
        <v/>
      </c>
    </row>
    <row r="618" ht="17" customHeight="1">
      <c r="A618" s="23" t="n"/>
      <c r="B618" s="21" t="n"/>
      <c r="C618" s="21" t="n"/>
      <c r="D618" s="29">
        <f>IF(OR($O618="",$O618="なし"),"",INDEX('案件'!$B$5:$B$84,$O618)&amp;"")</f>
        <v/>
      </c>
      <c r="E618" s="19" t="n"/>
      <c r="F618" s="22" t="n"/>
      <c r="G618" s="22" t="n"/>
      <c r="H618" s="19" t="n"/>
      <c r="I618" s="30">
        <f>IF(AND($F618="",$G618=""),"",IF(N('設定'!$B$11)&gt;0,ROUND((N($F618)*60+N($G618))/N('設定'!$B$11),0)*N('設定'!$B$11),(N($F618)*60+N($G618)))/60)</f>
        <v/>
      </c>
      <c r="J618" s="31">
        <f>IF(OR($I618="",$P618="",$P618="なし"),"",$I618*N(INDEX('メンバー'!$D$5:$D$24,$P618)))</f>
        <v/>
      </c>
      <c r="K618" s="32">
        <f>IF(OR($O618="",$O618="なし"),"",INDEX('案件'!$D$5:$D$84,$O618)&amp;"")</f>
        <v/>
      </c>
      <c r="L618" s="32">
        <f>IF(AND($A618="",$B618="",$C618="",$F618="",$G618=""),"",IF(NOT(ISNUMBER($A618)),"日付がない",IF($P618="","氏名がない",IF($P618="なし","氏名がメンバーにない",IF($O618="","案件コードがない",IF($O618="なし","案件コードが案件にない",IF($I618="","時間がない",IF((N($F618)*60+N($G618))=0,"時間が0",IF($I618=0,"丸めると0分","")))))))))</f>
        <v/>
      </c>
      <c r="M618" s="58" t="n"/>
      <c r="N618" s="33">
        <f>IF(ISNUMBER($A618),DATE(YEAR($A618),MONTH($A618),1),"")</f>
        <v/>
      </c>
      <c r="O618" s="34">
        <f>IF($C618="","",IFERROR(MATCH($C618,'案件'!$A$5:$A$84,0),"なし"))</f>
        <v/>
      </c>
      <c r="P618" s="34">
        <f>IF($B618="","",IFERROR(MATCH($B618,'メンバー'!$B$5:$B$24,0),"なし"))</f>
        <v/>
      </c>
    </row>
    <row r="619" ht="17" customHeight="1">
      <c r="A619" s="23" t="n"/>
      <c r="B619" s="21" t="n"/>
      <c r="C619" s="21" t="n"/>
      <c r="D619" s="29">
        <f>IF(OR($O619="",$O619="なし"),"",INDEX('案件'!$B$5:$B$84,$O619)&amp;"")</f>
        <v/>
      </c>
      <c r="E619" s="19" t="n"/>
      <c r="F619" s="22" t="n"/>
      <c r="G619" s="22" t="n"/>
      <c r="H619" s="19" t="n"/>
      <c r="I619" s="30">
        <f>IF(AND($F619="",$G619=""),"",IF(N('設定'!$B$11)&gt;0,ROUND((N($F619)*60+N($G619))/N('設定'!$B$11),0)*N('設定'!$B$11),(N($F619)*60+N($G619)))/60)</f>
        <v/>
      </c>
      <c r="J619" s="31">
        <f>IF(OR($I619="",$P619="",$P619="なし"),"",$I619*N(INDEX('メンバー'!$D$5:$D$24,$P619)))</f>
        <v/>
      </c>
      <c r="K619" s="32">
        <f>IF(OR($O619="",$O619="なし"),"",INDEX('案件'!$D$5:$D$84,$O619)&amp;"")</f>
        <v/>
      </c>
      <c r="L619" s="32">
        <f>IF(AND($A619="",$B619="",$C619="",$F619="",$G619=""),"",IF(NOT(ISNUMBER($A619)),"日付がない",IF($P619="","氏名がない",IF($P619="なし","氏名がメンバーにない",IF($O619="","案件コードがない",IF($O619="なし","案件コードが案件にない",IF($I619="","時間がない",IF((N($F619)*60+N($G619))=0,"時間が0",IF($I619=0,"丸めると0分","")))))))))</f>
        <v/>
      </c>
      <c r="M619" s="58" t="n"/>
      <c r="N619" s="33">
        <f>IF(ISNUMBER($A619),DATE(YEAR($A619),MONTH($A619),1),"")</f>
        <v/>
      </c>
      <c r="O619" s="34">
        <f>IF($C619="","",IFERROR(MATCH($C619,'案件'!$A$5:$A$84,0),"なし"))</f>
        <v/>
      </c>
      <c r="P619" s="34">
        <f>IF($B619="","",IFERROR(MATCH($B619,'メンバー'!$B$5:$B$24,0),"なし"))</f>
        <v/>
      </c>
    </row>
    <row r="620" ht="17" customHeight="1">
      <c r="A620" s="23" t="n"/>
      <c r="B620" s="21" t="n"/>
      <c r="C620" s="21" t="n"/>
      <c r="D620" s="29">
        <f>IF(OR($O620="",$O620="なし"),"",INDEX('案件'!$B$5:$B$84,$O620)&amp;"")</f>
        <v/>
      </c>
      <c r="E620" s="19" t="n"/>
      <c r="F620" s="22" t="n"/>
      <c r="G620" s="22" t="n"/>
      <c r="H620" s="19" t="n"/>
      <c r="I620" s="30">
        <f>IF(AND($F620="",$G620=""),"",IF(N('設定'!$B$11)&gt;0,ROUND((N($F620)*60+N($G620))/N('設定'!$B$11),0)*N('設定'!$B$11),(N($F620)*60+N($G620)))/60)</f>
        <v/>
      </c>
      <c r="J620" s="31">
        <f>IF(OR($I620="",$P620="",$P620="なし"),"",$I620*N(INDEX('メンバー'!$D$5:$D$24,$P620)))</f>
        <v/>
      </c>
      <c r="K620" s="32">
        <f>IF(OR($O620="",$O620="なし"),"",INDEX('案件'!$D$5:$D$84,$O620)&amp;"")</f>
        <v/>
      </c>
      <c r="L620" s="32">
        <f>IF(AND($A620="",$B620="",$C620="",$F620="",$G620=""),"",IF(NOT(ISNUMBER($A620)),"日付がない",IF($P620="","氏名がない",IF($P620="なし","氏名がメンバーにない",IF($O620="","案件コードがない",IF($O620="なし","案件コードが案件にない",IF($I620="","時間がない",IF((N($F620)*60+N($G620))=0,"時間が0",IF($I620=0,"丸めると0分","")))))))))</f>
        <v/>
      </c>
      <c r="M620" s="58" t="n"/>
      <c r="N620" s="33">
        <f>IF(ISNUMBER($A620),DATE(YEAR($A620),MONTH($A620),1),"")</f>
        <v/>
      </c>
      <c r="O620" s="34">
        <f>IF($C620="","",IFERROR(MATCH($C620,'案件'!$A$5:$A$84,0),"なし"))</f>
        <v/>
      </c>
      <c r="P620" s="34">
        <f>IF($B620="","",IFERROR(MATCH($B620,'メンバー'!$B$5:$B$24,0),"なし"))</f>
        <v/>
      </c>
    </row>
    <row r="621" ht="17" customHeight="1">
      <c r="A621" s="23" t="n"/>
      <c r="B621" s="21" t="n"/>
      <c r="C621" s="21" t="n"/>
      <c r="D621" s="29">
        <f>IF(OR($O621="",$O621="なし"),"",INDEX('案件'!$B$5:$B$84,$O621)&amp;"")</f>
        <v/>
      </c>
      <c r="E621" s="19" t="n"/>
      <c r="F621" s="22" t="n"/>
      <c r="G621" s="22" t="n"/>
      <c r="H621" s="19" t="n"/>
      <c r="I621" s="30">
        <f>IF(AND($F621="",$G621=""),"",IF(N('設定'!$B$11)&gt;0,ROUND((N($F621)*60+N($G621))/N('設定'!$B$11),0)*N('設定'!$B$11),(N($F621)*60+N($G621)))/60)</f>
        <v/>
      </c>
      <c r="J621" s="31">
        <f>IF(OR($I621="",$P621="",$P621="なし"),"",$I621*N(INDEX('メンバー'!$D$5:$D$24,$P621)))</f>
        <v/>
      </c>
      <c r="K621" s="32">
        <f>IF(OR($O621="",$O621="なし"),"",INDEX('案件'!$D$5:$D$84,$O621)&amp;"")</f>
        <v/>
      </c>
      <c r="L621" s="32">
        <f>IF(AND($A621="",$B621="",$C621="",$F621="",$G621=""),"",IF(NOT(ISNUMBER($A621)),"日付がない",IF($P621="","氏名がない",IF($P621="なし","氏名がメンバーにない",IF($O621="","案件コードがない",IF($O621="なし","案件コードが案件にない",IF($I621="","時間がない",IF((N($F621)*60+N($G621))=0,"時間が0",IF($I621=0,"丸めると0分","")))))))))</f>
        <v/>
      </c>
      <c r="M621" s="58" t="n"/>
      <c r="N621" s="33">
        <f>IF(ISNUMBER($A621),DATE(YEAR($A621),MONTH($A621),1),"")</f>
        <v/>
      </c>
      <c r="O621" s="34">
        <f>IF($C621="","",IFERROR(MATCH($C621,'案件'!$A$5:$A$84,0),"なし"))</f>
        <v/>
      </c>
      <c r="P621" s="34">
        <f>IF($B621="","",IFERROR(MATCH($B621,'メンバー'!$B$5:$B$24,0),"なし"))</f>
        <v/>
      </c>
    </row>
    <row r="622" ht="17" customHeight="1">
      <c r="A622" s="23" t="n"/>
      <c r="B622" s="21" t="n"/>
      <c r="C622" s="21" t="n"/>
      <c r="D622" s="29">
        <f>IF(OR($O622="",$O622="なし"),"",INDEX('案件'!$B$5:$B$84,$O622)&amp;"")</f>
        <v/>
      </c>
      <c r="E622" s="19" t="n"/>
      <c r="F622" s="22" t="n"/>
      <c r="G622" s="22" t="n"/>
      <c r="H622" s="19" t="n"/>
      <c r="I622" s="30">
        <f>IF(AND($F622="",$G622=""),"",IF(N('設定'!$B$11)&gt;0,ROUND((N($F622)*60+N($G622))/N('設定'!$B$11),0)*N('設定'!$B$11),(N($F622)*60+N($G622)))/60)</f>
        <v/>
      </c>
      <c r="J622" s="31">
        <f>IF(OR($I622="",$P622="",$P622="なし"),"",$I622*N(INDEX('メンバー'!$D$5:$D$24,$P622)))</f>
        <v/>
      </c>
      <c r="K622" s="32">
        <f>IF(OR($O622="",$O622="なし"),"",INDEX('案件'!$D$5:$D$84,$O622)&amp;"")</f>
        <v/>
      </c>
      <c r="L622" s="32">
        <f>IF(AND($A622="",$B622="",$C622="",$F622="",$G622=""),"",IF(NOT(ISNUMBER($A622)),"日付がない",IF($P622="","氏名がない",IF($P622="なし","氏名がメンバーにない",IF($O622="","案件コードがない",IF($O622="なし","案件コードが案件にない",IF($I622="","時間がない",IF((N($F622)*60+N($G622))=0,"時間が0",IF($I622=0,"丸めると0分","")))))))))</f>
        <v/>
      </c>
      <c r="M622" s="58" t="n"/>
      <c r="N622" s="33">
        <f>IF(ISNUMBER($A622),DATE(YEAR($A622),MONTH($A622),1),"")</f>
        <v/>
      </c>
      <c r="O622" s="34">
        <f>IF($C622="","",IFERROR(MATCH($C622,'案件'!$A$5:$A$84,0),"なし"))</f>
        <v/>
      </c>
      <c r="P622" s="34">
        <f>IF($B622="","",IFERROR(MATCH($B622,'メンバー'!$B$5:$B$24,0),"なし"))</f>
        <v/>
      </c>
    </row>
    <row r="623" ht="17" customHeight="1">
      <c r="A623" s="23" t="n"/>
      <c r="B623" s="21" t="n"/>
      <c r="C623" s="21" t="n"/>
      <c r="D623" s="29">
        <f>IF(OR($O623="",$O623="なし"),"",INDEX('案件'!$B$5:$B$84,$O623)&amp;"")</f>
        <v/>
      </c>
      <c r="E623" s="19" t="n"/>
      <c r="F623" s="22" t="n"/>
      <c r="G623" s="22" t="n"/>
      <c r="H623" s="19" t="n"/>
      <c r="I623" s="30">
        <f>IF(AND($F623="",$G623=""),"",IF(N('設定'!$B$11)&gt;0,ROUND((N($F623)*60+N($G623))/N('設定'!$B$11),0)*N('設定'!$B$11),(N($F623)*60+N($G623)))/60)</f>
        <v/>
      </c>
      <c r="J623" s="31">
        <f>IF(OR($I623="",$P623="",$P623="なし"),"",$I623*N(INDEX('メンバー'!$D$5:$D$24,$P623)))</f>
        <v/>
      </c>
      <c r="K623" s="32">
        <f>IF(OR($O623="",$O623="なし"),"",INDEX('案件'!$D$5:$D$84,$O623)&amp;"")</f>
        <v/>
      </c>
      <c r="L623" s="32">
        <f>IF(AND($A623="",$B623="",$C623="",$F623="",$G623=""),"",IF(NOT(ISNUMBER($A623)),"日付がない",IF($P623="","氏名がない",IF($P623="なし","氏名がメンバーにない",IF($O623="","案件コードがない",IF($O623="なし","案件コードが案件にない",IF($I623="","時間がない",IF((N($F623)*60+N($G623))=0,"時間が0",IF($I623=0,"丸めると0分","")))))))))</f>
        <v/>
      </c>
      <c r="M623" s="58" t="n"/>
      <c r="N623" s="33">
        <f>IF(ISNUMBER($A623),DATE(YEAR($A623),MONTH($A623),1),"")</f>
        <v/>
      </c>
      <c r="O623" s="34">
        <f>IF($C623="","",IFERROR(MATCH($C623,'案件'!$A$5:$A$84,0),"なし"))</f>
        <v/>
      </c>
      <c r="P623" s="34">
        <f>IF($B623="","",IFERROR(MATCH($B623,'メンバー'!$B$5:$B$24,0),"なし"))</f>
        <v/>
      </c>
    </row>
    <row r="624" ht="17" customHeight="1">
      <c r="A624" s="23" t="n"/>
      <c r="B624" s="21" t="n"/>
      <c r="C624" s="21" t="n"/>
      <c r="D624" s="29">
        <f>IF(OR($O624="",$O624="なし"),"",INDEX('案件'!$B$5:$B$84,$O624)&amp;"")</f>
        <v/>
      </c>
      <c r="E624" s="19" t="n"/>
      <c r="F624" s="22" t="n"/>
      <c r="G624" s="22" t="n"/>
      <c r="H624" s="19" t="n"/>
      <c r="I624" s="30">
        <f>IF(AND($F624="",$G624=""),"",IF(N('設定'!$B$11)&gt;0,ROUND((N($F624)*60+N($G624))/N('設定'!$B$11),0)*N('設定'!$B$11),(N($F624)*60+N($G624)))/60)</f>
        <v/>
      </c>
      <c r="J624" s="31">
        <f>IF(OR($I624="",$P624="",$P624="なし"),"",$I624*N(INDEX('メンバー'!$D$5:$D$24,$P624)))</f>
        <v/>
      </c>
      <c r="K624" s="32">
        <f>IF(OR($O624="",$O624="なし"),"",INDEX('案件'!$D$5:$D$84,$O624)&amp;"")</f>
        <v/>
      </c>
      <c r="L624" s="32">
        <f>IF(AND($A624="",$B624="",$C624="",$F624="",$G624=""),"",IF(NOT(ISNUMBER($A624)),"日付がない",IF($P624="","氏名がない",IF($P624="なし","氏名がメンバーにない",IF($O624="","案件コードがない",IF($O624="なし","案件コードが案件にない",IF($I624="","時間がない",IF((N($F624)*60+N($G624))=0,"時間が0",IF($I624=0,"丸めると0分","")))))))))</f>
        <v/>
      </c>
      <c r="M624" s="58" t="n"/>
      <c r="N624" s="33">
        <f>IF(ISNUMBER($A624),DATE(YEAR($A624),MONTH($A624),1),"")</f>
        <v/>
      </c>
      <c r="O624" s="34">
        <f>IF($C624="","",IFERROR(MATCH($C624,'案件'!$A$5:$A$84,0),"なし"))</f>
        <v/>
      </c>
      <c r="P624" s="34">
        <f>IF($B624="","",IFERROR(MATCH($B624,'メンバー'!$B$5:$B$24,0),"なし"))</f>
        <v/>
      </c>
    </row>
    <row r="625" ht="17" customHeight="1">
      <c r="A625" s="23" t="n"/>
      <c r="B625" s="21" t="n"/>
      <c r="C625" s="21" t="n"/>
      <c r="D625" s="29">
        <f>IF(OR($O625="",$O625="なし"),"",INDEX('案件'!$B$5:$B$84,$O625)&amp;"")</f>
        <v/>
      </c>
      <c r="E625" s="19" t="n"/>
      <c r="F625" s="22" t="n"/>
      <c r="G625" s="22" t="n"/>
      <c r="H625" s="19" t="n"/>
      <c r="I625" s="30">
        <f>IF(AND($F625="",$G625=""),"",IF(N('設定'!$B$11)&gt;0,ROUND((N($F625)*60+N($G625))/N('設定'!$B$11),0)*N('設定'!$B$11),(N($F625)*60+N($G625)))/60)</f>
        <v/>
      </c>
      <c r="J625" s="31">
        <f>IF(OR($I625="",$P625="",$P625="なし"),"",$I625*N(INDEX('メンバー'!$D$5:$D$24,$P625)))</f>
        <v/>
      </c>
      <c r="K625" s="32">
        <f>IF(OR($O625="",$O625="なし"),"",INDEX('案件'!$D$5:$D$84,$O625)&amp;"")</f>
        <v/>
      </c>
      <c r="L625" s="32">
        <f>IF(AND($A625="",$B625="",$C625="",$F625="",$G625=""),"",IF(NOT(ISNUMBER($A625)),"日付がない",IF($P625="","氏名がない",IF($P625="なし","氏名がメンバーにない",IF($O625="","案件コードがない",IF($O625="なし","案件コードが案件にない",IF($I625="","時間がない",IF((N($F625)*60+N($G625))=0,"時間が0",IF($I625=0,"丸めると0分","")))))))))</f>
        <v/>
      </c>
      <c r="M625" s="58" t="n"/>
      <c r="N625" s="33">
        <f>IF(ISNUMBER($A625),DATE(YEAR($A625),MONTH($A625),1),"")</f>
        <v/>
      </c>
      <c r="O625" s="34">
        <f>IF($C625="","",IFERROR(MATCH($C625,'案件'!$A$5:$A$84,0),"なし"))</f>
        <v/>
      </c>
      <c r="P625" s="34">
        <f>IF($B625="","",IFERROR(MATCH($B625,'メンバー'!$B$5:$B$24,0),"なし"))</f>
        <v/>
      </c>
    </row>
    <row r="626" ht="17" customHeight="1">
      <c r="A626" s="23" t="n"/>
      <c r="B626" s="21" t="n"/>
      <c r="C626" s="21" t="n"/>
      <c r="D626" s="29">
        <f>IF(OR($O626="",$O626="なし"),"",INDEX('案件'!$B$5:$B$84,$O626)&amp;"")</f>
        <v/>
      </c>
      <c r="E626" s="19" t="n"/>
      <c r="F626" s="22" t="n"/>
      <c r="G626" s="22" t="n"/>
      <c r="H626" s="19" t="n"/>
      <c r="I626" s="30">
        <f>IF(AND($F626="",$G626=""),"",IF(N('設定'!$B$11)&gt;0,ROUND((N($F626)*60+N($G626))/N('設定'!$B$11),0)*N('設定'!$B$11),(N($F626)*60+N($G626)))/60)</f>
        <v/>
      </c>
      <c r="J626" s="31">
        <f>IF(OR($I626="",$P626="",$P626="なし"),"",$I626*N(INDEX('メンバー'!$D$5:$D$24,$P626)))</f>
        <v/>
      </c>
      <c r="K626" s="32">
        <f>IF(OR($O626="",$O626="なし"),"",INDEX('案件'!$D$5:$D$84,$O626)&amp;"")</f>
        <v/>
      </c>
      <c r="L626" s="32">
        <f>IF(AND($A626="",$B626="",$C626="",$F626="",$G626=""),"",IF(NOT(ISNUMBER($A626)),"日付がない",IF($P626="","氏名がない",IF($P626="なし","氏名がメンバーにない",IF($O626="","案件コードがない",IF($O626="なし","案件コードが案件にない",IF($I626="","時間がない",IF((N($F626)*60+N($G626))=0,"時間が0",IF($I626=0,"丸めると0分","")))))))))</f>
        <v/>
      </c>
      <c r="M626" s="58" t="n"/>
      <c r="N626" s="33">
        <f>IF(ISNUMBER($A626),DATE(YEAR($A626),MONTH($A626),1),"")</f>
        <v/>
      </c>
      <c r="O626" s="34">
        <f>IF($C626="","",IFERROR(MATCH($C626,'案件'!$A$5:$A$84,0),"なし"))</f>
        <v/>
      </c>
      <c r="P626" s="34">
        <f>IF($B626="","",IFERROR(MATCH($B626,'メンバー'!$B$5:$B$24,0),"なし"))</f>
        <v/>
      </c>
    </row>
    <row r="627" ht="17" customHeight="1">
      <c r="A627" s="23" t="n"/>
      <c r="B627" s="21" t="n"/>
      <c r="C627" s="21" t="n"/>
      <c r="D627" s="29">
        <f>IF(OR($O627="",$O627="なし"),"",INDEX('案件'!$B$5:$B$84,$O627)&amp;"")</f>
        <v/>
      </c>
      <c r="E627" s="19" t="n"/>
      <c r="F627" s="22" t="n"/>
      <c r="G627" s="22" t="n"/>
      <c r="H627" s="19" t="n"/>
      <c r="I627" s="30">
        <f>IF(AND($F627="",$G627=""),"",IF(N('設定'!$B$11)&gt;0,ROUND((N($F627)*60+N($G627))/N('設定'!$B$11),0)*N('設定'!$B$11),(N($F627)*60+N($G627)))/60)</f>
        <v/>
      </c>
      <c r="J627" s="31">
        <f>IF(OR($I627="",$P627="",$P627="なし"),"",$I627*N(INDEX('メンバー'!$D$5:$D$24,$P627)))</f>
        <v/>
      </c>
      <c r="K627" s="32">
        <f>IF(OR($O627="",$O627="なし"),"",INDEX('案件'!$D$5:$D$84,$O627)&amp;"")</f>
        <v/>
      </c>
      <c r="L627" s="32">
        <f>IF(AND($A627="",$B627="",$C627="",$F627="",$G627=""),"",IF(NOT(ISNUMBER($A627)),"日付がない",IF($P627="","氏名がない",IF($P627="なし","氏名がメンバーにない",IF($O627="","案件コードがない",IF($O627="なし","案件コードが案件にない",IF($I627="","時間がない",IF((N($F627)*60+N($G627))=0,"時間が0",IF($I627=0,"丸めると0分","")))))))))</f>
        <v/>
      </c>
      <c r="M627" s="58" t="n"/>
      <c r="N627" s="33">
        <f>IF(ISNUMBER($A627),DATE(YEAR($A627),MONTH($A627),1),"")</f>
        <v/>
      </c>
      <c r="O627" s="34">
        <f>IF($C627="","",IFERROR(MATCH($C627,'案件'!$A$5:$A$84,0),"なし"))</f>
        <v/>
      </c>
      <c r="P627" s="34">
        <f>IF($B627="","",IFERROR(MATCH($B627,'メンバー'!$B$5:$B$24,0),"なし"))</f>
        <v/>
      </c>
    </row>
    <row r="628" ht="17" customHeight="1">
      <c r="A628" s="23" t="n"/>
      <c r="B628" s="21" t="n"/>
      <c r="C628" s="21" t="n"/>
      <c r="D628" s="29">
        <f>IF(OR($O628="",$O628="なし"),"",INDEX('案件'!$B$5:$B$84,$O628)&amp;"")</f>
        <v/>
      </c>
      <c r="E628" s="19" t="n"/>
      <c r="F628" s="22" t="n"/>
      <c r="G628" s="22" t="n"/>
      <c r="H628" s="19" t="n"/>
      <c r="I628" s="30">
        <f>IF(AND($F628="",$G628=""),"",IF(N('設定'!$B$11)&gt;0,ROUND((N($F628)*60+N($G628))/N('設定'!$B$11),0)*N('設定'!$B$11),(N($F628)*60+N($G628)))/60)</f>
        <v/>
      </c>
      <c r="J628" s="31">
        <f>IF(OR($I628="",$P628="",$P628="なし"),"",$I628*N(INDEX('メンバー'!$D$5:$D$24,$P628)))</f>
        <v/>
      </c>
      <c r="K628" s="32">
        <f>IF(OR($O628="",$O628="なし"),"",INDEX('案件'!$D$5:$D$84,$O628)&amp;"")</f>
        <v/>
      </c>
      <c r="L628" s="32">
        <f>IF(AND($A628="",$B628="",$C628="",$F628="",$G628=""),"",IF(NOT(ISNUMBER($A628)),"日付がない",IF($P628="","氏名がない",IF($P628="なし","氏名がメンバーにない",IF($O628="","案件コードがない",IF($O628="なし","案件コードが案件にない",IF($I628="","時間がない",IF((N($F628)*60+N($G628))=0,"時間が0",IF($I628=0,"丸めると0分","")))))))))</f>
        <v/>
      </c>
      <c r="M628" s="58" t="n"/>
      <c r="N628" s="33">
        <f>IF(ISNUMBER($A628),DATE(YEAR($A628),MONTH($A628),1),"")</f>
        <v/>
      </c>
      <c r="O628" s="34">
        <f>IF($C628="","",IFERROR(MATCH($C628,'案件'!$A$5:$A$84,0),"なし"))</f>
        <v/>
      </c>
      <c r="P628" s="34">
        <f>IF($B628="","",IFERROR(MATCH($B628,'メンバー'!$B$5:$B$24,0),"なし"))</f>
        <v/>
      </c>
    </row>
    <row r="629" ht="17" customHeight="1">
      <c r="A629" s="23" t="n"/>
      <c r="B629" s="21" t="n"/>
      <c r="C629" s="21" t="n"/>
      <c r="D629" s="29">
        <f>IF(OR($O629="",$O629="なし"),"",INDEX('案件'!$B$5:$B$84,$O629)&amp;"")</f>
        <v/>
      </c>
      <c r="E629" s="19" t="n"/>
      <c r="F629" s="22" t="n"/>
      <c r="G629" s="22" t="n"/>
      <c r="H629" s="19" t="n"/>
      <c r="I629" s="30">
        <f>IF(AND($F629="",$G629=""),"",IF(N('設定'!$B$11)&gt;0,ROUND((N($F629)*60+N($G629))/N('設定'!$B$11),0)*N('設定'!$B$11),(N($F629)*60+N($G629)))/60)</f>
        <v/>
      </c>
      <c r="J629" s="31">
        <f>IF(OR($I629="",$P629="",$P629="なし"),"",$I629*N(INDEX('メンバー'!$D$5:$D$24,$P629)))</f>
        <v/>
      </c>
      <c r="K629" s="32">
        <f>IF(OR($O629="",$O629="なし"),"",INDEX('案件'!$D$5:$D$84,$O629)&amp;"")</f>
        <v/>
      </c>
      <c r="L629" s="32">
        <f>IF(AND($A629="",$B629="",$C629="",$F629="",$G629=""),"",IF(NOT(ISNUMBER($A629)),"日付がない",IF($P629="","氏名がない",IF($P629="なし","氏名がメンバーにない",IF($O629="","案件コードがない",IF($O629="なし","案件コードが案件にない",IF($I629="","時間がない",IF((N($F629)*60+N($G629))=0,"時間が0",IF($I629=0,"丸めると0分","")))))))))</f>
        <v/>
      </c>
      <c r="M629" s="58" t="n"/>
      <c r="N629" s="33">
        <f>IF(ISNUMBER($A629),DATE(YEAR($A629),MONTH($A629),1),"")</f>
        <v/>
      </c>
      <c r="O629" s="34">
        <f>IF($C629="","",IFERROR(MATCH($C629,'案件'!$A$5:$A$84,0),"なし"))</f>
        <v/>
      </c>
      <c r="P629" s="34">
        <f>IF($B629="","",IFERROR(MATCH($B629,'メンバー'!$B$5:$B$24,0),"なし"))</f>
        <v/>
      </c>
    </row>
    <row r="630" ht="17" customHeight="1">
      <c r="A630" s="23" t="n"/>
      <c r="B630" s="21" t="n"/>
      <c r="C630" s="21" t="n"/>
      <c r="D630" s="29">
        <f>IF(OR($O630="",$O630="なし"),"",INDEX('案件'!$B$5:$B$84,$O630)&amp;"")</f>
        <v/>
      </c>
      <c r="E630" s="19" t="n"/>
      <c r="F630" s="22" t="n"/>
      <c r="G630" s="22" t="n"/>
      <c r="H630" s="19" t="n"/>
      <c r="I630" s="30">
        <f>IF(AND($F630="",$G630=""),"",IF(N('設定'!$B$11)&gt;0,ROUND((N($F630)*60+N($G630))/N('設定'!$B$11),0)*N('設定'!$B$11),(N($F630)*60+N($G630)))/60)</f>
        <v/>
      </c>
      <c r="J630" s="31">
        <f>IF(OR($I630="",$P630="",$P630="なし"),"",$I630*N(INDEX('メンバー'!$D$5:$D$24,$P630)))</f>
        <v/>
      </c>
      <c r="K630" s="32">
        <f>IF(OR($O630="",$O630="なし"),"",INDEX('案件'!$D$5:$D$84,$O630)&amp;"")</f>
        <v/>
      </c>
      <c r="L630" s="32">
        <f>IF(AND($A630="",$B630="",$C630="",$F630="",$G630=""),"",IF(NOT(ISNUMBER($A630)),"日付がない",IF($P630="","氏名がない",IF($P630="なし","氏名がメンバーにない",IF($O630="","案件コードがない",IF($O630="なし","案件コードが案件にない",IF($I630="","時間がない",IF((N($F630)*60+N($G630))=0,"時間が0",IF($I630=0,"丸めると0分","")))))))))</f>
        <v/>
      </c>
      <c r="M630" s="58" t="n"/>
      <c r="N630" s="33">
        <f>IF(ISNUMBER($A630),DATE(YEAR($A630),MONTH($A630),1),"")</f>
        <v/>
      </c>
      <c r="O630" s="34">
        <f>IF($C630="","",IFERROR(MATCH($C630,'案件'!$A$5:$A$84,0),"なし"))</f>
        <v/>
      </c>
      <c r="P630" s="34">
        <f>IF($B630="","",IFERROR(MATCH($B630,'メンバー'!$B$5:$B$24,0),"なし"))</f>
        <v/>
      </c>
    </row>
    <row r="631" ht="17" customHeight="1">
      <c r="A631" s="23" t="n"/>
      <c r="B631" s="21" t="n"/>
      <c r="C631" s="21" t="n"/>
      <c r="D631" s="29">
        <f>IF(OR($O631="",$O631="なし"),"",INDEX('案件'!$B$5:$B$84,$O631)&amp;"")</f>
        <v/>
      </c>
      <c r="E631" s="19" t="n"/>
      <c r="F631" s="22" t="n"/>
      <c r="G631" s="22" t="n"/>
      <c r="H631" s="19" t="n"/>
      <c r="I631" s="30">
        <f>IF(AND($F631="",$G631=""),"",IF(N('設定'!$B$11)&gt;0,ROUND((N($F631)*60+N($G631))/N('設定'!$B$11),0)*N('設定'!$B$11),(N($F631)*60+N($G631)))/60)</f>
        <v/>
      </c>
      <c r="J631" s="31">
        <f>IF(OR($I631="",$P631="",$P631="なし"),"",$I631*N(INDEX('メンバー'!$D$5:$D$24,$P631)))</f>
        <v/>
      </c>
      <c r="K631" s="32">
        <f>IF(OR($O631="",$O631="なし"),"",INDEX('案件'!$D$5:$D$84,$O631)&amp;"")</f>
        <v/>
      </c>
      <c r="L631" s="32">
        <f>IF(AND($A631="",$B631="",$C631="",$F631="",$G631=""),"",IF(NOT(ISNUMBER($A631)),"日付がない",IF($P631="","氏名がない",IF($P631="なし","氏名がメンバーにない",IF($O631="","案件コードがない",IF($O631="なし","案件コードが案件にない",IF($I631="","時間がない",IF((N($F631)*60+N($G631))=0,"時間が0",IF($I631=0,"丸めると0分","")))))))))</f>
        <v/>
      </c>
      <c r="M631" s="58" t="n"/>
      <c r="N631" s="33">
        <f>IF(ISNUMBER($A631),DATE(YEAR($A631),MONTH($A631),1),"")</f>
        <v/>
      </c>
      <c r="O631" s="34">
        <f>IF($C631="","",IFERROR(MATCH($C631,'案件'!$A$5:$A$84,0),"なし"))</f>
        <v/>
      </c>
      <c r="P631" s="34">
        <f>IF($B631="","",IFERROR(MATCH($B631,'メンバー'!$B$5:$B$24,0),"なし"))</f>
        <v/>
      </c>
    </row>
    <row r="632" ht="17" customHeight="1">
      <c r="A632" s="23" t="n"/>
      <c r="B632" s="21" t="n"/>
      <c r="C632" s="21" t="n"/>
      <c r="D632" s="29">
        <f>IF(OR($O632="",$O632="なし"),"",INDEX('案件'!$B$5:$B$84,$O632)&amp;"")</f>
        <v/>
      </c>
      <c r="E632" s="19" t="n"/>
      <c r="F632" s="22" t="n"/>
      <c r="G632" s="22" t="n"/>
      <c r="H632" s="19" t="n"/>
      <c r="I632" s="30">
        <f>IF(AND($F632="",$G632=""),"",IF(N('設定'!$B$11)&gt;0,ROUND((N($F632)*60+N($G632))/N('設定'!$B$11),0)*N('設定'!$B$11),(N($F632)*60+N($G632)))/60)</f>
        <v/>
      </c>
      <c r="J632" s="31">
        <f>IF(OR($I632="",$P632="",$P632="なし"),"",$I632*N(INDEX('メンバー'!$D$5:$D$24,$P632)))</f>
        <v/>
      </c>
      <c r="K632" s="32">
        <f>IF(OR($O632="",$O632="なし"),"",INDEX('案件'!$D$5:$D$84,$O632)&amp;"")</f>
        <v/>
      </c>
      <c r="L632" s="32">
        <f>IF(AND($A632="",$B632="",$C632="",$F632="",$G632=""),"",IF(NOT(ISNUMBER($A632)),"日付がない",IF($P632="","氏名がない",IF($P632="なし","氏名がメンバーにない",IF($O632="","案件コードがない",IF($O632="なし","案件コードが案件にない",IF($I632="","時間がない",IF((N($F632)*60+N($G632))=0,"時間が0",IF($I632=0,"丸めると0分","")))))))))</f>
        <v/>
      </c>
      <c r="M632" s="58" t="n"/>
      <c r="N632" s="33">
        <f>IF(ISNUMBER($A632),DATE(YEAR($A632),MONTH($A632),1),"")</f>
        <v/>
      </c>
      <c r="O632" s="34">
        <f>IF($C632="","",IFERROR(MATCH($C632,'案件'!$A$5:$A$84,0),"なし"))</f>
        <v/>
      </c>
      <c r="P632" s="34">
        <f>IF($B632="","",IFERROR(MATCH($B632,'メンバー'!$B$5:$B$24,0),"なし"))</f>
        <v/>
      </c>
    </row>
    <row r="633" ht="17" customHeight="1">
      <c r="A633" s="23" t="n"/>
      <c r="B633" s="21" t="n"/>
      <c r="C633" s="21" t="n"/>
      <c r="D633" s="29">
        <f>IF(OR($O633="",$O633="なし"),"",INDEX('案件'!$B$5:$B$84,$O633)&amp;"")</f>
        <v/>
      </c>
      <c r="E633" s="19" t="n"/>
      <c r="F633" s="22" t="n"/>
      <c r="G633" s="22" t="n"/>
      <c r="H633" s="19" t="n"/>
      <c r="I633" s="30">
        <f>IF(AND($F633="",$G633=""),"",IF(N('設定'!$B$11)&gt;0,ROUND((N($F633)*60+N($G633))/N('設定'!$B$11),0)*N('設定'!$B$11),(N($F633)*60+N($G633)))/60)</f>
        <v/>
      </c>
      <c r="J633" s="31">
        <f>IF(OR($I633="",$P633="",$P633="なし"),"",$I633*N(INDEX('メンバー'!$D$5:$D$24,$P633)))</f>
        <v/>
      </c>
      <c r="K633" s="32">
        <f>IF(OR($O633="",$O633="なし"),"",INDEX('案件'!$D$5:$D$84,$O633)&amp;"")</f>
        <v/>
      </c>
      <c r="L633" s="32">
        <f>IF(AND($A633="",$B633="",$C633="",$F633="",$G633=""),"",IF(NOT(ISNUMBER($A633)),"日付がない",IF($P633="","氏名がない",IF($P633="なし","氏名がメンバーにない",IF($O633="","案件コードがない",IF($O633="なし","案件コードが案件にない",IF($I633="","時間がない",IF((N($F633)*60+N($G633))=0,"時間が0",IF($I633=0,"丸めると0分","")))))))))</f>
        <v/>
      </c>
      <c r="M633" s="58" t="n"/>
      <c r="N633" s="33">
        <f>IF(ISNUMBER($A633),DATE(YEAR($A633),MONTH($A633),1),"")</f>
        <v/>
      </c>
      <c r="O633" s="34">
        <f>IF($C633="","",IFERROR(MATCH($C633,'案件'!$A$5:$A$84,0),"なし"))</f>
        <v/>
      </c>
      <c r="P633" s="34">
        <f>IF($B633="","",IFERROR(MATCH($B633,'メンバー'!$B$5:$B$24,0),"なし"))</f>
        <v/>
      </c>
    </row>
    <row r="634" ht="17" customHeight="1">
      <c r="A634" s="23" t="n"/>
      <c r="B634" s="21" t="n"/>
      <c r="C634" s="21" t="n"/>
      <c r="D634" s="29">
        <f>IF(OR($O634="",$O634="なし"),"",INDEX('案件'!$B$5:$B$84,$O634)&amp;"")</f>
        <v/>
      </c>
      <c r="E634" s="19" t="n"/>
      <c r="F634" s="22" t="n"/>
      <c r="G634" s="22" t="n"/>
      <c r="H634" s="19" t="n"/>
      <c r="I634" s="30">
        <f>IF(AND($F634="",$G634=""),"",IF(N('設定'!$B$11)&gt;0,ROUND((N($F634)*60+N($G634))/N('設定'!$B$11),0)*N('設定'!$B$11),(N($F634)*60+N($G634)))/60)</f>
        <v/>
      </c>
      <c r="J634" s="31">
        <f>IF(OR($I634="",$P634="",$P634="なし"),"",$I634*N(INDEX('メンバー'!$D$5:$D$24,$P634)))</f>
        <v/>
      </c>
      <c r="K634" s="32">
        <f>IF(OR($O634="",$O634="なし"),"",INDEX('案件'!$D$5:$D$84,$O634)&amp;"")</f>
        <v/>
      </c>
      <c r="L634" s="32">
        <f>IF(AND($A634="",$B634="",$C634="",$F634="",$G634=""),"",IF(NOT(ISNUMBER($A634)),"日付がない",IF($P634="","氏名がない",IF($P634="なし","氏名がメンバーにない",IF($O634="","案件コードがない",IF($O634="なし","案件コードが案件にない",IF($I634="","時間がない",IF((N($F634)*60+N($G634))=0,"時間が0",IF($I634=0,"丸めると0分","")))))))))</f>
        <v/>
      </c>
      <c r="M634" s="58" t="n"/>
      <c r="N634" s="33">
        <f>IF(ISNUMBER($A634),DATE(YEAR($A634),MONTH($A634),1),"")</f>
        <v/>
      </c>
      <c r="O634" s="34">
        <f>IF($C634="","",IFERROR(MATCH($C634,'案件'!$A$5:$A$84,0),"なし"))</f>
        <v/>
      </c>
      <c r="P634" s="34">
        <f>IF($B634="","",IFERROR(MATCH($B634,'メンバー'!$B$5:$B$24,0),"なし"))</f>
        <v/>
      </c>
    </row>
    <row r="635" ht="17" customHeight="1">
      <c r="A635" s="23" t="n"/>
      <c r="B635" s="21" t="n"/>
      <c r="C635" s="21" t="n"/>
      <c r="D635" s="29">
        <f>IF(OR($O635="",$O635="なし"),"",INDEX('案件'!$B$5:$B$84,$O635)&amp;"")</f>
        <v/>
      </c>
      <c r="E635" s="19" t="n"/>
      <c r="F635" s="22" t="n"/>
      <c r="G635" s="22" t="n"/>
      <c r="H635" s="19" t="n"/>
      <c r="I635" s="30">
        <f>IF(AND($F635="",$G635=""),"",IF(N('設定'!$B$11)&gt;0,ROUND((N($F635)*60+N($G635))/N('設定'!$B$11),0)*N('設定'!$B$11),(N($F635)*60+N($G635)))/60)</f>
        <v/>
      </c>
      <c r="J635" s="31">
        <f>IF(OR($I635="",$P635="",$P635="なし"),"",$I635*N(INDEX('メンバー'!$D$5:$D$24,$P635)))</f>
        <v/>
      </c>
      <c r="K635" s="32">
        <f>IF(OR($O635="",$O635="なし"),"",INDEX('案件'!$D$5:$D$84,$O635)&amp;"")</f>
        <v/>
      </c>
      <c r="L635" s="32">
        <f>IF(AND($A635="",$B635="",$C635="",$F635="",$G635=""),"",IF(NOT(ISNUMBER($A635)),"日付がない",IF($P635="","氏名がない",IF($P635="なし","氏名がメンバーにない",IF($O635="","案件コードがない",IF($O635="なし","案件コードが案件にない",IF($I635="","時間がない",IF((N($F635)*60+N($G635))=0,"時間が0",IF($I635=0,"丸めると0分","")))))))))</f>
        <v/>
      </c>
      <c r="M635" s="58" t="n"/>
      <c r="N635" s="33">
        <f>IF(ISNUMBER($A635),DATE(YEAR($A635),MONTH($A635),1),"")</f>
        <v/>
      </c>
      <c r="O635" s="34">
        <f>IF($C635="","",IFERROR(MATCH($C635,'案件'!$A$5:$A$84,0),"なし"))</f>
        <v/>
      </c>
      <c r="P635" s="34">
        <f>IF($B635="","",IFERROR(MATCH($B635,'メンバー'!$B$5:$B$24,0),"なし"))</f>
        <v/>
      </c>
    </row>
    <row r="636" ht="17" customHeight="1">
      <c r="A636" s="23" t="n"/>
      <c r="B636" s="21" t="n"/>
      <c r="C636" s="21" t="n"/>
      <c r="D636" s="29">
        <f>IF(OR($O636="",$O636="なし"),"",INDEX('案件'!$B$5:$B$84,$O636)&amp;"")</f>
        <v/>
      </c>
      <c r="E636" s="19" t="n"/>
      <c r="F636" s="22" t="n"/>
      <c r="G636" s="22" t="n"/>
      <c r="H636" s="19" t="n"/>
      <c r="I636" s="30">
        <f>IF(AND($F636="",$G636=""),"",IF(N('設定'!$B$11)&gt;0,ROUND((N($F636)*60+N($G636))/N('設定'!$B$11),0)*N('設定'!$B$11),(N($F636)*60+N($G636)))/60)</f>
        <v/>
      </c>
      <c r="J636" s="31">
        <f>IF(OR($I636="",$P636="",$P636="なし"),"",$I636*N(INDEX('メンバー'!$D$5:$D$24,$P636)))</f>
        <v/>
      </c>
      <c r="K636" s="32">
        <f>IF(OR($O636="",$O636="なし"),"",INDEX('案件'!$D$5:$D$84,$O636)&amp;"")</f>
        <v/>
      </c>
      <c r="L636" s="32">
        <f>IF(AND($A636="",$B636="",$C636="",$F636="",$G636=""),"",IF(NOT(ISNUMBER($A636)),"日付がない",IF($P636="","氏名がない",IF($P636="なし","氏名がメンバーにない",IF($O636="","案件コードがない",IF($O636="なし","案件コードが案件にない",IF($I636="","時間がない",IF((N($F636)*60+N($G636))=0,"時間が0",IF($I636=0,"丸めると0分","")))))))))</f>
        <v/>
      </c>
      <c r="M636" s="58" t="n"/>
      <c r="N636" s="33">
        <f>IF(ISNUMBER($A636),DATE(YEAR($A636),MONTH($A636),1),"")</f>
        <v/>
      </c>
      <c r="O636" s="34">
        <f>IF($C636="","",IFERROR(MATCH($C636,'案件'!$A$5:$A$84,0),"なし"))</f>
        <v/>
      </c>
      <c r="P636" s="34">
        <f>IF($B636="","",IFERROR(MATCH($B636,'メンバー'!$B$5:$B$24,0),"なし"))</f>
        <v/>
      </c>
    </row>
    <row r="637" ht="17" customHeight="1">
      <c r="A637" s="23" t="n"/>
      <c r="B637" s="21" t="n"/>
      <c r="C637" s="21" t="n"/>
      <c r="D637" s="29">
        <f>IF(OR($O637="",$O637="なし"),"",INDEX('案件'!$B$5:$B$84,$O637)&amp;"")</f>
        <v/>
      </c>
      <c r="E637" s="19" t="n"/>
      <c r="F637" s="22" t="n"/>
      <c r="G637" s="22" t="n"/>
      <c r="H637" s="19" t="n"/>
      <c r="I637" s="30">
        <f>IF(AND($F637="",$G637=""),"",IF(N('設定'!$B$11)&gt;0,ROUND((N($F637)*60+N($G637))/N('設定'!$B$11),0)*N('設定'!$B$11),(N($F637)*60+N($G637)))/60)</f>
        <v/>
      </c>
      <c r="J637" s="31">
        <f>IF(OR($I637="",$P637="",$P637="なし"),"",$I637*N(INDEX('メンバー'!$D$5:$D$24,$P637)))</f>
        <v/>
      </c>
      <c r="K637" s="32">
        <f>IF(OR($O637="",$O637="なし"),"",INDEX('案件'!$D$5:$D$84,$O637)&amp;"")</f>
        <v/>
      </c>
      <c r="L637" s="32">
        <f>IF(AND($A637="",$B637="",$C637="",$F637="",$G637=""),"",IF(NOT(ISNUMBER($A637)),"日付がない",IF($P637="","氏名がない",IF($P637="なし","氏名がメンバーにない",IF($O637="","案件コードがない",IF($O637="なし","案件コードが案件にない",IF($I637="","時間がない",IF((N($F637)*60+N($G637))=0,"時間が0",IF($I637=0,"丸めると0分","")))))))))</f>
        <v/>
      </c>
      <c r="M637" s="58" t="n"/>
      <c r="N637" s="33">
        <f>IF(ISNUMBER($A637),DATE(YEAR($A637),MONTH($A637),1),"")</f>
        <v/>
      </c>
      <c r="O637" s="34">
        <f>IF($C637="","",IFERROR(MATCH($C637,'案件'!$A$5:$A$84,0),"なし"))</f>
        <v/>
      </c>
      <c r="P637" s="34">
        <f>IF($B637="","",IFERROR(MATCH($B637,'メンバー'!$B$5:$B$24,0),"なし"))</f>
        <v/>
      </c>
    </row>
    <row r="638" ht="17" customHeight="1">
      <c r="A638" s="23" t="n"/>
      <c r="B638" s="21" t="n"/>
      <c r="C638" s="21" t="n"/>
      <c r="D638" s="29">
        <f>IF(OR($O638="",$O638="なし"),"",INDEX('案件'!$B$5:$B$84,$O638)&amp;"")</f>
        <v/>
      </c>
      <c r="E638" s="19" t="n"/>
      <c r="F638" s="22" t="n"/>
      <c r="G638" s="22" t="n"/>
      <c r="H638" s="19" t="n"/>
      <c r="I638" s="30">
        <f>IF(AND($F638="",$G638=""),"",IF(N('設定'!$B$11)&gt;0,ROUND((N($F638)*60+N($G638))/N('設定'!$B$11),0)*N('設定'!$B$11),(N($F638)*60+N($G638)))/60)</f>
        <v/>
      </c>
      <c r="J638" s="31">
        <f>IF(OR($I638="",$P638="",$P638="なし"),"",$I638*N(INDEX('メンバー'!$D$5:$D$24,$P638)))</f>
        <v/>
      </c>
      <c r="K638" s="32">
        <f>IF(OR($O638="",$O638="なし"),"",INDEX('案件'!$D$5:$D$84,$O638)&amp;"")</f>
        <v/>
      </c>
      <c r="L638" s="32">
        <f>IF(AND($A638="",$B638="",$C638="",$F638="",$G638=""),"",IF(NOT(ISNUMBER($A638)),"日付がない",IF($P638="","氏名がない",IF($P638="なし","氏名がメンバーにない",IF($O638="","案件コードがない",IF($O638="なし","案件コードが案件にない",IF($I638="","時間がない",IF((N($F638)*60+N($G638))=0,"時間が0",IF($I638=0,"丸めると0分","")))))))))</f>
        <v/>
      </c>
      <c r="M638" s="58" t="n"/>
      <c r="N638" s="33">
        <f>IF(ISNUMBER($A638),DATE(YEAR($A638),MONTH($A638),1),"")</f>
        <v/>
      </c>
      <c r="O638" s="34">
        <f>IF($C638="","",IFERROR(MATCH($C638,'案件'!$A$5:$A$84,0),"なし"))</f>
        <v/>
      </c>
      <c r="P638" s="34">
        <f>IF($B638="","",IFERROR(MATCH($B638,'メンバー'!$B$5:$B$24,0),"なし"))</f>
        <v/>
      </c>
    </row>
    <row r="639" ht="17" customHeight="1">
      <c r="A639" s="23" t="n"/>
      <c r="B639" s="21" t="n"/>
      <c r="C639" s="21" t="n"/>
      <c r="D639" s="29">
        <f>IF(OR($O639="",$O639="なし"),"",INDEX('案件'!$B$5:$B$84,$O639)&amp;"")</f>
        <v/>
      </c>
      <c r="E639" s="19" t="n"/>
      <c r="F639" s="22" t="n"/>
      <c r="G639" s="22" t="n"/>
      <c r="H639" s="19" t="n"/>
      <c r="I639" s="30">
        <f>IF(AND($F639="",$G639=""),"",IF(N('設定'!$B$11)&gt;0,ROUND((N($F639)*60+N($G639))/N('設定'!$B$11),0)*N('設定'!$B$11),(N($F639)*60+N($G639)))/60)</f>
        <v/>
      </c>
      <c r="J639" s="31">
        <f>IF(OR($I639="",$P639="",$P639="なし"),"",$I639*N(INDEX('メンバー'!$D$5:$D$24,$P639)))</f>
        <v/>
      </c>
      <c r="K639" s="32">
        <f>IF(OR($O639="",$O639="なし"),"",INDEX('案件'!$D$5:$D$84,$O639)&amp;"")</f>
        <v/>
      </c>
      <c r="L639" s="32">
        <f>IF(AND($A639="",$B639="",$C639="",$F639="",$G639=""),"",IF(NOT(ISNUMBER($A639)),"日付がない",IF($P639="","氏名がない",IF($P639="なし","氏名がメンバーにない",IF($O639="","案件コードがない",IF($O639="なし","案件コードが案件にない",IF($I639="","時間がない",IF((N($F639)*60+N($G639))=0,"時間が0",IF($I639=0,"丸めると0分","")))))))))</f>
        <v/>
      </c>
      <c r="M639" s="58" t="n"/>
      <c r="N639" s="33">
        <f>IF(ISNUMBER($A639),DATE(YEAR($A639),MONTH($A639),1),"")</f>
        <v/>
      </c>
      <c r="O639" s="34">
        <f>IF($C639="","",IFERROR(MATCH($C639,'案件'!$A$5:$A$84,0),"なし"))</f>
        <v/>
      </c>
      <c r="P639" s="34">
        <f>IF($B639="","",IFERROR(MATCH($B639,'メンバー'!$B$5:$B$24,0),"なし"))</f>
        <v/>
      </c>
    </row>
    <row r="640" ht="17" customHeight="1">
      <c r="A640" s="23" t="n"/>
      <c r="B640" s="21" t="n"/>
      <c r="C640" s="21" t="n"/>
      <c r="D640" s="29">
        <f>IF(OR($O640="",$O640="なし"),"",INDEX('案件'!$B$5:$B$84,$O640)&amp;"")</f>
        <v/>
      </c>
      <c r="E640" s="19" t="n"/>
      <c r="F640" s="22" t="n"/>
      <c r="G640" s="22" t="n"/>
      <c r="H640" s="19" t="n"/>
      <c r="I640" s="30">
        <f>IF(AND($F640="",$G640=""),"",IF(N('設定'!$B$11)&gt;0,ROUND((N($F640)*60+N($G640))/N('設定'!$B$11),0)*N('設定'!$B$11),(N($F640)*60+N($G640)))/60)</f>
        <v/>
      </c>
      <c r="J640" s="31">
        <f>IF(OR($I640="",$P640="",$P640="なし"),"",$I640*N(INDEX('メンバー'!$D$5:$D$24,$P640)))</f>
        <v/>
      </c>
      <c r="K640" s="32">
        <f>IF(OR($O640="",$O640="なし"),"",INDEX('案件'!$D$5:$D$84,$O640)&amp;"")</f>
        <v/>
      </c>
      <c r="L640" s="32">
        <f>IF(AND($A640="",$B640="",$C640="",$F640="",$G640=""),"",IF(NOT(ISNUMBER($A640)),"日付がない",IF($P640="","氏名がない",IF($P640="なし","氏名がメンバーにない",IF($O640="","案件コードがない",IF($O640="なし","案件コードが案件にない",IF($I640="","時間がない",IF((N($F640)*60+N($G640))=0,"時間が0",IF($I640=0,"丸めると0分","")))))))))</f>
        <v/>
      </c>
      <c r="M640" s="58" t="n"/>
      <c r="N640" s="33">
        <f>IF(ISNUMBER($A640),DATE(YEAR($A640),MONTH($A640),1),"")</f>
        <v/>
      </c>
      <c r="O640" s="34">
        <f>IF($C640="","",IFERROR(MATCH($C640,'案件'!$A$5:$A$84,0),"なし"))</f>
        <v/>
      </c>
      <c r="P640" s="34">
        <f>IF($B640="","",IFERROR(MATCH($B640,'メンバー'!$B$5:$B$24,0),"なし"))</f>
        <v/>
      </c>
    </row>
    <row r="641" ht="17" customHeight="1">
      <c r="A641" s="23" t="n"/>
      <c r="B641" s="21" t="n"/>
      <c r="C641" s="21" t="n"/>
      <c r="D641" s="29">
        <f>IF(OR($O641="",$O641="なし"),"",INDEX('案件'!$B$5:$B$84,$O641)&amp;"")</f>
        <v/>
      </c>
      <c r="E641" s="19" t="n"/>
      <c r="F641" s="22" t="n"/>
      <c r="G641" s="22" t="n"/>
      <c r="H641" s="19" t="n"/>
      <c r="I641" s="30">
        <f>IF(AND($F641="",$G641=""),"",IF(N('設定'!$B$11)&gt;0,ROUND((N($F641)*60+N($G641))/N('設定'!$B$11),0)*N('設定'!$B$11),(N($F641)*60+N($G641)))/60)</f>
        <v/>
      </c>
      <c r="J641" s="31">
        <f>IF(OR($I641="",$P641="",$P641="なし"),"",$I641*N(INDEX('メンバー'!$D$5:$D$24,$P641)))</f>
        <v/>
      </c>
      <c r="K641" s="32">
        <f>IF(OR($O641="",$O641="なし"),"",INDEX('案件'!$D$5:$D$84,$O641)&amp;"")</f>
        <v/>
      </c>
      <c r="L641" s="32">
        <f>IF(AND($A641="",$B641="",$C641="",$F641="",$G641=""),"",IF(NOT(ISNUMBER($A641)),"日付がない",IF($P641="","氏名がない",IF($P641="なし","氏名がメンバーにない",IF($O641="","案件コードがない",IF($O641="なし","案件コードが案件にない",IF($I641="","時間がない",IF((N($F641)*60+N($G641))=0,"時間が0",IF($I641=0,"丸めると0分","")))))))))</f>
        <v/>
      </c>
      <c r="M641" s="58" t="n"/>
      <c r="N641" s="33">
        <f>IF(ISNUMBER($A641),DATE(YEAR($A641),MONTH($A641),1),"")</f>
        <v/>
      </c>
      <c r="O641" s="34">
        <f>IF($C641="","",IFERROR(MATCH($C641,'案件'!$A$5:$A$84,0),"なし"))</f>
        <v/>
      </c>
      <c r="P641" s="34">
        <f>IF($B641="","",IFERROR(MATCH($B641,'メンバー'!$B$5:$B$24,0),"なし"))</f>
        <v/>
      </c>
    </row>
    <row r="642" ht="17" customHeight="1">
      <c r="A642" s="23" t="n"/>
      <c r="B642" s="21" t="n"/>
      <c r="C642" s="21" t="n"/>
      <c r="D642" s="29">
        <f>IF(OR($O642="",$O642="なし"),"",INDEX('案件'!$B$5:$B$84,$O642)&amp;"")</f>
        <v/>
      </c>
      <c r="E642" s="19" t="n"/>
      <c r="F642" s="22" t="n"/>
      <c r="G642" s="22" t="n"/>
      <c r="H642" s="19" t="n"/>
      <c r="I642" s="30">
        <f>IF(AND($F642="",$G642=""),"",IF(N('設定'!$B$11)&gt;0,ROUND((N($F642)*60+N($G642))/N('設定'!$B$11),0)*N('設定'!$B$11),(N($F642)*60+N($G642)))/60)</f>
        <v/>
      </c>
      <c r="J642" s="31">
        <f>IF(OR($I642="",$P642="",$P642="なし"),"",$I642*N(INDEX('メンバー'!$D$5:$D$24,$P642)))</f>
        <v/>
      </c>
      <c r="K642" s="32">
        <f>IF(OR($O642="",$O642="なし"),"",INDEX('案件'!$D$5:$D$84,$O642)&amp;"")</f>
        <v/>
      </c>
      <c r="L642" s="32">
        <f>IF(AND($A642="",$B642="",$C642="",$F642="",$G642=""),"",IF(NOT(ISNUMBER($A642)),"日付がない",IF($P642="","氏名がない",IF($P642="なし","氏名がメンバーにない",IF($O642="","案件コードがない",IF($O642="なし","案件コードが案件にない",IF($I642="","時間がない",IF((N($F642)*60+N($G642))=0,"時間が0",IF($I642=0,"丸めると0分","")))))))))</f>
        <v/>
      </c>
      <c r="M642" s="58" t="n"/>
      <c r="N642" s="33">
        <f>IF(ISNUMBER($A642),DATE(YEAR($A642),MONTH($A642),1),"")</f>
        <v/>
      </c>
      <c r="O642" s="34">
        <f>IF($C642="","",IFERROR(MATCH($C642,'案件'!$A$5:$A$84,0),"なし"))</f>
        <v/>
      </c>
      <c r="P642" s="34">
        <f>IF($B642="","",IFERROR(MATCH($B642,'メンバー'!$B$5:$B$24,0),"なし"))</f>
        <v/>
      </c>
    </row>
    <row r="643" ht="17" customHeight="1">
      <c r="A643" s="23" t="n"/>
      <c r="B643" s="21" t="n"/>
      <c r="C643" s="21" t="n"/>
      <c r="D643" s="29">
        <f>IF(OR($O643="",$O643="なし"),"",INDEX('案件'!$B$5:$B$84,$O643)&amp;"")</f>
        <v/>
      </c>
      <c r="E643" s="19" t="n"/>
      <c r="F643" s="22" t="n"/>
      <c r="G643" s="22" t="n"/>
      <c r="H643" s="19" t="n"/>
      <c r="I643" s="30">
        <f>IF(AND($F643="",$G643=""),"",IF(N('設定'!$B$11)&gt;0,ROUND((N($F643)*60+N($G643))/N('設定'!$B$11),0)*N('設定'!$B$11),(N($F643)*60+N($G643)))/60)</f>
        <v/>
      </c>
      <c r="J643" s="31">
        <f>IF(OR($I643="",$P643="",$P643="なし"),"",$I643*N(INDEX('メンバー'!$D$5:$D$24,$P643)))</f>
        <v/>
      </c>
      <c r="K643" s="32">
        <f>IF(OR($O643="",$O643="なし"),"",INDEX('案件'!$D$5:$D$84,$O643)&amp;"")</f>
        <v/>
      </c>
      <c r="L643" s="32">
        <f>IF(AND($A643="",$B643="",$C643="",$F643="",$G643=""),"",IF(NOT(ISNUMBER($A643)),"日付がない",IF($P643="","氏名がない",IF($P643="なし","氏名がメンバーにない",IF($O643="","案件コードがない",IF($O643="なし","案件コードが案件にない",IF($I643="","時間がない",IF((N($F643)*60+N($G643))=0,"時間が0",IF($I643=0,"丸めると0分","")))))))))</f>
        <v/>
      </c>
      <c r="M643" s="58" t="n"/>
      <c r="N643" s="33">
        <f>IF(ISNUMBER($A643),DATE(YEAR($A643),MONTH($A643),1),"")</f>
        <v/>
      </c>
      <c r="O643" s="34">
        <f>IF($C643="","",IFERROR(MATCH($C643,'案件'!$A$5:$A$84,0),"なし"))</f>
        <v/>
      </c>
      <c r="P643" s="34">
        <f>IF($B643="","",IFERROR(MATCH($B643,'メンバー'!$B$5:$B$24,0),"なし"))</f>
        <v/>
      </c>
    </row>
    <row r="644" ht="17" customHeight="1">
      <c r="A644" s="23" t="n"/>
      <c r="B644" s="21" t="n"/>
      <c r="C644" s="21" t="n"/>
      <c r="D644" s="29">
        <f>IF(OR($O644="",$O644="なし"),"",INDEX('案件'!$B$5:$B$84,$O644)&amp;"")</f>
        <v/>
      </c>
      <c r="E644" s="19" t="n"/>
      <c r="F644" s="22" t="n"/>
      <c r="G644" s="22" t="n"/>
      <c r="H644" s="19" t="n"/>
      <c r="I644" s="30">
        <f>IF(AND($F644="",$G644=""),"",IF(N('設定'!$B$11)&gt;0,ROUND((N($F644)*60+N($G644))/N('設定'!$B$11),0)*N('設定'!$B$11),(N($F644)*60+N($G644)))/60)</f>
        <v/>
      </c>
      <c r="J644" s="31">
        <f>IF(OR($I644="",$P644="",$P644="なし"),"",$I644*N(INDEX('メンバー'!$D$5:$D$24,$P644)))</f>
        <v/>
      </c>
      <c r="K644" s="32">
        <f>IF(OR($O644="",$O644="なし"),"",INDEX('案件'!$D$5:$D$84,$O644)&amp;"")</f>
        <v/>
      </c>
      <c r="L644" s="32">
        <f>IF(AND($A644="",$B644="",$C644="",$F644="",$G644=""),"",IF(NOT(ISNUMBER($A644)),"日付がない",IF($P644="","氏名がない",IF($P644="なし","氏名がメンバーにない",IF($O644="","案件コードがない",IF($O644="なし","案件コードが案件にない",IF($I644="","時間がない",IF((N($F644)*60+N($G644))=0,"時間が0",IF($I644=0,"丸めると0分","")))))))))</f>
        <v/>
      </c>
      <c r="M644" s="58" t="n"/>
      <c r="N644" s="33">
        <f>IF(ISNUMBER($A644),DATE(YEAR($A644),MONTH($A644),1),"")</f>
        <v/>
      </c>
      <c r="O644" s="34">
        <f>IF($C644="","",IFERROR(MATCH($C644,'案件'!$A$5:$A$84,0),"なし"))</f>
        <v/>
      </c>
      <c r="P644" s="34">
        <f>IF($B644="","",IFERROR(MATCH($B644,'メンバー'!$B$5:$B$24,0),"なし"))</f>
        <v/>
      </c>
    </row>
    <row r="645" ht="17" customHeight="1">
      <c r="A645" s="23" t="n"/>
      <c r="B645" s="21" t="n"/>
      <c r="C645" s="21" t="n"/>
      <c r="D645" s="29">
        <f>IF(OR($O645="",$O645="なし"),"",INDEX('案件'!$B$5:$B$84,$O645)&amp;"")</f>
        <v/>
      </c>
      <c r="E645" s="19" t="n"/>
      <c r="F645" s="22" t="n"/>
      <c r="G645" s="22" t="n"/>
      <c r="H645" s="19" t="n"/>
      <c r="I645" s="30">
        <f>IF(AND($F645="",$G645=""),"",IF(N('設定'!$B$11)&gt;0,ROUND((N($F645)*60+N($G645))/N('設定'!$B$11),0)*N('設定'!$B$11),(N($F645)*60+N($G645)))/60)</f>
        <v/>
      </c>
      <c r="J645" s="31">
        <f>IF(OR($I645="",$P645="",$P645="なし"),"",$I645*N(INDEX('メンバー'!$D$5:$D$24,$P645)))</f>
        <v/>
      </c>
      <c r="K645" s="32">
        <f>IF(OR($O645="",$O645="なし"),"",INDEX('案件'!$D$5:$D$84,$O645)&amp;"")</f>
        <v/>
      </c>
      <c r="L645" s="32">
        <f>IF(AND($A645="",$B645="",$C645="",$F645="",$G645=""),"",IF(NOT(ISNUMBER($A645)),"日付がない",IF($P645="","氏名がない",IF($P645="なし","氏名がメンバーにない",IF($O645="","案件コードがない",IF($O645="なし","案件コードが案件にない",IF($I645="","時間がない",IF((N($F645)*60+N($G645))=0,"時間が0",IF($I645=0,"丸めると0分","")))))))))</f>
        <v/>
      </c>
      <c r="M645" s="58" t="n"/>
      <c r="N645" s="33">
        <f>IF(ISNUMBER($A645),DATE(YEAR($A645),MONTH($A645),1),"")</f>
        <v/>
      </c>
      <c r="O645" s="34">
        <f>IF($C645="","",IFERROR(MATCH($C645,'案件'!$A$5:$A$84,0),"なし"))</f>
        <v/>
      </c>
      <c r="P645" s="34">
        <f>IF($B645="","",IFERROR(MATCH($B645,'メンバー'!$B$5:$B$24,0),"なし"))</f>
        <v/>
      </c>
    </row>
    <row r="646" ht="17" customHeight="1">
      <c r="A646" s="23" t="n"/>
      <c r="B646" s="21" t="n"/>
      <c r="C646" s="21" t="n"/>
      <c r="D646" s="29">
        <f>IF(OR($O646="",$O646="なし"),"",INDEX('案件'!$B$5:$B$84,$O646)&amp;"")</f>
        <v/>
      </c>
      <c r="E646" s="19" t="n"/>
      <c r="F646" s="22" t="n"/>
      <c r="G646" s="22" t="n"/>
      <c r="H646" s="19" t="n"/>
      <c r="I646" s="30">
        <f>IF(AND($F646="",$G646=""),"",IF(N('設定'!$B$11)&gt;0,ROUND((N($F646)*60+N($G646))/N('設定'!$B$11),0)*N('設定'!$B$11),(N($F646)*60+N($G646)))/60)</f>
        <v/>
      </c>
      <c r="J646" s="31">
        <f>IF(OR($I646="",$P646="",$P646="なし"),"",$I646*N(INDEX('メンバー'!$D$5:$D$24,$P646)))</f>
        <v/>
      </c>
      <c r="K646" s="32">
        <f>IF(OR($O646="",$O646="なし"),"",INDEX('案件'!$D$5:$D$84,$O646)&amp;"")</f>
        <v/>
      </c>
      <c r="L646" s="32">
        <f>IF(AND($A646="",$B646="",$C646="",$F646="",$G646=""),"",IF(NOT(ISNUMBER($A646)),"日付がない",IF($P646="","氏名がない",IF($P646="なし","氏名がメンバーにない",IF($O646="","案件コードがない",IF($O646="なし","案件コードが案件にない",IF($I646="","時間がない",IF((N($F646)*60+N($G646))=0,"時間が0",IF($I646=0,"丸めると0分","")))))))))</f>
        <v/>
      </c>
      <c r="M646" s="58" t="n"/>
      <c r="N646" s="33">
        <f>IF(ISNUMBER($A646),DATE(YEAR($A646),MONTH($A646),1),"")</f>
        <v/>
      </c>
      <c r="O646" s="34">
        <f>IF($C646="","",IFERROR(MATCH($C646,'案件'!$A$5:$A$84,0),"なし"))</f>
        <v/>
      </c>
      <c r="P646" s="34">
        <f>IF($B646="","",IFERROR(MATCH($B646,'メンバー'!$B$5:$B$24,0),"なし"))</f>
        <v/>
      </c>
    </row>
    <row r="647" ht="17" customHeight="1">
      <c r="A647" s="23" t="n"/>
      <c r="B647" s="21" t="n"/>
      <c r="C647" s="21" t="n"/>
      <c r="D647" s="29">
        <f>IF(OR($O647="",$O647="なし"),"",INDEX('案件'!$B$5:$B$84,$O647)&amp;"")</f>
        <v/>
      </c>
      <c r="E647" s="19" t="n"/>
      <c r="F647" s="22" t="n"/>
      <c r="G647" s="22" t="n"/>
      <c r="H647" s="19" t="n"/>
      <c r="I647" s="30">
        <f>IF(AND($F647="",$G647=""),"",IF(N('設定'!$B$11)&gt;0,ROUND((N($F647)*60+N($G647))/N('設定'!$B$11),0)*N('設定'!$B$11),(N($F647)*60+N($G647)))/60)</f>
        <v/>
      </c>
      <c r="J647" s="31">
        <f>IF(OR($I647="",$P647="",$P647="なし"),"",$I647*N(INDEX('メンバー'!$D$5:$D$24,$P647)))</f>
        <v/>
      </c>
      <c r="K647" s="32">
        <f>IF(OR($O647="",$O647="なし"),"",INDEX('案件'!$D$5:$D$84,$O647)&amp;"")</f>
        <v/>
      </c>
      <c r="L647" s="32">
        <f>IF(AND($A647="",$B647="",$C647="",$F647="",$G647=""),"",IF(NOT(ISNUMBER($A647)),"日付がない",IF($P647="","氏名がない",IF($P647="なし","氏名がメンバーにない",IF($O647="","案件コードがない",IF($O647="なし","案件コードが案件にない",IF($I647="","時間がない",IF((N($F647)*60+N($G647))=0,"時間が0",IF($I647=0,"丸めると0分","")))))))))</f>
        <v/>
      </c>
      <c r="M647" s="58" t="n"/>
      <c r="N647" s="33">
        <f>IF(ISNUMBER($A647),DATE(YEAR($A647),MONTH($A647),1),"")</f>
        <v/>
      </c>
      <c r="O647" s="34">
        <f>IF($C647="","",IFERROR(MATCH($C647,'案件'!$A$5:$A$84,0),"なし"))</f>
        <v/>
      </c>
      <c r="P647" s="34">
        <f>IF($B647="","",IFERROR(MATCH($B647,'メンバー'!$B$5:$B$24,0),"なし"))</f>
        <v/>
      </c>
    </row>
    <row r="648" ht="17" customHeight="1">
      <c r="A648" s="23" t="n"/>
      <c r="B648" s="21" t="n"/>
      <c r="C648" s="21" t="n"/>
      <c r="D648" s="29">
        <f>IF(OR($O648="",$O648="なし"),"",INDEX('案件'!$B$5:$B$84,$O648)&amp;"")</f>
        <v/>
      </c>
      <c r="E648" s="19" t="n"/>
      <c r="F648" s="22" t="n"/>
      <c r="G648" s="22" t="n"/>
      <c r="H648" s="19" t="n"/>
      <c r="I648" s="30">
        <f>IF(AND($F648="",$G648=""),"",IF(N('設定'!$B$11)&gt;0,ROUND((N($F648)*60+N($G648))/N('設定'!$B$11),0)*N('設定'!$B$11),(N($F648)*60+N($G648)))/60)</f>
        <v/>
      </c>
      <c r="J648" s="31">
        <f>IF(OR($I648="",$P648="",$P648="なし"),"",$I648*N(INDEX('メンバー'!$D$5:$D$24,$P648)))</f>
        <v/>
      </c>
      <c r="K648" s="32">
        <f>IF(OR($O648="",$O648="なし"),"",INDEX('案件'!$D$5:$D$84,$O648)&amp;"")</f>
        <v/>
      </c>
      <c r="L648" s="32">
        <f>IF(AND($A648="",$B648="",$C648="",$F648="",$G648=""),"",IF(NOT(ISNUMBER($A648)),"日付がない",IF($P648="","氏名がない",IF($P648="なし","氏名がメンバーにない",IF($O648="","案件コードがない",IF($O648="なし","案件コードが案件にない",IF($I648="","時間がない",IF((N($F648)*60+N($G648))=0,"時間が0",IF($I648=0,"丸めると0分","")))))))))</f>
        <v/>
      </c>
      <c r="M648" s="58" t="n"/>
      <c r="N648" s="33">
        <f>IF(ISNUMBER($A648),DATE(YEAR($A648),MONTH($A648),1),"")</f>
        <v/>
      </c>
      <c r="O648" s="34">
        <f>IF($C648="","",IFERROR(MATCH($C648,'案件'!$A$5:$A$84,0),"なし"))</f>
        <v/>
      </c>
      <c r="P648" s="34">
        <f>IF($B648="","",IFERROR(MATCH($B648,'メンバー'!$B$5:$B$24,0),"なし"))</f>
        <v/>
      </c>
    </row>
    <row r="649" ht="17" customHeight="1">
      <c r="A649" s="23" t="n"/>
      <c r="B649" s="21" t="n"/>
      <c r="C649" s="21" t="n"/>
      <c r="D649" s="29">
        <f>IF(OR($O649="",$O649="なし"),"",INDEX('案件'!$B$5:$B$84,$O649)&amp;"")</f>
        <v/>
      </c>
      <c r="E649" s="19" t="n"/>
      <c r="F649" s="22" t="n"/>
      <c r="G649" s="22" t="n"/>
      <c r="H649" s="19" t="n"/>
      <c r="I649" s="30">
        <f>IF(AND($F649="",$G649=""),"",IF(N('設定'!$B$11)&gt;0,ROUND((N($F649)*60+N($G649))/N('設定'!$B$11),0)*N('設定'!$B$11),(N($F649)*60+N($G649)))/60)</f>
        <v/>
      </c>
      <c r="J649" s="31">
        <f>IF(OR($I649="",$P649="",$P649="なし"),"",$I649*N(INDEX('メンバー'!$D$5:$D$24,$P649)))</f>
        <v/>
      </c>
      <c r="K649" s="32">
        <f>IF(OR($O649="",$O649="なし"),"",INDEX('案件'!$D$5:$D$84,$O649)&amp;"")</f>
        <v/>
      </c>
      <c r="L649" s="32">
        <f>IF(AND($A649="",$B649="",$C649="",$F649="",$G649=""),"",IF(NOT(ISNUMBER($A649)),"日付がない",IF($P649="","氏名がない",IF($P649="なし","氏名がメンバーにない",IF($O649="","案件コードがない",IF($O649="なし","案件コードが案件にない",IF($I649="","時間がない",IF((N($F649)*60+N($G649))=0,"時間が0",IF($I649=0,"丸めると0分","")))))))))</f>
        <v/>
      </c>
      <c r="M649" s="58" t="n"/>
      <c r="N649" s="33">
        <f>IF(ISNUMBER($A649),DATE(YEAR($A649),MONTH($A649),1),"")</f>
        <v/>
      </c>
      <c r="O649" s="34">
        <f>IF($C649="","",IFERROR(MATCH($C649,'案件'!$A$5:$A$84,0),"なし"))</f>
        <v/>
      </c>
      <c r="P649" s="34">
        <f>IF($B649="","",IFERROR(MATCH($B649,'メンバー'!$B$5:$B$24,0),"なし"))</f>
        <v/>
      </c>
    </row>
    <row r="650" ht="17" customHeight="1">
      <c r="A650" s="23" t="n"/>
      <c r="B650" s="21" t="n"/>
      <c r="C650" s="21" t="n"/>
      <c r="D650" s="29">
        <f>IF(OR($O650="",$O650="なし"),"",INDEX('案件'!$B$5:$B$84,$O650)&amp;"")</f>
        <v/>
      </c>
      <c r="E650" s="19" t="n"/>
      <c r="F650" s="22" t="n"/>
      <c r="G650" s="22" t="n"/>
      <c r="H650" s="19" t="n"/>
      <c r="I650" s="30">
        <f>IF(AND($F650="",$G650=""),"",IF(N('設定'!$B$11)&gt;0,ROUND((N($F650)*60+N($G650))/N('設定'!$B$11),0)*N('設定'!$B$11),(N($F650)*60+N($G650)))/60)</f>
        <v/>
      </c>
      <c r="J650" s="31">
        <f>IF(OR($I650="",$P650="",$P650="なし"),"",$I650*N(INDEX('メンバー'!$D$5:$D$24,$P650)))</f>
        <v/>
      </c>
      <c r="K650" s="32">
        <f>IF(OR($O650="",$O650="なし"),"",INDEX('案件'!$D$5:$D$84,$O650)&amp;"")</f>
        <v/>
      </c>
      <c r="L650" s="32">
        <f>IF(AND($A650="",$B650="",$C650="",$F650="",$G650=""),"",IF(NOT(ISNUMBER($A650)),"日付がない",IF($P650="","氏名がない",IF($P650="なし","氏名がメンバーにない",IF($O650="","案件コードがない",IF($O650="なし","案件コードが案件にない",IF($I650="","時間がない",IF((N($F650)*60+N($G650))=0,"時間が0",IF($I650=0,"丸めると0分","")))))))))</f>
        <v/>
      </c>
      <c r="M650" s="58" t="n"/>
      <c r="N650" s="33">
        <f>IF(ISNUMBER($A650),DATE(YEAR($A650),MONTH($A650),1),"")</f>
        <v/>
      </c>
      <c r="O650" s="34">
        <f>IF($C650="","",IFERROR(MATCH($C650,'案件'!$A$5:$A$84,0),"なし"))</f>
        <v/>
      </c>
      <c r="P650" s="34">
        <f>IF($B650="","",IFERROR(MATCH($B650,'メンバー'!$B$5:$B$24,0),"なし"))</f>
        <v/>
      </c>
    </row>
    <row r="651" ht="17" customHeight="1">
      <c r="A651" s="23" t="n"/>
      <c r="B651" s="21" t="n"/>
      <c r="C651" s="21" t="n"/>
      <c r="D651" s="29">
        <f>IF(OR($O651="",$O651="なし"),"",INDEX('案件'!$B$5:$B$84,$O651)&amp;"")</f>
        <v/>
      </c>
      <c r="E651" s="19" t="n"/>
      <c r="F651" s="22" t="n"/>
      <c r="G651" s="22" t="n"/>
      <c r="H651" s="19" t="n"/>
      <c r="I651" s="30">
        <f>IF(AND($F651="",$G651=""),"",IF(N('設定'!$B$11)&gt;0,ROUND((N($F651)*60+N($G651))/N('設定'!$B$11),0)*N('設定'!$B$11),(N($F651)*60+N($G651)))/60)</f>
        <v/>
      </c>
      <c r="J651" s="31">
        <f>IF(OR($I651="",$P651="",$P651="なし"),"",$I651*N(INDEX('メンバー'!$D$5:$D$24,$P651)))</f>
        <v/>
      </c>
      <c r="K651" s="32">
        <f>IF(OR($O651="",$O651="なし"),"",INDEX('案件'!$D$5:$D$84,$O651)&amp;"")</f>
        <v/>
      </c>
      <c r="L651" s="32">
        <f>IF(AND($A651="",$B651="",$C651="",$F651="",$G651=""),"",IF(NOT(ISNUMBER($A651)),"日付がない",IF($P651="","氏名がない",IF($P651="なし","氏名がメンバーにない",IF($O651="","案件コードがない",IF($O651="なし","案件コードが案件にない",IF($I651="","時間がない",IF((N($F651)*60+N($G651))=0,"時間が0",IF($I651=0,"丸めると0分","")))))))))</f>
        <v/>
      </c>
      <c r="M651" s="58" t="n"/>
      <c r="N651" s="33">
        <f>IF(ISNUMBER($A651),DATE(YEAR($A651),MONTH($A651),1),"")</f>
        <v/>
      </c>
      <c r="O651" s="34">
        <f>IF($C651="","",IFERROR(MATCH($C651,'案件'!$A$5:$A$84,0),"なし"))</f>
        <v/>
      </c>
      <c r="P651" s="34">
        <f>IF($B651="","",IFERROR(MATCH($B651,'メンバー'!$B$5:$B$24,0),"なし"))</f>
        <v/>
      </c>
    </row>
    <row r="652" ht="17" customHeight="1">
      <c r="A652" s="23" t="n"/>
      <c r="B652" s="21" t="n"/>
      <c r="C652" s="21" t="n"/>
      <c r="D652" s="29">
        <f>IF(OR($O652="",$O652="なし"),"",INDEX('案件'!$B$5:$B$84,$O652)&amp;"")</f>
        <v/>
      </c>
      <c r="E652" s="19" t="n"/>
      <c r="F652" s="22" t="n"/>
      <c r="G652" s="22" t="n"/>
      <c r="H652" s="19" t="n"/>
      <c r="I652" s="30">
        <f>IF(AND($F652="",$G652=""),"",IF(N('設定'!$B$11)&gt;0,ROUND((N($F652)*60+N($G652))/N('設定'!$B$11),0)*N('設定'!$B$11),(N($F652)*60+N($G652)))/60)</f>
        <v/>
      </c>
      <c r="J652" s="31">
        <f>IF(OR($I652="",$P652="",$P652="なし"),"",$I652*N(INDEX('メンバー'!$D$5:$D$24,$P652)))</f>
        <v/>
      </c>
      <c r="K652" s="32">
        <f>IF(OR($O652="",$O652="なし"),"",INDEX('案件'!$D$5:$D$84,$O652)&amp;"")</f>
        <v/>
      </c>
      <c r="L652" s="32">
        <f>IF(AND($A652="",$B652="",$C652="",$F652="",$G652=""),"",IF(NOT(ISNUMBER($A652)),"日付がない",IF($P652="","氏名がない",IF($P652="なし","氏名がメンバーにない",IF($O652="","案件コードがない",IF($O652="なし","案件コードが案件にない",IF($I652="","時間がない",IF((N($F652)*60+N($G652))=0,"時間が0",IF($I652=0,"丸めると0分","")))))))))</f>
        <v/>
      </c>
      <c r="M652" s="58" t="n"/>
      <c r="N652" s="33">
        <f>IF(ISNUMBER($A652),DATE(YEAR($A652),MONTH($A652),1),"")</f>
        <v/>
      </c>
      <c r="O652" s="34">
        <f>IF($C652="","",IFERROR(MATCH($C652,'案件'!$A$5:$A$84,0),"なし"))</f>
        <v/>
      </c>
      <c r="P652" s="34">
        <f>IF($B652="","",IFERROR(MATCH($B652,'メンバー'!$B$5:$B$24,0),"なし"))</f>
        <v/>
      </c>
    </row>
    <row r="653" ht="17" customHeight="1">
      <c r="A653" s="23" t="n"/>
      <c r="B653" s="21" t="n"/>
      <c r="C653" s="21" t="n"/>
      <c r="D653" s="29">
        <f>IF(OR($O653="",$O653="なし"),"",INDEX('案件'!$B$5:$B$84,$O653)&amp;"")</f>
        <v/>
      </c>
      <c r="E653" s="19" t="n"/>
      <c r="F653" s="22" t="n"/>
      <c r="G653" s="22" t="n"/>
      <c r="H653" s="19" t="n"/>
      <c r="I653" s="30">
        <f>IF(AND($F653="",$G653=""),"",IF(N('設定'!$B$11)&gt;0,ROUND((N($F653)*60+N($G653))/N('設定'!$B$11),0)*N('設定'!$B$11),(N($F653)*60+N($G653)))/60)</f>
        <v/>
      </c>
      <c r="J653" s="31">
        <f>IF(OR($I653="",$P653="",$P653="なし"),"",$I653*N(INDEX('メンバー'!$D$5:$D$24,$P653)))</f>
        <v/>
      </c>
      <c r="K653" s="32">
        <f>IF(OR($O653="",$O653="なし"),"",INDEX('案件'!$D$5:$D$84,$O653)&amp;"")</f>
        <v/>
      </c>
      <c r="L653" s="32">
        <f>IF(AND($A653="",$B653="",$C653="",$F653="",$G653=""),"",IF(NOT(ISNUMBER($A653)),"日付がない",IF($P653="","氏名がない",IF($P653="なし","氏名がメンバーにない",IF($O653="","案件コードがない",IF($O653="なし","案件コードが案件にない",IF($I653="","時間がない",IF((N($F653)*60+N($G653))=0,"時間が0",IF($I653=0,"丸めると0分","")))))))))</f>
        <v/>
      </c>
      <c r="M653" s="58" t="n"/>
      <c r="N653" s="33">
        <f>IF(ISNUMBER($A653),DATE(YEAR($A653),MONTH($A653),1),"")</f>
        <v/>
      </c>
      <c r="O653" s="34">
        <f>IF($C653="","",IFERROR(MATCH($C653,'案件'!$A$5:$A$84,0),"なし"))</f>
        <v/>
      </c>
      <c r="P653" s="34">
        <f>IF($B653="","",IFERROR(MATCH($B653,'メンバー'!$B$5:$B$24,0),"なし"))</f>
        <v/>
      </c>
    </row>
    <row r="654" ht="17" customHeight="1">
      <c r="A654" s="23" t="n"/>
      <c r="B654" s="21" t="n"/>
      <c r="C654" s="21" t="n"/>
      <c r="D654" s="29">
        <f>IF(OR($O654="",$O654="なし"),"",INDEX('案件'!$B$5:$B$84,$O654)&amp;"")</f>
        <v/>
      </c>
      <c r="E654" s="19" t="n"/>
      <c r="F654" s="22" t="n"/>
      <c r="G654" s="22" t="n"/>
      <c r="H654" s="19" t="n"/>
      <c r="I654" s="30">
        <f>IF(AND($F654="",$G654=""),"",IF(N('設定'!$B$11)&gt;0,ROUND((N($F654)*60+N($G654))/N('設定'!$B$11),0)*N('設定'!$B$11),(N($F654)*60+N($G654)))/60)</f>
        <v/>
      </c>
      <c r="J654" s="31">
        <f>IF(OR($I654="",$P654="",$P654="なし"),"",$I654*N(INDEX('メンバー'!$D$5:$D$24,$P654)))</f>
        <v/>
      </c>
      <c r="K654" s="32">
        <f>IF(OR($O654="",$O654="なし"),"",INDEX('案件'!$D$5:$D$84,$O654)&amp;"")</f>
        <v/>
      </c>
      <c r="L654" s="32">
        <f>IF(AND($A654="",$B654="",$C654="",$F654="",$G654=""),"",IF(NOT(ISNUMBER($A654)),"日付がない",IF($P654="","氏名がない",IF($P654="なし","氏名がメンバーにない",IF($O654="","案件コードがない",IF($O654="なし","案件コードが案件にない",IF($I654="","時間がない",IF((N($F654)*60+N($G654))=0,"時間が0",IF($I654=0,"丸めると0分","")))))))))</f>
        <v/>
      </c>
      <c r="M654" s="58" t="n"/>
      <c r="N654" s="33">
        <f>IF(ISNUMBER($A654),DATE(YEAR($A654),MONTH($A654),1),"")</f>
        <v/>
      </c>
      <c r="O654" s="34">
        <f>IF($C654="","",IFERROR(MATCH($C654,'案件'!$A$5:$A$84,0),"なし"))</f>
        <v/>
      </c>
      <c r="P654" s="34">
        <f>IF($B654="","",IFERROR(MATCH($B654,'メンバー'!$B$5:$B$24,0),"なし"))</f>
        <v/>
      </c>
    </row>
    <row r="655" ht="17" customHeight="1">
      <c r="A655" s="23" t="n"/>
      <c r="B655" s="21" t="n"/>
      <c r="C655" s="21" t="n"/>
      <c r="D655" s="29">
        <f>IF(OR($O655="",$O655="なし"),"",INDEX('案件'!$B$5:$B$84,$O655)&amp;"")</f>
        <v/>
      </c>
      <c r="E655" s="19" t="n"/>
      <c r="F655" s="22" t="n"/>
      <c r="G655" s="22" t="n"/>
      <c r="H655" s="19" t="n"/>
      <c r="I655" s="30">
        <f>IF(AND($F655="",$G655=""),"",IF(N('設定'!$B$11)&gt;0,ROUND((N($F655)*60+N($G655))/N('設定'!$B$11),0)*N('設定'!$B$11),(N($F655)*60+N($G655)))/60)</f>
        <v/>
      </c>
      <c r="J655" s="31">
        <f>IF(OR($I655="",$P655="",$P655="なし"),"",$I655*N(INDEX('メンバー'!$D$5:$D$24,$P655)))</f>
        <v/>
      </c>
      <c r="K655" s="32">
        <f>IF(OR($O655="",$O655="なし"),"",INDEX('案件'!$D$5:$D$84,$O655)&amp;"")</f>
        <v/>
      </c>
      <c r="L655" s="32">
        <f>IF(AND($A655="",$B655="",$C655="",$F655="",$G655=""),"",IF(NOT(ISNUMBER($A655)),"日付がない",IF($P655="","氏名がない",IF($P655="なし","氏名がメンバーにない",IF($O655="","案件コードがない",IF($O655="なし","案件コードが案件にない",IF($I655="","時間がない",IF((N($F655)*60+N($G655))=0,"時間が0",IF($I655=0,"丸めると0分","")))))))))</f>
        <v/>
      </c>
      <c r="M655" s="58" t="n"/>
      <c r="N655" s="33">
        <f>IF(ISNUMBER($A655),DATE(YEAR($A655),MONTH($A655),1),"")</f>
        <v/>
      </c>
      <c r="O655" s="34">
        <f>IF($C655="","",IFERROR(MATCH($C655,'案件'!$A$5:$A$84,0),"なし"))</f>
        <v/>
      </c>
      <c r="P655" s="34">
        <f>IF($B655="","",IFERROR(MATCH($B655,'メンバー'!$B$5:$B$24,0),"なし"))</f>
        <v/>
      </c>
    </row>
    <row r="656" ht="17" customHeight="1">
      <c r="A656" s="23" t="n"/>
      <c r="B656" s="21" t="n"/>
      <c r="C656" s="21" t="n"/>
      <c r="D656" s="29">
        <f>IF(OR($O656="",$O656="なし"),"",INDEX('案件'!$B$5:$B$84,$O656)&amp;"")</f>
        <v/>
      </c>
      <c r="E656" s="19" t="n"/>
      <c r="F656" s="22" t="n"/>
      <c r="G656" s="22" t="n"/>
      <c r="H656" s="19" t="n"/>
      <c r="I656" s="30">
        <f>IF(AND($F656="",$G656=""),"",IF(N('設定'!$B$11)&gt;0,ROUND((N($F656)*60+N($G656))/N('設定'!$B$11),0)*N('設定'!$B$11),(N($F656)*60+N($G656)))/60)</f>
        <v/>
      </c>
      <c r="J656" s="31">
        <f>IF(OR($I656="",$P656="",$P656="なし"),"",$I656*N(INDEX('メンバー'!$D$5:$D$24,$P656)))</f>
        <v/>
      </c>
      <c r="K656" s="32">
        <f>IF(OR($O656="",$O656="なし"),"",INDEX('案件'!$D$5:$D$84,$O656)&amp;"")</f>
        <v/>
      </c>
      <c r="L656" s="32">
        <f>IF(AND($A656="",$B656="",$C656="",$F656="",$G656=""),"",IF(NOT(ISNUMBER($A656)),"日付がない",IF($P656="","氏名がない",IF($P656="なし","氏名がメンバーにない",IF($O656="","案件コードがない",IF($O656="なし","案件コードが案件にない",IF($I656="","時間がない",IF((N($F656)*60+N($G656))=0,"時間が0",IF($I656=0,"丸めると0分","")))))))))</f>
        <v/>
      </c>
      <c r="M656" s="58" t="n"/>
      <c r="N656" s="33">
        <f>IF(ISNUMBER($A656),DATE(YEAR($A656),MONTH($A656),1),"")</f>
        <v/>
      </c>
      <c r="O656" s="34">
        <f>IF($C656="","",IFERROR(MATCH($C656,'案件'!$A$5:$A$84,0),"なし"))</f>
        <v/>
      </c>
      <c r="P656" s="34">
        <f>IF($B656="","",IFERROR(MATCH($B656,'メンバー'!$B$5:$B$24,0),"なし"))</f>
        <v/>
      </c>
    </row>
    <row r="657" ht="17" customHeight="1">
      <c r="A657" s="23" t="n"/>
      <c r="B657" s="21" t="n"/>
      <c r="C657" s="21" t="n"/>
      <c r="D657" s="29">
        <f>IF(OR($O657="",$O657="なし"),"",INDEX('案件'!$B$5:$B$84,$O657)&amp;"")</f>
        <v/>
      </c>
      <c r="E657" s="19" t="n"/>
      <c r="F657" s="22" t="n"/>
      <c r="G657" s="22" t="n"/>
      <c r="H657" s="19" t="n"/>
      <c r="I657" s="30">
        <f>IF(AND($F657="",$G657=""),"",IF(N('設定'!$B$11)&gt;0,ROUND((N($F657)*60+N($G657))/N('設定'!$B$11),0)*N('設定'!$B$11),(N($F657)*60+N($G657)))/60)</f>
        <v/>
      </c>
      <c r="J657" s="31">
        <f>IF(OR($I657="",$P657="",$P657="なし"),"",$I657*N(INDEX('メンバー'!$D$5:$D$24,$P657)))</f>
        <v/>
      </c>
      <c r="K657" s="32">
        <f>IF(OR($O657="",$O657="なし"),"",INDEX('案件'!$D$5:$D$84,$O657)&amp;"")</f>
        <v/>
      </c>
      <c r="L657" s="32">
        <f>IF(AND($A657="",$B657="",$C657="",$F657="",$G657=""),"",IF(NOT(ISNUMBER($A657)),"日付がない",IF($P657="","氏名がない",IF($P657="なし","氏名がメンバーにない",IF($O657="","案件コードがない",IF($O657="なし","案件コードが案件にない",IF($I657="","時間がない",IF((N($F657)*60+N($G657))=0,"時間が0",IF($I657=0,"丸めると0分","")))))))))</f>
        <v/>
      </c>
      <c r="M657" s="58" t="n"/>
      <c r="N657" s="33">
        <f>IF(ISNUMBER($A657),DATE(YEAR($A657),MONTH($A657),1),"")</f>
        <v/>
      </c>
      <c r="O657" s="34">
        <f>IF($C657="","",IFERROR(MATCH($C657,'案件'!$A$5:$A$84,0),"なし"))</f>
        <v/>
      </c>
      <c r="P657" s="34">
        <f>IF($B657="","",IFERROR(MATCH($B657,'メンバー'!$B$5:$B$24,0),"なし"))</f>
        <v/>
      </c>
    </row>
    <row r="658" ht="17" customHeight="1">
      <c r="A658" s="23" t="n"/>
      <c r="B658" s="21" t="n"/>
      <c r="C658" s="21" t="n"/>
      <c r="D658" s="29">
        <f>IF(OR($O658="",$O658="なし"),"",INDEX('案件'!$B$5:$B$84,$O658)&amp;"")</f>
        <v/>
      </c>
      <c r="E658" s="19" t="n"/>
      <c r="F658" s="22" t="n"/>
      <c r="G658" s="22" t="n"/>
      <c r="H658" s="19" t="n"/>
      <c r="I658" s="30">
        <f>IF(AND($F658="",$G658=""),"",IF(N('設定'!$B$11)&gt;0,ROUND((N($F658)*60+N($G658))/N('設定'!$B$11),0)*N('設定'!$B$11),(N($F658)*60+N($G658)))/60)</f>
        <v/>
      </c>
      <c r="J658" s="31">
        <f>IF(OR($I658="",$P658="",$P658="なし"),"",$I658*N(INDEX('メンバー'!$D$5:$D$24,$P658)))</f>
        <v/>
      </c>
      <c r="K658" s="32">
        <f>IF(OR($O658="",$O658="なし"),"",INDEX('案件'!$D$5:$D$84,$O658)&amp;"")</f>
        <v/>
      </c>
      <c r="L658" s="32">
        <f>IF(AND($A658="",$B658="",$C658="",$F658="",$G658=""),"",IF(NOT(ISNUMBER($A658)),"日付がない",IF($P658="","氏名がない",IF($P658="なし","氏名がメンバーにない",IF($O658="","案件コードがない",IF($O658="なし","案件コードが案件にない",IF($I658="","時間がない",IF((N($F658)*60+N($G658))=0,"時間が0",IF($I658=0,"丸めると0分","")))))))))</f>
        <v/>
      </c>
      <c r="M658" s="58" t="n"/>
      <c r="N658" s="33">
        <f>IF(ISNUMBER($A658),DATE(YEAR($A658),MONTH($A658),1),"")</f>
        <v/>
      </c>
      <c r="O658" s="34">
        <f>IF($C658="","",IFERROR(MATCH($C658,'案件'!$A$5:$A$84,0),"なし"))</f>
        <v/>
      </c>
      <c r="P658" s="34">
        <f>IF($B658="","",IFERROR(MATCH($B658,'メンバー'!$B$5:$B$24,0),"なし"))</f>
        <v/>
      </c>
    </row>
    <row r="659" ht="17" customHeight="1">
      <c r="A659" s="23" t="n"/>
      <c r="B659" s="21" t="n"/>
      <c r="C659" s="21" t="n"/>
      <c r="D659" s="29">
        <f>IF(OR($O659="",$O659="なし"),"",INDEX('案件'!$B$5:$B$84,$O659)&amp;"")</f>
        <v/>
      </c>
      <c r="E659" s="19" t="n"/>
      <c r="F659" s="22" t="n"/>
      <c r="G659" s="22" t="n"/>
      <c r="H659" s="19" t="n"/>
      <c r="I659" s="30">
        <f>IF(AND($F659="",$G659=""),"",IF(N('設定'!$B$11)&gt;0,ROUND((N($F659)*60+N($G659))/N('設定'!$B$11),0)*N('設定'!$B$11),(N($F659)*60+N($G659)))/60)</f>
        <v/>
      </c>
      <c r="J659" s="31">
        <f>IF(OR($I659="",$P659="",$P659="なし"),"",$I659*N(INDEX('メンバー'!$D$5:$D$24,$P659)))</f>
        <v/>
      </c>
      <c r="K659" s="32">
        <f>IF(OR($O659="",$O659="なし"),"",INDEX('案件'!$D$5:$D$84,$O659)&amp;"")</f>
        <v/>
      </c>
      <c r="L659" s="32">
        <f>IF(AND($A659="",$B659="",$C659="",$F659="",$G659=""),"",IF(NOT(ISNUMBER($A659)),"日付がない",IF($P659="","氏名がない",IF($P659="なし","氏名がメンバーにない",IF($O659="","案件コードがない",IF($O659="なし","案件コードが案件にない",IF($I659="","時間がない",IF((N($F659)*60+N($G659))=0,"時間が0",IF($I659=0,"丸めると0分","")))))))))</f>
        <v/>
      </c>
      <c r="M659" s="58" t="n"/>
      <c r="N659" s="33">
        <f>IF(ISNUMBER($A659),DATE(YEAR($A659),MONTH($A659),1),"")</f>
        <v/>
      </c>
      <c r="O659" s="34">
        <f>IF($C659="","",IFERROR(MATCH($C659,'案件'!$A$5:$A$84,0),"なし"))</f>
        <v/>
      </c>
      <c r="P659" s="34">
        <f>IF($B659="","",IFERROR(MATCH($B659,'メンバー'!$B$5:$B$24,0),"なし"))</f>
        <v/>
      </c>
    </row>
    <row r="660" ht="17" customHeight="1">
      <c r="A660" s="23" t="n"/>
      <c r="B660" s="21" t="n"/>
      <c r="C660" s="21" t="n"/>
      <c r="D660" s="29">
        <f>IF(OR($O660="",$O660="なし"),"",INDEX('案件'!$B$5:$B$84,$O660)&amp;"")</f>
        <v/>
      </c>
      <c r="E660" s="19" t="n"/>
      <c r="F660" s="22" t="n"/>
      <c r="G660" s="22" t="n"/>
      <c r="H660" s="19" t="n"/>
      <c r="I660" s="30">
        <f>IF(AND($F660="",$G660=""),"",IF(N('設定'!$B$11)&gt;0,ROUND((N($F660)*60+N($G660))/N('設定'!$B$11),0)*N('設定'!$B$11),(N($F660)*60+N($G660)))/60)</f>
        <v/>
      </c>
      <c r="J660" s="31">
        <f>IF(OR($I660="",$P660="",$P660="なし"),"",$I660*N(INDEX('メンバー'!$D$5:$D$24,$P660)))</f>
        <v/>
      </c>
      <c r="K660" s="32">
        <f>IF(OR($O660="",$O660="なし"),"",INDEX('案件'!$D$5:$D$84,$O660)&amp;"")</f>
        <v/>
      </c>
      <c r="L660" s="32">
        <f>IF(AND($A660="",$B660="",$C660="",$F660="",$G660=""),"",IF(NOT(ISNUMBER($A660)),"日付がない",IF($P660="","氏名がない",IF($P660="なし","氏名がメンバーにない",IF($O660="","案件コードがない",IF($O660="なし","案件コードが案件にない",IF($I660="","時間がない",IF((N($F660)*60+N($G660))=0,"時間が0",IF($I660=0,"丸めると0分","")))))))))</f>
        <v/>
      </c>
      <c r="M660" s="58" t="n"/>
      <c r="N660" s="33">
        <f>IF(ISNUMBER($A660),DATE(YEAR($A660),MONTH($A660),1),"")</f>
        <v/>
      </c>
      <c r="O660" s="34">
        <f>IF($C660="","",IFERROR(MATCH($C660,'案件'!$A$5:$A$84,0),"なし"))</f>
        <v/>
      </c>
      <c r="P660" s="34">
        <f>IF($B660="","",IFERROR(MATCH($B660,'メンバー'!$B$5:$B$24,0),"なし"))</f>
        <v/>
      </c>
    </row>
    <row r="661" ht="17" customHeight="1">
      <c r="A661" s="23" t="n"/>
      <c r="B661" s="21" t="n"/>
      <c r="C661" s="21" t="n"/>
      <c r="D661" s="29">
        <f>IF(OR($O661="",$O661="なし"),"",INDEX('案件'!$B$5:$B$84,$O661)&amp;"")</f>
        <v/>
      </c>
      <c r="E661" s="19" t="n"/>
      <c r="F661" s="22" t="n"/>
      <c r="G661" s="22" t="n"/>
      <c r="H661" s="19" t="n"/>
      <c r="I661" s="30">
        <f>IF(AND($F661="",$G661=""),"",IF(N('設定'!$B$11)&gt;0,ROUND((N($F661)*60+N($G661))/N('設定'!$B$11),0)*N('設定'!$B$11),(N($F661)*60+N($G661)))/60)</f>
        <v/>
      </c>
      <c r="J661" s="31">
        <f>IF(OR($I661="",$P661="",$P661="なし"),"",$I661*N(INDEX('メンバー'!$D$5:$D$24,$P661)))</f>
        <v/>
      </c>
      <c r="K661" s="32">
        <f>IF(OR($O661="",$O661="なし"),"",INDEX('案件'!$D$5:$D$84,$O661)&amp;"")</f>
        <v/>
      </c>
      <c r="L661" s="32">
        <f>IF(AND($A661="",$B661="",$C661="",$F661="",$G661=""),"",IF(NOT(ISNUMBER($A661)),"日付がない",IF($P661="","氏名がない",IF($P661="なし","氏名がメンバーにない",IF($O661="","案件コードがない",IF($O661="なし","案件コードが案件にない",IF($I661="","時間がない",IF((N($F661)*60+N($G661))=0,"時間が0",IF($I661=0,"丸めると0分","")))))))))</f>
        <v/>
      </c>
      <c r="M661" s="58" t="n"/>
      <c r="N661" s="33">
        <f>IF(ISNUMBER($A661),DATE(YEAR($A661),MONTH($A661),1),"")</f>
        <v/>
      </c>
      <c r="O661" s="34">
        <f>IF($C661="","",IFERROR(MATCH($C661,'案件'!$A$5:$A$84,0),"なし"))</f>
        <v/>
      </c>
      <c r="P661" s="34">
        <f>IF($B661="","",IFERROR(MATCH($B661,'メンバー'!$B$5:$B$24,0),"なし"))</f>
        <v/>
      </c>
    </row>
    <row r="662" ht="17" customHeight="1">
      <c r="A662" s="23" t="n"/>
      <c r="B662" s="21" t="n"/>
      <c r="C662" s="21" t="n"/>
      <c r="D662" s="29">
        <f>IF(OR($O662="",$O662="なし"),"",INDEX('案件'!$B$5:$B$84,$O662)&amp;"")</f>
        <v/>
      </c>
      <c r="E662" s="19" t="n"/>
      <c r="F662" s="22" t="n"/>
      <c r="G662" s="22" t="n"/>
      <c r="H662" s="19" t="n"/>
      <c r="I662" s="30">
        <f>IF(AND($F662="",$G662=""),"",IF(N('設定'!$B$11)&gt;0,ROUND((N($F662)*60+N($G662))/N('設定'!$B$11),0)*N('設定'!$B$11),(N($F662)*60+N($G662)))/60)</f>
        <v/>
      </c>
      <c r="J662" s="31">
        <f>IF(OR($I662="",$P662="",$P662="なし"),"",$I662*N(INDEX('メンバー'!$D$5:$D$24,$P662)))</f>
        <v/>
      </c>
      <c r="K662" s="32">
        <f>IF(OR($O662="",$O662="なし"),"",INDEX('案件'!$D$5:$D$84,$O662)&amp;"")</f>
        <v/>
      </c>
      <c r="L662" s="32">
        <f>IF(AND($A662="",$B662="",$C662="",$F662="",$G662=""),"",IF(NOT(ISNUMBER($A662)),"日付がない",IF($P662="","氏名がない",IF($P662="なし","氏名がメンバーにない",IF($O662="","案件コードがない",IF($O662="なし","案件コードが案件にない",IF($I662="","時間がない",IF((N($F662)*60+N($G662))=0,"時間が0",IF($I662=0,"丸めると0分","")))))))))</f>
        <v/>
      </c>
      <c r="M662" s="58" t="n"/>
      <c r="N662" s="33">
        <f>IF(ISNUMBER($A662),DATE(YEAR($A662),MONTH($A662),1),"")</f>
        <v/>
      </c>
      <c r="O662" s="34">
        <f>IF($C662="","",IFERROR(MATCH($C662,'案件'!$A$5:$A$84,0),"なし"))</f>
        <v/>
      </c>
      <c r="P662" s="34">
        <f>IF($B662="","",IFERROR(MATCH($B662,'メンバー'!$B$5:$B$24,0),"なし"))</f>
        <v/>
      </c>
    </row>
    <row r="663" ht="17" customHeight="1">
      <c r="A663" s="23" t="n"/>
      <c r="B663" s="21" t="n"/>
      <c r="C663" s="21" t="n"/>
      <c r="D663" s="29">
        <f>IF(OR($O663="",$O663="なし"),"",INDEX('案件'!$B$5:$B$84,$O663)&amp;"")</f>
        <v/>
      </c>
      <c r="E663" s="19" t="n"/>
      <c r="F663" s="22" t="n"/>
      <c r="G663" s="22" t="n"/>
      <c r="H663" s="19" t="n"/>
      <c r="I663" s="30">
        <f>IF(AND($F663="",$G663=""),"",IF(N('設定'!$B$11)&gt;0,ROUND((N($F663)*60+N($G663))/N('設定'!$B$11),0)*N('設定'!$B$11),(N($F663)*60+N($G663)))/60)</f>
        <v/>
      </c>
      <c r="J663" s="31">
        <f>IF(OR($I663="",$P663="",$P663="なし"),"",$I663*N(INDEX('メンバー'!$D$5:$D$24,$P663)))</f>
        <v/>
      </c>
      <c r="K663" s="32">
        <f>IF(OR($O663="",$O663="なし"),"",INDEX('案件'!$D$5:$D$84,$O663)&amp;"")</f>
        <v/>
      </c>
      <c r="L663" s="32">
        <f>IF(AND($A663="",$B663="",$C663="",$F663="",$G663=""),"",IF(NOT(ISNUMBER($A663)),"日付がない",IF($P663="","氏名がない",IF($P663="なし","氏名がメンバーにない",IF($O663="","案件コードがない",IF($O663="なし","案件コードが案件にない",IF($I663="","時間がない",IF((N($F663)*60+N($G663))=0,"時間が0",IF($I663=0,"丸めると0分","")))))))))</f>
        <v/>
      </c>
      <c r="M663" s="58" t="n"/>
      <c r="N663" s="33">
        <f>IF(ISNUMBER($A663),DATE(YEAR($A663),MONTH($A663),1),"")</f>
        <v/>
      </c>
      <c r="O663" s="34">
        <f>IF($C663="","",IFERROR(MATCH($C663,'案件'!$A$5:$A$84,0),"なし"))</f>
        <v/>
      </c>
      <c r="P663" s="34">
        <f>IF($B663="","",IFERROR(MATCH($B663,'メンバー'!$B$5:$B$24,0),"なし"))</f>
        <v/>
      </c>
    </row>
    <row r="664" ht="17" customHeight="1">
      <c r="A664" s="23" t="n"/>
      <c r="B664" s="21" t="n"/>
      <c r="C664" s="21" t="n"/>
      <c r="D664" s="29">
        <f>IF(OR($O664="",$O664="なし"),"",INDEX('案件'!$B$5:$B$84,$O664)&amp;"")</f>
        <v/>
      </c>
      <c r="E664" s="19" t="n"/>
      <c r="F664" s="22" t="n"/>
      <c r="G664" s="22" t="n"/>
      <c r="H664" s="19" t="n"/>
      <c r="I664" s="30">
        <f>IF(AND($F664="",$G664=""),"",IF(N('設定'!$B$11)&gt;0,ROUND((N($F664)*60+N($G664))/N('設定'!$B$11),0)*N('設定'!$B$11),(N($F664)*60+N($G664)))/60)</f>
        <v/>
      </c>
      <c r="J664" s="31">
        <f>IF(OR($I664="",$P664="",$P664="なし"),"",$I664*N(INDEX('メンバー'!$D$5:$D$24,$P664)))</f>
        <v/>
      </c>
      <c r="K664" s="32">
        <f>IF(OR($O664="",$O664="なし"),"",INDEX('案件'!$D$5:$D$84,$O664)&amp;"")</f>
        <v/>
      </c>
      <c r="L664" s="32">
        <f>IF(AND($A664="",$B664="",$C664="",$F664="",$G664=""),"",IF(NOT(ISNUMBER($A664)),"日付がない",IF($P664="","氏名がない",IF($P664="なし","氏名がメンバーにない",IF($O664="","案件コードがない",IF($O664="なし","案件コードが案件にない",IF($I664="","時間がない",IF((N($F664)*60+N($G664))=0,"時間が0",IF($I664=0,"丸めると0分","")))))))))</f>
        <v/>
      </c>
      <c r="M664" s="58" t="n"/>
      <c r="N664" s="33">
        <f>IF(ISNUMBER($A664),DATE(YEAR($A664),MONTH($A664),1),"")</f>
        <v/>
      </c>
      <c r="O664" s="34">
        <f>IF($C664="","",IFERROR(MATCH($C664,'案件'!$A$5:$A$84,0),"なし"))</f>
        <v/>
      </c>
      <c r="P664" s="34">
        <f>IF($B664="","",IFERROR(MATCH($B664,'メンバー'!$B$5:$B$24,0),"なし"))</f>
        <v/>
      </c>
    </row>
    <row r="665" ht="17" customHeight="1">
      <c r="A665" s="23" t="n"/>
      <c r="B665" s="21" t="n"/>
      <c r="C665" s="21" t="n"/>
      <c r="D665" s="29">
        <f>IF(OR($O665="",$O665="なし"),"",INDEX('案件'!$B$5:$B$84,$O665)&amp;"")</f>
        <v/>
      </c>
      <c r="E665" s="19" t="n"/>
      <c r="F665" s="22" t="n"/>
      <c r="G665" s="22" t="n"/>
      <c r="H665" s="19" t="n"/>
      <c r="I665" s="30">
        <f>IF(AND($F665="",$G665=""),"",IF(N('設定'!$B$11)&gt;0,ROUND((N($F665)*60+N($G665))/N('設定'!$B$11),0)*N('設定'!$B$11),(N($F665)*60+N($G665)))/60)</f>
        <v/>
      </c>
      <c r="J665" s="31">
        <f>IF(OR($I665="",$P665="",$P665="なし"),"",$I665*N(INDEX('メンバー'!$D$5:$D$24,$P665)))</f>
        <v/>
      </c>
      <c r="K665" s="32">
        <f>IF(OR($O665="",$O665="なし"),"",INDEX('案件'!$D$5:$D$84,$O665)&amp;"")</f>
        <v/>
      </c>
      <c r="L665" s="32">
        <f>IF(AND($A665="",$B665="",$C665="",$F665="",$G665=""),"",IF(NOT(ISNUMBER($A665)),"日付がない",IF($P665="","氏名がない",IF($P665="なし","氏名がメンバーにない",IF($O665="","案件コードがない",IF($O665="なし","案件コードが案件にない",IF($I665="","時間がない",IF((N($F665)*60+N($G665))=0,"時間が0",IF($I665=0,"丸めると0分","")))))))))</f>
        <v/>
      </c>
      <c r="M665" s="58" t="n"/>
      <c r="N665" s="33">
        <f>IF(ISNUMBER($A665),DATE(YEAR($A665),MONTH($A665),1),"")</f>
        <v/>
      </c>
      <c r="O665" s="34">
        <f>IF($C665="","",IFERROR(MATCH($C665,'案件'!$A$5:$A$84,0),"なし"))</f>
        <v/>
      </c>
      <c r="P665" s="34">
        <f>IF($B665="","",IFERROR(MATCH($B665,'メンバー'!$B$5:$B$24,0),"なし"))</f>
        <v/>
      </c>
    </row>
    <row r="666" ht="17" customHeight="1">
      <c r="A666" s="23" t="n"/>
      <c r="B666" s="21" t="n"/>
      <c r="C666" s="21" t="n"/>
      <c r="D666" s="29">
        <f>IF(OR($O666="",$O666="なし"),"",INDEX('案件'!$B$5:$B$84,$O666)&amp;"")</f>
        <v/>
      </c>
      <c r="E666" s="19" t="n"/>
      <c r="F666" s="22" t="n"/>
      <c r="G666" s="22" t="n"/>
      <c r="H666" s="19" t="n"/>
      <c r="I666" s="30">
        <f>IF(AND($F666="",$G666=""),"",IF(N('設定'!$B$11)&gt;0,ROUND((N($F666)*60+N($G666))/N('設定'!$B$11),0)*N('設定'!$B$11),(N($F666)*60+N($G666)))/60)</f>
        <v/>
      </c>
      <c r="J666" s="31">
        <f>IF(OR($I666="",$P666="",$P666="なし"),"",$I666*N(INDEX('メンバー'!$D$5:$D$24,$P666)))</f>
        <v/>
      </c>
      <c r="K666" s="32">
        <f>IF(OR($O666="",$O666="なし"),"",INDEX('案件'!$D$5:$D$84,$O666)&amp;"")</f>
        <v/>
      </c>
      <c r="L666" s="32">
        <f>IF(AND($A666="",$B666="",$C666="",$F666="",$G666=""),"",IF(NOT(ISNUMBER($A666)),"日付がない",IF($P666="","氏名がない",IF($P666="なし","氏名がメンバーにない",IF($O666="","案件コードがない",IF($O666="なし","案件コードが案件にない",IF($I666="","時間がない",IF((N($F666)*60+N($G666))=0,"時間が0",IF($I666=0,"丸めると0分","")))))))))</f>
        <v/>
      </c>
      <c r="M666" s="58" t="n"/>
      <c r="N666" s="33">
        <f>IF(ISNUMBER($A666),DATE(YEAR($A666),MONTH($A666),1),"")</f>
        <v/>
      </c>
      <c r="O666" s="34">
        <f>IF($C666="","",IFERROR(MATCH($C666,'案件'!$A$5:$A$84,0),"なし"))</f>
        <v/>
      </c>
      <c r="P666" s="34">
        <f>IF($B666="","",IFERROR(MATCH($B666,'メンバー'!$B$5:$B$24,0),"なし"))</f>
        <v/>
      </c>
    </row>
    <row r="667" ht="17" customHeight="1">
      <c r="A667" s="23" t="n"/>
      <c r="B667" s="21" t="n"/>
      <c r="C667" s="21" t="n"/>
      <c r="D667" s="29">
        <f>IF(OR($O667="",$O667="なし"),"",INDEX('案件'!$B$5:$B$84,$O667)&amp;"")</f>
        <v/>
      </c>
      <c r="E667" s="19" t="n"/>
      <c r="F667" s="22" t="n"/>
      <c r="G667" s="22" t="n"/>
      <c r="H667" s="19" t="n"/>
      <c r="I667" s="30">
        <f>IF(AND($F667="",$G667=""),"",IF(N('設定'!$B$11)&gt;0,ROUND((N($F667)*60+N($G667))/N('設定'!$B$11),0)*N('設定'!$B$11),(N($F667)*60+N($G667)))/60)</f>
        <v/>
      </c>
      <c r="J667" s="31">
        <f>IF(OR($I667="",$P667="",$P667="なし"),"",$I667*N(INDEX('メンバー'!$D$5:$D$24,$P667)))</f>
        <v/>
      </c>
      <c r="K667" s="32">
        <f>IF(OR($O667="",$O667="なし"),"",INDEX('案件'!$D$5:$D$84,$O667)&amp;"")</f>
        <v/>
      </c>
      <c r="L667" s="32">
        <f>IF(AND($A667="",$B667="",$C667="",$F667="",$G667=""),"",IF(NOT(ISNUMBER($A667)),"日付がない",IF($P667="","氏名がない",IF($P667="なし","氏名がメンバーにない",IF($O667="","案件コードがない",IF($O667="なし","案件コードが案件にない",IF($I667="","時間がない",IF((N($F667)*60+N($G667))=0,"時間が0",IF($I667=0,"丸めると0分","")))))))))</f>
        <v/>
      </c>
      <c r="M667" s="58" t="n"/>
      <c r="N667" s="33">
        <f>IF(ISNUMBER($A667),DATE(YEAR($A667),MONTH($A667),1),"")</f>
        <v/>
      </c>
      <c r="O667" s="34">
        <f>IF($C667="","",IFERROR(MATCH($C667,'案件'!$A$5:$A$84,0),"なし"))</f>
        <v/>
      </c>
      <c r="P667" s="34">
        <f>IF($B667="","",IFERROR(MATCH($B667,'メンバー'!$B$5:$B$24,0),"なし"))</f>
        <v/>
      </c>
    </row>
    <row r="668" ht="17" customHeight="1">
      <c r="A668" s="23" t="n"/>
      <c r="B668" s="21" t="n"/>
      <c r="C668" s="21" t="n"/>
      <c r="D668" s="29">
        <f>IF(OR($O668="",$O668="なし"),"",INDEX('案件'!$B$5:$B$84,$O668)&amp;"")</f>
        <v/>
      </c>
      <c r="E668" s="19" t="n"/>
      <c r="F668" s="22" t="n"/>
      <c r="G668" s="22" t="n"/>
      <c r="H668" s="19" t="n"/>
      <c r="I668" s="30">
        <f>IF(AND($F668="",$G668=""),"",IF(N('設定'!$B$11)&gt;0,ROUND((N($F668)*60+N($G668))/N('設定'!$B$11),0)*N('設定'!$B$11),(N($F668)*60+N($G668)))/60)</f>
        <v/>
      </c>
      <c r="J668" s="31">
        <f>IF(OR($I668="",$P668="",$P668="なし"),"",$I668*N(INDEX('メンバー'!$D$5:$D$24,$P668)))</f>
        <v/>
      </c>
      <c r="K668" s="32">
        <f>IF(OR($O668="",$O668="なし"),"",INDEX('案件'!$D$5:$D$84,$O668)&amp;"")</f>
        <v/>
      </c>
      <c r="L668" s="32">
        <f>IF(AND($A668="",$B668="",$C668="",$F668="",$G668=""),"",IF(NOT(ISNUMBER($A668)),"日付がない",IF($P668="","氏名がない",IF($P668="なし","氏名がメンバーにない",IF($O668="","案件コードがない",IF($O668="なし","案件コードが案件にない",IF($I668="","時間がない",IF((N($F668)*60+N($G668))=0,"時間が0",IF($I668=0,"丸めると0分","")))))))))</f>
        <v/>
      </c>
      <c r="M668" s="58" t="n"/>
      <c r="N668" s="33">
        <f>IF(ISNUMBER($A668),DATE(YEAR($A668),MONTH($A668),1),"")</f>
        <v/>
      </c>
      <c r="O668" s="34">
        <f>IF($C668="","",IFERROR(MATCH($C668,'案件'!$A$5:$A$84,0),"なし"))</f>
        <v/>
      </c>
      <c r="P668" s="34">
        <f>IF($B668="","",IFERROR(MATCH($B668,'メンバー'!$B$5:$B$24,0),"なし"))</f>
        <v/>
      </c>
    </row>
    <row r="669" ht="17" customHeight="1">
      <c r="A669" s="23" t="n"/>
      <c r="B669" s="21" t="n"/>
      <c r="C669" s="21" t="n"/>
      <c r="D669" s="29">
        <f>IF(OR($O669="",$O669="なし"),"",INDEX('案件'!$B$5:$B$84,$O669)&amp;"")</f>
        <v/>
      </c>
      <c r="E669" s="19" t="n"/>
      <c r="F669" s="22" t="n"/>
      <c r="G669" s="22" t="n"/>
      <c r="H669" s="19" t="n"/>
      <c r="I669" s="30">
        <f>IF(AND($F669="",$G669=""),"",IF(N('設定'!$B$11)&gt;0,ROUND((N($F669)*60+N($G669))/N('設定'!$B$11),0)*N('設定'!$B$11),(N($F669)*60+N($G669)))/60)</f>
        <v/>
      </c>
      <c r="J669" s="31">
        <f>IF(OR($I669="",$P669="",$P669="なし"),"",$I669*N(INDEX('メンバー'!$D$5:$D$24,$P669)))</f>
        <v/>
      </c>
      <c r="K669" s="32">
        <f>IF(OR($O669="",$O669="なし"),"",INDEX('案件'!$D$5:$D$84,$O669)&amp;"")</f>
        <v/>
      </c>
      <c r="L669" s="32">
        <f>IF(AND($A669="",$B669="",$C669="",$F669="",$G669=""),"",IF(NOT(ISNUMBER($A669)),"日付がない",IF($P669="","氏名がない",IF($P669="なし","氏名がメンバーにない",IF($O669="","案件コードがない",IF($O669="なし","案件コードが案件にない",IF($I669="","時間がない",IF((N($F669)*60+N($G669))=0,"時間が0",IF($I669=0,"丸めると0分","")))))))))</f>
        <v/>
      </c>
      <c r="M669" s="58" t="n"/>
      <c r="N669" s="33">
        <f>IF(ISNUMBER($A669),DATE(YEAR($A669),MONTH($A669),1),"")</f>
        <v/>
      </c>
      <c r="O669" s="34">
        <f>IF($C669="","",IFERROR(MATCH($C669,'案件'!$A$5:$A$84,0),"なし"))</f>
        <v/>
      </c>
      <c r="P669" s="34">
        <f>IF($B669="","",IFERROR(MATCH($B669,'メンバー'!$B$5:$B$24,0),"なし"))</f>
        <v/>
      </c>
    </row>
    <row r="670" ht="17" customHeight="1">
      <c r="A670" s="23" t="n"/>
      <c r="B670" s="21" t="n"/>
      <c r="C670" s="21" t="n"/>
      <c r="D670" s="29">
        <f>IF(OR($O670="",$O670="なし"),"",INDEX('案件'!$B$5:$B$84,$O670)&amp;"")</f>
        <v/>
      </c>
      <c r="E670" s="19" t="n"/>
      <c r="F670" s="22" t="n"/>
      <c r="G670" s="22" t="n"/>
      <c r="H670" s="19" t="n"/>
      <c r="I670" s="30">
        <f>IF(AND($F670="",$G670=""),"",IF(N('設定'!$B$11)&gt;0,ROUND((N($F670)*60+N($G670))/N('設定'!$B$11),0)*N('設定'!$B$11),(N($F670)*60+N($G670)))/60)</f>
        <v/>
      </c>
      <c r="J670" s="31">
        <f>IF(OR($I670="",$P670="",$P670="なし"),"",$I670*N(INDEX('メンバー'!$D$5:$D$24,$P670)))</f>
        <v/>
      </c>
      <c r="K670" s="32">
        <f>IF(OR($O670="",$O670="なし"),"",INDEX('案件'!$D$5:$D$84,$O670)&amp;"")</f>
        <v/>
      </c>
      <c r="L670" s="32">
        <f>IF(AND($A670="",$B670="",$C670="",$F670="",$G670=""),"",IF(NOT(ISNUMBER($A670)),"日付がない",IF($P670="","氏名がない",IF($P670="なし","氏名がメンバーにない",IF($O670="","案件コードがない",IF($O670="なし","案件コードが案件にない",IF($I670="","時間がない",IF((N($F670)*60+N($G670))=0,"時間が0",IF($I670=0,"丸めると0分","")))))))))</f>
        <v/>
      </c>
      <c r="M670" s="58" t="n"/>
      <c r="N670" s="33">
        <f>IF(ISNUMBER($A670),DATE(YEAR($A670),MONTH($A670),1),"")</f>
        <v/>
      </c>
      <c r="O670" s="34">
        <f>IF($C670="","",IFERROR(MATCH($C670,'案件'!$A$5:$A$84,0),"なし"))</f>
        <v/>
      </c>
      <c r="P670" s="34">
        <f>IF($B670="","",IFERROR(MATCH($B670,'メンバー'!$B$5:$B$24,0),"なし"))</f>
        <v/>
      </c>
    </row>
    <row r="671" ht="17" customHeight="1">
      <c r="A671" s="23" t="n"/>
      <c r="B671" s="21" t="n"/>
      <c r="C671" s="21" t="n"/>
      <c r="D671" s="29">
        <f>IF(OR($O671="",$O671="なし"),"",INDEX('案件'!$B$5:$B$84,$O671)&amp;"")</f>
        <v/>
      </c>
      <c r="E671" s="19" t="n"/>
      <c r="F671" s="22" t="n"/>
      <c r="G671" s="22" t="n"/>
      <c r="H671" s="19" t="n"/>
      <c r="I671" s="30">
        <f>IF(AND($F671="",$G671=""),"",IF(N('設定'!$B$11)&gt;0,ROUND((N($F671)*60+N($G671))/N('設定'!$B$11),0)*N('設定'!$B$11),(N($F671)*60+N($G671)))/60)</f>
        <v/>
      </c>
      <c r="J671" s="31">
        <f>IF(OR($I671="",$P671="",$P671="なし"),"",$I671*N(INDEX('メンバー'!$D$5:$D$24,$P671)))</f>
        <v/>
      </c>
      <c r="K671" s="32">
        <f>IF(OR($O671="",$O671="なし"),"",INDEX('案件'!$D$5:$D$84,$O671)&amp;"")</f>
        <v/>
      </c>
      <c r="L671" s="32">
        <f>IF(AND($A671="",$B671="",$C671="",$F671="",$G671=""),"",IF(NOT(ISNUMBER($A671)),"日付がない",IF($P671="","氏名がない",IF($P671="なし","氏名がメンバーにない",IF($O671="","案件コードがない",IF($O671="なし","案件コードが案件にない",IF($I671="","時間がない",IF((N($F671)*60+N($G671))=0,"時間が0",IF($I671=0,"丸めると0分","")))))))))</f>
        <v/>
      </c>
      <c r="M671" s="58" t="n"/>
      <c r="N671" s="33">
        <f>IF(ISNUMBER($A671),DATE(YEAR($A671),MONTH($A671),1),"")</f>
        <v/>
      </c>
      <c r="O671" s="34">
        <f>IF($C671="","",IFERROR(MATCH($C671,'案件'!$A$5:$A$84,0),"なし"))</f>
        <v/>
      </c>
      <c r="P671" s="34">
        <f>IF($B671="","",IFERROR(MATCH($B671,'メンバー'!$B$5:$B$24,0),"なし"))</f>
        <v/>
      </c>
    </row>
    <row r="672" ht="17" customHeight="1">
      <c r="A672" s="23" t="n"/>
      <c r="B672" s="21" t="n"/>
      <c r="C672" s="21" t="n"/>
      <c r="D672" s="29">
        <f>IF(OR($O672="",$O672="なし"),"",INDEX('案件'!$B$5:$B$84,$O672)&amp;"")</f>
        <v/>
      </c>
      <c r="E672" s="19" t="n"/>
      <c r="F672" s="22" t="n"/>
      <c r="G672" s="22" t="n"/>
      <c r="H672" s="19" t="n"/>
      <c r="I672" s="30">
        <f>IF(AND($F672="",$G672=""),"",IF(N('設定'!$B$11)&gt;0,ROUND((N($F672)*60+N($G672))/N('設定'!$B$11),0)*N('設定'!$B$11),(N($F672)*60+N($G672)))/60)</f>
        <v/>
      </c>
      <c r="J672" s="31">
        <f>IF(OR($I672="",$P672="",$P672="なし"),"",$I672*N(INDEX('メンバー'!$D$5:$D$24,$P672)))</f>
        <v/>
      </c>
      <c r="K672" s="32">
        <f>IF(OR($O672="",$O672="なし"),"",INDEX('案件'!$D$5:$D$84,$O672)&amp;"")</f>
        <v/>
      </c>
      <c r="L672" s="32">
        <f>IF(AND($A672="",$B672="",$C672="",$F672="",$G672=""),"",IF(NOT(ISNUMBER($A672)),"日付がない",IF($P672="","氏名がない",IF($P672="なし","氏名がメンバーにない",IF($O672="","案件コードがない",IF($O672="なし","案件コードが案件にない",IF($I672="","時間がない",IF((N($F672)*60+N($G672))=0,"時間が0",IF($I672=0,"丸めると0分","")))))))))</f>
        <v/>
      </c>
      <c r="M672" s="58" t="n"/>
      <c r="N672" s="33">
        <f>IF(ISNUMBER($A672),DATE(YEAR($A672),MONTH($A672),1),"")</f>
        <v/>
      </c>
      <c r="O672" s="34">
        <f>IF($C672="","",IFERROR(MATCH($C672,'案件'!$A$5:$A$84,0),"なし"))</f>
        <v/>
      </c>
      <c r="P672" s="34">
        <f>IF($B672="","",IFERROR(MATCH($B672,'メンバー'!$B$5:$B$24,0),"なし"))</f>
        <v/>
      </c>
    </row>
    <row r="673" ht="17" customHeight="1">
      <c r="A673" s="23" t="n"/>
      <c r="B673" s="21" t="n"/>
      <c r="C673" s="21" t="n"/>
      <c r="D673" s="29">
        <f>IF(OR($O673="",$O673="なし"),"",INDEX('案件'!$B$5:$B$84,$O673)&amp;"")</f>
        <v/>
      </c>
      <c r="E673" s="19" t="n"/>
      <c r="F673" s="22" t="n"/>
      <c r="G673" s="22" t="n"/>
      <c r="H673" s="19" t="n"/>
      <c r="I673" s="30">
        <f>IF(AND($F673="",$G673=""),"",IF(N('設定'!$B$11)&gt;0,ROUND((N($F673)*60+N($G673))/N('設定'!$B$11),0)*N('設定'!$B$11),(N($F673)*60+N($G673)))/60)</f>
        <v/>
      </c>
      <c r="J673" s="31">
        <f>IF(OR($I673="",$P673="",$P673="なし"),"",$I673*N(INDEX('メンバー'!$D$5:$D$24,$P673)))</f>
        <v/>
      </c>
      <c r="K673" s="32">
        <f>IF(OR($O673="",$O673="なし"),"",INDEX('案件'!$D$5:$D$84,$O673)&amp;"")</f>
        <v/>
      </c>
      <c r="L673" s="32">
        <f>IF(AND($A673="",$B673="",$C673="",$F673="",$G673=""),"",IF(NOT(ISNUMBER($A673)),"日付がない",IF($P673="","氏名がない",IF($P673="なし","氏名がメンバーにない",IF($O673="","案件コードがない",IF($O673="なし","案件コードが案件にない",IF($I673="","時間がない",IF((N($F673)*60+N($G673))=0,"時間が0",IF($I673=0,"丸めると0分","")))))))))</f>
        <v/>
      </c>
      <c r="M673" s="58" t="n"/>
      <c r="N673" s="33">
        <f>IF(ISNUMBER($A673),DATE(YEAR($A673),MONTH($A673),1),"")</f>
        <v/>
      </c>
      <c r="O673" s="34">
        <f>IF($C673="","",IFERROR(MATCH($C673,'案件'!$A$5:$A$84,0),"なし"))</f>
        <v/>
      </c>
      <c r="P673" s="34">
        <f>IF($B673="","",IFERROR(MATCH($B673,'メンバー'!$B$5:$B$24,0),"なし"))</f>
        <v/>
      </c>
    </row>
    <row r="674" ht="17" customHeight="1">
      <c r="A674" s="23" t="n"/>
      <c r="B674" s="21" t="n"/>
      <c r="C674" s="21" t="n"/>
      <c r="D674" s="29">
        <f>IF(OR($O674="",$O674="なし"),"",INDEX('案件'!$B$5:$B$84,$O674)&amp;"")</f>
        <v/>
      </c>
      <c r="E674" s="19" t="n"/>
      <c r="F674" s="22" t="n"/>
      <c r="G674" s="22" t="n"/>
      <c r="H674" s="19" t="n"/>
      <c r="I674" s="30">
        <f>IF(AND($F674="",$G674=""),"",IF(N('設定'!$B$11)&gt;0,ROUND((N($F674)*60+N($G674))/N('設定'!$B$11),0)*N('設定'!$B$11),(N($F674)*60+N($G674)))/60)</f>
        <v/>
      </c>
      <c r="J674" s="31">
        <f>IF(OR($I674="",$P674="",$P674="なし"),"",$I674*N(INDEX('メンバー'!$D$5:$D$24,$P674)))</f>
        <v/>
      </c>
      <c r="K674" s="32">
        <f>IF(OR($O674="",$O674="なし"),"",INDEX('案件'!$D$5:$D$84,$O674)&amp;"")</f>
        <v/>
      </c>
      <c r="L674" s="32">
        <f>IF(AND($A674="",$B674="",$C674="",$F674="",$G674=""),"",IF(NOT(ISNUMBER($A674)),"日付がない",IF($P674="","氏名がない",IF($P674="なし","氏名がメンバーにない",IF($O674="","案件コードがない",IF($O674="なし","案件コードが案件にない",IF($I674="","時間がない",IF((N($F674)*60+N($G674))=0,"時間が0",IF($I674=0,"丸めると0分","")))))))))</f>
        <v/>
      </c>
      <c r="M674" s="58" t="n"/>
      <c r="N674" s="33">
        <f>IF(ISNUMBER($A674),DATE(YEAR($A674),MONTH($A674),1),"")</f>
        <v/>
      </c>
      <c r="O674" s="34">
        <f>IF($C674="","",IFERROR(MATCH($C674,'案件'!$A$5:$A$84,0),"なし"))</f>
        <v/>
      </c>
      <c r="P674" s="34">
        <f>IF($B674="","",IFERROR(MATCH($B674,'メンバー'!$B$5:$B$24,0),"なし"))</f>
        <v/>
      </c>
    </row>
    <row r="675" ht="17" customHeight="1">
      <c r="A675" s="23" t="n"/>
      <c r="B675" s="21" t="n"/>
      <c r="C675" s="21" t="n"/>
      <c r="D675" s="29">
        <f>IF(OR($O675="",$O675="なし"),"",INDEX('案件'!$B$5:$B$84,$O675)&amp;"")</f>
        <v/>
      </c>
      <c r="E675" s="19" t="n"/>
      <c r="F675" s="22" t="n"/>
      <c r="G675" s="22" t="n"/>
      <c r="H675" s="19" t="n"/>
      <c r="I675" s="30">
        <f>IF(AND($F675="",$G675=""),"",IF(N('設定'!$B$11)&gt;0,ROUND((N($F675)*60+N($G675))/N('設定'!$B$11),0)*N('設定'!$B$11),(N($F675)*60+N($G675)))/60)</f>
        <v/>
      </c>
      <c r="J675" s="31">
        <f>IF(OR($I675="",$P675="",$P675="なし"),"",$I675*N(INDEX('メンバー'!$D$5:$D$24,$P675)))</f>
        <v/>
      </c>
      <c r="K675" s="32">
        <f>IF(OR($O675="",$O675="なし"),"",INDEX('案件'!$D$5:$D$84,$O675)&amp;"")</f>
        <v/>
      </c>
      <c r="L675" s="32">
        <f>IF(AND($A675="",$B675="",$C675="",$F675="",$G675=""),"",IF(NOT(ISNUMBER($A675)),"日付がない",IF($P675="","氏名がない",IF($P675="なし","氏名がメンバーにない",IF($O675="","案件コードがない",IF($O675="なし","案件コードが案件にない",IF($I675="","時間がない",IF((N($F675)*60+N($G675))=0,"時間が0",IF($I675=0,"丸めると0分","")))))))))</f>
        <v/>
      </c>
      <c r="M675" s="58" t="n"/>
      <c r="N675" s="33">
        <f>IF(ISNUMBER($A675),DATE(YEAR($A675),MONTH($A675),1),"")</f>
        <v/>
      </c>
      <c r="O675" s="34">
        <f>IF($C675="","",IFERROR(MATCH($C675,'案件'!$A$5:$A$84,0),"なし"))</f>
        <v/>
      </c>
      <c r="P675" s="34">
        <f>IF($B675="","",IFERROR(MATCH($B675,'メンバー'!$B$5:$B$24,0),"なし"))</f>
        <v/>
      </c>
    </row>
    <row r="676" ht="17" customHeight="1">
      <c r="A676" s="23" t="n"/>
      <c r="B676" s="21" t="n"/>
      <c r="C676" s="21" t="n"/>
      <c r="D676" s="29">
        <f>IF(OR($O676="",$O676="なし"),"",INDEX('案件'!$B$5:$B$84,$O676)&amp;"")</f>
        <v/>
      </c>
      <c r="E676" s="19" t="n"/>
      <c r="F676" s="22" t="n"/>
      <c r="G676" s="22" t="n"/>
      <c r="H676" s="19" t="n"/>
      <c r="I676" s="30">
        <f>IF(AND($F676="",$G676=""),"",IF(N('設定'!$B$11)&gt;0,ROUND((N($F676)*60+N($G676))/N('設定'!$B$11),0)*N('設定'!$B$11),(N($F676)*60+N($G676)))/60)</f>
        <v/>
      </c>
      <c r="J676" s="31">
        <f>IF(OR($I676="",$P676="",$P676="なし"),"",$I676*N(INDEX('メンバー'!$D$5:$D$24,$P676)))</f>
        <v/>
      </c>
      <c r="K676" s="32">
        <f>IF(OR($O676="",$O676="なし"),"",INDEX('案件'!$D$5:$D$84,$O676)&amp;"")</f>
        <v/>
      </c>
      <c r="L676" s="32">
        <f>IF(AND($A676="",$B676="",$C676="",$F676="",$G676=""),"",IF(NOT(ISNUMBER($A676)),"日付がない",IF($P676="","氏名がない",IF($P676="なし","氏名がメンバーにない",IF($O676="","案件コードがない",IF($O676="なし","案件コードが案件にない",IF($I676="","時間がない",IF((N($F676)*60+N($G676))=0,"時間が0",IF($I676=0,"丸めると0分","")))))))))</f>
        <v/>
      </c>
      <c r="M676" s="58" t="n"/>
      <c r="N676" s="33">
        <f>IF(ISNUMBER($A676),DATE(YEAR($A676),MONTH($A676),1),"")</f>
        <v/>
      </c>
      <c r="O676" s="34">
        <f>IF($C676="","",IFERROR(MATCH($C676,'案件'!$A$5:$A$84,0),"なし"))</f>
        <v/>
      </c>
      <c r="P676" s="34">
        <f>IF($B676="","",IFERROR(MATCH($B676,'メンバー'!$B$5:$B$24,0),"なし"))</f>
        <v/>
      </c>
    </row>
    <row r="677" ht="17" customHeight="1">
      <c r="A677" s="23" t="n"/>
      <c r="B677" s="21" t="n"/>
      <c r="C677" s="21" t="n"/>
      <c r="D677" s="29">
        <f>IF(OR($O677="",$O677="なし"),"",INDEX('案件'!$B$5:$B$84,$O677)&amp;"")</f>
        <v/>
      </c>
      <c r="E677" s="19" t="n"/>
      <c r="F677" s="22" t="n"/>
      <c r="G677" s="22" t="n"/>
      <c r="H677" s="19" t="n"/>
      <c r="I677" s="30">
        <f>IF(AND($F677="",$G677=""),"",IF(N('設定'!$B$11)&gt;0,ROUND((N($F677)*60+N($G677))/N('設定'!$B$11),0)*N('設定'!$B$11),(N($F677)*60+N($G677)))/60)</f>
        <v/>
      </c>
      <c r="J677" s="31">
        <f>IF(OR($I677="",$P677="",$P677="なし"),"",$I677*N(INDEX('メンバー'!$D$5:$D$24,$P677)))</f>
        <v/>
      </c>
      <c r="K677" s="32">
        <f>IF(OR($O677="",$O677="なし"),"",INDEX('案件'!$D$5:$D$84,$O677)&amp;"")</f>
        <v/>
      </c>
      <c r="L677" s="32">
        <f>IF(AND($A677="",$B677="",$C677="",$F677="",$G677=""),"",IF(NOT(ISNUMBER($A677)),"日付がない",IF($P677="","氏名がない",IF($P677="なし","氏名がメンバーにない",IF($O677="","案件コードがない",IF($O677="なし","案件コードが案件にない",IF($I677="","時間がない",IF((N($F677)*60+N($G677))=0,"時間が0",IF($I677=0,"丸めると0分","")))))))))</f>
        <v/>
      </c>
      <c r="M677" s="58" t="n"/>
      <c r="N677" s="33">
        <f>IF(ISNUMBER($A677),DATE(YEAR($A677),MONTH($A677),1),"")</f>
        <v/>
      </c>
      <c r="O677" s="34">
        <f>IF($C677="","",IFERROR(MATCH($C677,'案件'!$A$5:$A$84,0),"なし"))</f>
        <v/>
      </c>
      <c r="P677" s="34">
        <f>IF($B677="","",IFERROR(MATCH($B677,'メンバー'!$B$5:$B$24,0),"なし"))</f>
        <v/>
      </c>
    </row>
    <row r="678" ht="17" customHeight="1">
      <c r="A678" s="23" t="n"/>
      <c r="B678" s="21" t="n"/>
      <c r="C678" s="21" t="n"/>
      <c r="D678" s="29">
        <f>IF(OR($O678="",$O678="なし"),"",INDEX('案件'!$B$5:$B$84,$O678)&amp;"")</f>
        <v/>
      </c>
      <c r="E678" s="19" t="n"/>
      <c r="F678" s="22" t="n"/>
      <c r="G678" s="22" t="n"/>
      <c r="H678" s="19" t="n"/>
      <c r="I678" s="30">
        <f>IF(AND($F678="",$G678=""),"",IF(N('設定'!$B$11)&gt;0,ROUND((N($F678)*60+N($G678))/N('設定'!$B$11),0)*N('設定'!$B$11),(N($F678)*60+N($G678)))/60)</f>
        <v/>
      </c>
      <c r="J678" s="31">
        <f>IF(OR($I678="",$P678="",$P678="なし"),"",$I678*N(INDEX('メンバー'!$D$5:$D$24,$P678)))</f>
        <v/>
      </c>
      <c r="K678" s="32">
        <f>IF(OR($O678="",$O678="なし"),"",INDEX('案件'!$D$5:$D$84,$O678)&amp;"")</f>
        <v/>
      </c>
      <c r="L678" s="32">
        <f>IF(AND($A678="",$B678="",$C678="",$F678="",$G678=""),"",IF(NOT(ISNUMBER($A678)),"日付がない",IF($P678="","氏名がない",IF($P678="なし","氏名がメンバーにない",IF($O678="","案件コードがない",IF($O678="なし","案件コードが案件にない",IF($I678="","時間がない",IF((N($F678)*60+N($G678))=0,"時間が0",IF($I678=0,"丸めると0分","")))))))))</f>
        <v/>
      </c>
      <c r="M678" s="58" t="n"/>
      <c r="N678" s="33">
        <f>IF(ISNUMBER($A678),DATE(YEAR($A678),MONTH($A678),1),"")</f>
        <v/>
      </c>
      <c r="O678" s="34">
        <f>IF($C678="","",IFERROR(MATCH($C678,'案件'!$A$5:$A$84,0),"なし"))</f>
        <v/>
      </c>
      <c r="P678" s="34">
        <f>IF($B678="","",IFERROR(MATCH($B678,'メンバー'!$B$5:$B$24,0),"なし"))</f>
        <v/>
      </c>
    </row>
    <row r="679" ht="17" customHeight="1">
      <c r="A679" s="23" t="n"/>
      <c r="B679" s="21" t="n"/>
      <c r="C679" s="21" t="n"/>
      <c r="D679" s="29">
        <f>IF(OR($O679="",$O679="なし"),"",INDEX('案件'!$B$5:$B$84,$O679)&amp;"")</f>
        <v/>
      </c>
      <c r="E679" s="19" t="n"/>
      <c r="F679" s="22" t="n"/>
      <c r="G679" s="22" t="n"/>
      <c r="H679" s="19" t="n"/>
      <c r="I679" s="30">
        <f>IF(AND($F679="",$G679=""),"",IF(N('設定'!$B$11)&gt;0,ROUND((N($F679)*60+N($G679))/N('設定'!$B$11),0)*N('設定'!$B$11),(N($F679)*60+N($G679)))/60)</f>
        <v/>
      </c>
      <c r="J679" s="31">
        <f>IF(OR($I679="",$P679="",$P679="なし"),"",$I679*N(INDEX('メンバー'!$D$5:$D$24,$P679)))</f>
        <v/>
      </c>
      <c r="K679" s="32">
        <f>IF(OR($O679="",$O679="なし"),"",INDEX('案件'!$D$5:$D$84,$O679)&amp;"")</f>
        <v/>
      </c>
      <c r="L679" s="32">
        <f>IF(AND($A679="",$B679="",$C679="",$F679="",$G679=""),"",IF(NOT(ISNUMBER($A679)),"日付がない",IF($P679="","氏名がない",IF($P679="なし","氏名がメンバーにない",IF($O679="","案件コードがない",IF($O679="なし","案件コードが案件にない",IF($I679="","時間がない",IF((N($F679)*60+N($G679))=0,"時間が0",IF($I679=0,"丸めると0分","")))))))))</f>
        <v/>
      </c>
      <c r="M679" s="58" t="n"/>
      <c r="N679" s="33">
        <f>IF(ISNUMBER($A679),DATE(YEAR($A679),MONTH($A679),1),"")</f>
        <v/>
      </c>
      <c r="O679" s="34">
        <f>IF($C679="","",IFERROR(MATCH($C679,'案件'!$A$5:$A$84,0),"なし"))</f>
        <v/>
      </c>
      <c r="P679" s="34">
        <f>IF($B679="","",IFERROR(MATCH($B679,'メンバー'!$B$5:$B$24,0),"なし"))</f>
        <v/>
      </c>
    </row>
    <row r="680" ht="17" customHeight="1">
      <c r="A680" s="23" t="n"/>
      <c r="B680" s="21" t="n"/>
      <c r="C680" s="21" t="n"/>
      <c r="D680" s="29">
        <f>IF(OR($O680="",$O680="なし"),"",INDEX('案件'!$B$5:$B$84,$O680)&amp;"")</f>
        <v/>
      </c>
      <c r="E680" s="19" t="n"/>
      <c r="F680" s="22" t="n"/>
      <c r="G680" s="22" t="n"/>
      <c r="H680" s="19" t="n"/>
      <c r="I680" s="30">
        <f>IF(AND($F680="",$G680=""),"",IF(N('設定'!$B$11)&gt;0,ROUND((N($F680)*60+N($G680))/N('設定'!$B$11),0)*N('設定'!$B$11),(N($F680)*60+N($G680)))/60)</f>
        <v/>
      </c>
      <c r="J680" s="31">
        <f>IF(OR($I680="",$P680="",$P680="なし"),"",$I680*N(INDEX('メンバー'!$D$5:$D$24,$P680)))</f>
        <v/>
      </c>
      <c r="K680" s="32">
        <f>IF(OR($O680="",$O680="なし"),"",INDEX('案件'!$D$5:$D$84,$O680)&amp;"")</f>
        <v/>
      </c>
      <c r="L680" s="32">
        <f>IF(AND($A680="",$B680="",$C680="",$F680="",$G680=""),"",IF(NOT(ISNUMBER($A680)),"日付がない",IF($P680="","氏名がない",IF($P680="なし","氏名がメンバーにない",IF($O680="","案件コードがない",IF($O680="なし","案件コードが案件にない",IF($I680="","時間がない",IF((N($F680)*60+N($G680))=0,"時間が0",IF($I680=0,"丸めると0分","")))))))))</f>
        <v/>
      </c>
      <c r="M680" s="58" t="n"/>
      <c r="N680" s="33">
        <f>IF(ISNUMBER($A680),DATE(YEAR($A680),MONTH($A680),1),"")</f>
        <v/>
      </c>
      <c r="O680" s="34">
        <f>IF($C680="","",IFERROR(MATCH($C680,'案件'!$A$5:$A$84,0),"なし"))</f>
        <v/>
      </c>
      <c r="P680" s="34">
        <f>IF($B680="","",IFERROR(MATCH($B680,'メンバー'!$B$5:$B$24,0),"なし"))</f>
        <v/>
      </c>
    </row>
    <row r="681" ht="17" customHeight="1">
      <c r="A681" s="23" t="n"/>
      <c r="B681" s="21" t="n"/>
      <c r="C681" s="21" t="n"/>
      <c r="D681" s="29">
        <f>IF(OR($O681="",$O681="なし"),"",INDEX('案件'!$B$5:$B$84,$O681)&amp;"")</f>
        <v/>
      </c>
      <c r="E681" s="19" t="n"/>
      <c r="F681" s="22" t="n"/>
      <c r="G681" s="22" t="n"/>
      <c r="H681" s="19" t="n"/>
      <c r="I681" s="30">
        <f>IF(AND($F681="",$G681=""),"",IF(N('設定'!$B$11)&gt;0,ROUND((N($F681)*60+N($G681))/N('設定'!$B$11),0)*N('設定'!$B$11),(N($F681)*60+N($G681)))/60)</f>
        <v/>
      </c>
      <c r="J681" s="31">
        <f>IF(OR($I681="",$P681="",$P681="なし"),"",$I681*N(INDEX('メンバー'!$D$5:$D$24,$P681)))</f>
        <v/>
      </c>
      <c r="K681" s="32">
        <f>IF(OR($O681="",$O681="なし"),"",INDEX('案件'!$D$5:$D$84,$O681)&amp;"")</f>
        <v/>
      </c>
      <c r="L681" s="32">
        <f>IF(AND($A681="",$B681="",$C681="",$F681="",$G681=""),"",IF(NOT(ISNUMBER($A681)),"日付がない",IF($P681="","氏名がない",IF($P681="なし","氏名がメンバーにない",IF($O681="","案件コードがない",IF($O681="なし","案件コードが案件にない",IF($I681="","時間がない",IF((N($F681)*60+N($G681))=0,"時間が0",IF($I681=0,"丸めると0分","")))))))))</f>
        <v/>
      </c>
      <c r="M681" s="58" t="n"/>
      <c r="N681" s="33">
        <f>IF(ISNUMBER($A681),DATE(YEAR($A681),MONTH($A681),1),"")</f>
        <v/>
      </c>
      <c r="O681" s="34">
        <f>IF($C681="","",IFERROR(MATCH($C681,'案件'!$A$5:$A$84,0),"なし"))</f>
        <v/>
      </c>
      <c r="P681" s="34">
        <f>IF($B681="","",IFERROR(MATCH($B681,'メンバー'!$B$5:$B$24,0),"なし"))</f>
        <v/>
      </c>
    </row>
    <row r="682" ht="17" customHeight="1">
      <c r="A682" s="23" t="n"/>
      <c r="B682" s="21" t="n"/>
      <c r="C682" s="21" t="n"/>
      <c r="D682" s="29">
        <f>IF(OR($O682="",$O682="なし"),"",INDEX('案件'!$B$5:$B$84,$O682)&amp;"")</f>
        <v/>
      </c>
      <c r="E682" s="19" t="n"/>
      <c r="F682" s="22" t="n"/>
      <c r="G682" s="22" t="n"/>
      <c r="H682" s="19" t="n"/>
      <c r="I682" s="30">
        <f>IF(AND($F682="",$G682=""),"",IF(N('設定'!$B$11)&gt;0,ROUND((N($F682)*60+N($G682))/N('設定'!$B$11),0)*N('設定'!$B$11),(N($F682)*60+N($G682)))/60)</f>
        <v/>
      </c>
      <c r="J682" s="31">
        <f>IF(OR($I682="",$P682="",$P682="なし"),"",$I682*N(INDEX('メンバー'!$D$5:$D$24,$P682)))</f>
        <v/>
      </c>
      <c r="K682" s="32">
        <f>IF(OR($O682="",$O682="なし"),"",INDEX('案件'!$D$5:$D$84,$O682)&amp;"")</f>
        <v/>
      </c>
      <c r="L682" s="32">
        <f>IF(AND($A682="",$B682="",$C682="",$F682="",$G682=""),"",IF(NOT(ISNUMBER($A682)),"日付がない",IF($P682="","氏名がない",IF($P682="なし","氏名がメンバーにない",IF($O682="","案件コードがない",IF($O682="なし","案件コードが案件にない",IF($I682="","時間がない",IF((N($F682)*60+N($G682))=0,"時間が0",IF($I682=0,"丸めると0分","")))))))))</f>
        <v/>
      </c>
      <c r="M682" s="58" t="n"/>
      <c r="N682" s="33">
        <f>IF(ISNUMBER($A682),DATE(YEAR($A682),MONTH($A682),1),"")</f>
        <v/>
      </c>
      <c r="O682" s="34">
        <f>IF($C682="","",IFERROR(MATCH($C682,'案件'!$A$5:$A$84,0),"なし"))</f>
        <v/>
      </c>
      <c r="P682" s="34">
        <f>IF($B682="","",IFERROR(MATCH($B682,'メンバー'!$B$5:$B$24,0),"なし"))</f>
        <v/>
      </c>
    </row>
    <row r="683" ht="17" customHeight="1">
      <c r="A683" s="23" t="n"/>
      <c r="B683" s="21" t="n"/>
      <c r="C683" s="21" t="n"/>
      <c r="D683" s="29">
        <f>IF(OR($O683="",$O683="なし"),"",INDEX('案件'!$B$5:$B$84,$O683)&amp;"")</f>
        <v/>
      </c>
      <c r="E683" s="19" t="n"/>
      <c r="F683" s="22" t="n"/>
      <c r="G683" s="22" t="n"/>
      <c r="H683" s="19" t="n"/>
      <c r="I683" s="30">
        <f>IF(AND($F683="",$G683=""),"",IF(N('設定'!$B$11)&gt;0,ROUND((N($F683)*60+N($G683))/N('設定'!$B$11),0)*N('設定'!$B$11),(N($F683)*60+N($G683)))/60)</f>
        <v/>
      </c>
      <c r="J683" s="31">
        <f>IF(OR($I683="",$P683="",$P683="なし"),"",$I683*N(INDEX('メンバー'!$D$5:$D$24,$P683)))</f>
        <v/>
      </c>
      <c r="K683" s="32">
        <f>IF(OR($O683="",$O683="なし"),"",INDEX('案件'!$D$5:$D$84,$O683)&amp;"")</f>
        <v/>
      </c>
      <c r="L683" s="32">
        <f>IF(AND($A683="",$B683="",$C683="",$F683="",$G683=""),"",IF(NOT(ISNUMBER($A683)),"日付がない",IF($P683="","氏名がない",IF($P683="なし","氏名がメンバーにない",IF($O683="","案件コードがない",IF($O683="なし","案件コードが案件にない",IF($I683="","時間がない",IF((N($F683)*60+N($G683))=0,"時間が0",IF($I683=0,"丸めると0分","")))))))))</f>
        <v/>
      </c>
      <c r="M683" s="58" t="n"/>
      <c r="N683" s="33">
        <f>IF(ISNUMBER($A683),DATE(YEAR($A683),MONTH($A683),1),"")</f>
        <v/>
      </c>
      <c r="O683" s="34">
        <f>IF($C683="","",IFERROR(MATCH($C683,'案件'!$A$5:$A$84,0),"なし"))</f>
        <v/>
      </c>
      <c r="P683" s="34">
        <f>IF($B683="","",IFERROR(MATCH($B683,'メンバー'!$B$5:$B$24,0),"なし"))</f>
        <v/>
      </c>
    </row>
    <row r="684" ht="17" customHeight="1">
      <c r="A684" s="23" t="n"/>
      <c r="B684" s="21" t="n"/>
      <c r="C684" s="21" t="n"/>
      <c r="D684" s="29">
        <f>IF(OR($O684="",$O684="なし"),"",INDEX('案件'!$B$5:$B$84,$O684)&amp;"")</f>
        <v/>
      </c>
      <c r="E684" s="19" t="n"/>
      <c r="F684" s="22" t="n"/>
      <c r="G684" s="22" t="n"/>
      <c r="H684" s="19" t="n"/>
      <c r="I684" s="30">
        <f>IF(AND($F684="",$G684=""),"",IF(N('設定'!$B$11)&gt;0,ROUND((N($F684)*60+N($G684))/N('設定'!$B$11),0)*N('設定'!$B$11),(N($F684)*60+N($G684)))/60)</f>
        <v/>
      </c>
      <c r="J684" s="31">
        <f>IF(OR($I684="",$P684="",$P684="なし"),"",$I684*N(INDEX('メンバー'!$D$5:$D$24,$P684)))</f>
        <v/>
      </c>
      <c r="K684" s="32">
        <f>IF(OR($O684="",$O684="なし"),"",INDEX('案件'!$D$5:$D$84,$O684)&amp;"")</f>
        <v/>
      </c>
      <c r="L684" s="32">
        <f>IF(AND($A684="",$B684="",$C684="",$F684="",$G684=""),"",IF(NOT(ISNUMBER($A684)),"日付がない",IF($P684="","氏名がない",IF($P684="なし","氏名がメンバーにない",IF($O684="","案件コードがない",IF($O684="なし","案件コードが案件にない",IF($I684="","時間がない",IF((N($F684)*60+N($G684))=0,"時間が0",IF($I684=0,"丸めると0分","")))))))))</f>
        <v/>
      </c>
      <c r="M684" s="58" t="n"/>
      <c r="N684" s="33">
        <f>IF(ISNUMBER($A684),DATE(YEAR($A684),MONTH($A684),1),"")</f>
        <v/>
      </c>
      <c r="O684" s="34">
        <f>IF($C684="","",IFERROR(MATCH($C684,'案件'!$A$5:$A$84,0),"なし"))</f>
        <v/>
      </c>
      <c r="P684" s="34">
        <f>IF($B684="","",IFERROR(MATCH($B684,'メンバー'!$B$5:$B$24,0),"なし"))</f>
        <v/>
      </c>
    </row>
    <row r="685" ht="17" customHeight="1">
      <c r="A685" s="23" t="n"/>
      <c r="B685" s="21" t="n"/>
      <c r="C685" s="21" t="n"/>
      <c r="D685" s="29">
        <f>IF(OR($O685="",$O685="なし"),"",INDEX('案件'!$B$5:$B$84,$O685)&amp;"")</f>
        <v/>
      </c>
      <c r="E685" s="19" t="n"/>
      <c r="F685" s="22" t="n"/>
      <c r="G685" s="22" t="n"/>
      <c r="H685" s="19" t="n"/>
      <c r="I685" s="30">
        <f>IF(AND($F685="",$G685=""),"",IF(N('設定'!$B$11)&gt;0,ROUND((N($F685)*60+N($G685))/N('設定'!$B$11),0)*N('設定'!$B$11),(N($F685)*60+N($G685)))/60)</f>
        <v/>
      </c>
      <c r="J685" s="31">
        <f>IF(OR($I685="",$P685="",$P685="なし"),"",$I685*N(INDEX('メンバー'!$D$5:$D$24,$P685)))</f>
        <v/>
      </c>
      <c r="K685" s="32">
        <f>IF(OR($O685="",$O685="なし"),"",INDEX('案件'!$D$5:$D$84,$O685)&amp;"")</f>
        <v/>
      </c>
      <c r="L685" s="32">
        <f>IF(AND($A685="",$B685="",$C685="",$F685="",$G685=""),"",IF(NOT(ISNUMBER($A685)),"日付がない",IF($P685="","氏名がない",IF($P685="なし","氏名がメンバーにない",IF($O685="","案件コードがない",IF($O685="なし","案件コードが案件にない",IF($I685="","時間がない",IF((N($F685)*60+N($G685))=0,"時間が0",IF($I685=0,"丸めると0分","")))))))))</f>
        <v/>
      </c>
      <c r="M685" s="58" t="n"/>
      <c r="N685" s="33">
        <f>IF(ISNUMBER($A685),DATE(YEAR($A685),MONTH($A685),1),"")</f>
        <v/>
      </c>
      <c r="O685" s="34">
        <f>IF($C685="","",IFERROR(MATCH($C685,'案件'!$A$5:$A$84,0),"なし"))</f>
        <v/>
      </c>
      <c r="P685" s="34">
        <f>IF($B685="","",IFERROR(MATCH($B685,'メンバー'!$B$5:$B$24,0),"なし"))</f>
        <v/>
      </c>
    </row>
    <row r="686" ht="17" customHeight="1">
      <c r="A686" s="23" t="n"/>
      <c r="B686" s="21" t="n"/>
      <c r="C686" s="21" t="n"/>
      <c r="D686" s="29">
        <f>IF(OR($O686="",$O686="なし"),"",INDEX('案件'!$B$5:$B$84,$O686)&amp;"")</f>
        <v/>
      </c>
      <c r="E686" s="19" t="n"/>
      <c r="F686" s="22" t="n"/>
      <c r="G686" s="22" t="n"/>
      <c r="H686" s="19" t="n"/>
      <c r="I686" s="30">
        <f>IF(AND($F686="",$G686=""),"",IF(N('設定'!$B$11)&gt;0,ROUND((N($F686)*60+N($G686))/N('設定'!$B$11),0)*N('設定'!$B$11),(N($F686)*60+N($G686)))/60)</f>
        <v/>
      </c>
      <c r="J686" s="31">
        <f>IF(OR($I686="",$P686="",$P686="なし"),"",$I686*N(INDEX('メンバー'!$D$5:$D$24,$P686)))</f>
        <v/>
      </c>
      <c r="K686" s="32">
        <f>IF(OR($O686="",$O686="なし"),"",INDEX('案件'!$D$5:$D$84,$O686)&amp;"")</f>
        <v/>
      </c>
      <c r="L686" s="32">
        <f>IF(AND($A686="",$B686="",$C686="",$F686="",$G686=""),"",IF(NOT(ISNUMBER($A686)),"日付がない",IF($P686="","氏名がない",IF($P686="なし","氏名がメンバーにない",IF($O686="","案件コードがない",IF($O686="なし","案件コードが案件にない",IF($I686="","時間がない",IF((N($F686)*60+N($G686))=0,"時間が0",IF($I686=0,"丸めると0分","")))))))))</f>
        <v/>
      </c>
      <c r="M686" s="58" t="n"/>
      <c r="N686" s="33">
        <f>IF(ISNUMBER($A686),DATE(YEAR($A686),MONTH($A686),1),"")</f>
        <v/>
      </c>
      <c r="O686" s="34">
        <f>IF($C686="","",IFERROR(MATCH($C686,'案件'!$A$5:$A$84,0),"なし"))</f>
        <v/>
      </c>
      <c r="P686" s="34">
        <f>IF($B686="","",IFERROR(MATCH($B686,'メンバー'!$B$5:$B$24,0),"なし"))</f>
        <v/>
      </c>
    </row>
    <row r="687" ht="17" customHeight="1">
      <c r="A687" s="23" t="n"/>
      <c r="B687" s="21" t="n"/>
      <c r="C687" s="21" t="n"/>
      <c r="D687" s="29">
        <f>IF(OR($O687="",$O687="なし"),"",INDEX('案件'!$B$5:$B$84,$O687)&amp;"")</f>
        <v/>
      </c>
      <c r="E687" s="19" t="n"/>
      <c r="F687" s="22" t="n"/>
      <c r="G687" s="22" t="n"/>
      <c r="H687" s="19" t="n"/>
      <c r="I687" s="30">
        <f>IF(AND($F687="",$G687=""),"",IF(N('設定'!$B$11)&gt;0,ROUND((N($F687)*60+N($G687))/N('設定'!$B$11),0)*N('設定'!$B$11),(N($F687)*60+N($G687)))/60)</f>
        <v/>
      </c>
      <c r="J687" s="31">
        <f>IF(OR($I687="",$P687="",$P687="なし"),"",$I687*N(INDEX('メンバー'!$D$5:$D$24,$P687)))</f>
        <v/>
      </c>
      <c r="K687" s="32">
        <f>IF(OR($O687="",$O687="なし"),"",INDEX('案件'!$D$5:$D$84,$O687)&amp;"")</f>
        <v/>
      </c>
      <c r="L687" s="32">
        <f>IF(AND($A687="",$B687="",$C687="",$F687="",$G687=""),"",IF(NOT(ISNUMBER($A687)),"日付がない",IF($P687="","氏名がない",IF($P687="なし","氏名がメンバーにない",IF($O687="","案件コードがない",IF($O687="なし","案件コードが案件にない",IF($I687="","時間がない",IF((N($F687)*60+N($G687))=0,"時間が0",IF($I687=0,"丸めると0分","")))))))))</f>
        <v/>
      </c>
      <c r="M687" s="58" t="n"/>
      <c r="N687" s="33">
        <f>IF(ISNUMBER($A687),DATE(YEAR($A687),MONTH($A687),1),"")</f>
        <v/>
      </c>
      <c r="O687" s="34">
        <f>IF($C687="","",IFERROR(MATCH($C687,'案件'!$A$5:$A$84,0),"なし"))</f>
        <v/>
      </c>
      <c r="P687" s="34">
        <f>IF($B687="","",IFERROR(MATCH($B687,'メンバー'!$B$5:$B$24,0),"なし"))</f>
        <v/>
      </c>
    </row>
    <row r="688" ht="17" customHeight="1">
      <c r="A688" s="23" t="n"/>
      <c r="B688" s="21" t="n"/>
      <c r="C688" s="21" t="n"/>
      <c r="D688" s="29">
        <f>IF(OR($O688="",$O688="なし"),"",INDEX('案件'!$B$5:$B$84,$O688)&amp;"")</f>
        <v/>
      </c>
      <c r="E688" s="19" t="n"/>
      <c r="F688" s="22" t="n"/>
      <c r="G688" s="22" t="n"/>
      <c r="H688" s="19" t="n"/>
      <c r="I688" s="30">
        <f>IF(AND($F688="",$G688=""),"",IF(N('設定'!$B$11)&gt;0,ROUND((N($F688)*60+N($G688))/N('設定'!$B$11),0)*N('設定'!$B$11),(N($F688)*60+N($G688)))/60)</f>
        <v/>
      </c>
      <c r="J688" s="31">
        <f>IF(OR($I688="",$P688="",$P688="なし"),"",$I688*N(INDEX('メンバー'!$D$5:$D$24,$P688)))</f>
        <v/>
      </c>
      <c r="K688" s="32">
        <f>IF(OR($O688="",$O688="なし"),"",INDEX('案件'!$D$5:$D$84,$O688)&amp;"")</f>
        <v/>
      </c>
      <c r="L688" s="32">
        <f>IF(AND($A688="",$B688="",$C688="",$F688="",$G688=""),"",IF(NOT(ISNUMBER($A688)),"日付がない",IF($P688="","氏名がない",IF($P688="なし","氏名がメンバーにない",IF($O688="","案件コードがない",IF($O688="なし","案件コードが案件にない",IF($I688="","時間がない",IF((N($F688)*60+N($G688))=0,"時間が0",IF($I688=0,"丸めると0分","")))))))))</f>
        <v/>
      </c>
      <c r="M688" s="58" t="n"/>
      <c r="N688" s="33">
        <f>IF(ISNUMBER($A688),DATE(YEAR($A688),MONTH($A688),1),"")</f>
        <v/>
      </c>
      <c r="O688" s="34">
        <f>IF($C688="","",IFERROR(MATCH($C688,'案件'!$A$5:$A$84,0),"なし"))</f>
        <v/>
      </c>
      <c r="P688" s="34">
        <f>IF($B688="","",IFERROR(MATCH($B688,'メンバー'!$B$5:$B$24,0),"なし"))</f>
        <v/>
      </c>
    </row>
    <row r="689" ht="17" customHeight="1">
      <c r="A689" s="23" t="n"/>
      <c r="B689" s="21" t="n"/>
      <c r="C689" s="21" t="n"/>
      <c r="D689" s="29">
        <f>IF(OR($O689="",$O689="なし"),"",INDEX('案件'!$B$5:$B$84,$O689)&amp;"")</f>
        <v/>
      </c>
      <c r="E689" s="19" t="n"/>
      <c r="F689" s="22" t="n"/>
      <c r="G689" s="22" t="n"/>
      <c r="H689" s="19" t="n"/>
      <c r="I689" s="30">
        <f>IF(AND($F689="",$G689=""),"",IF(N('設定'!$B$11)&gt;0,ROUND((N($F689)*60+N($G689))/N('設定'!$B$11),0)*N('設定'!$B$11),(N($F689)*60+N($G689)))/60)</f>
        <v/>
      </c>
      <c r="J689" s="31">
        <f>IF(OR($I689="",$P689="",$P689="なし"),"",$I689*N(INDEX('メンバー'!$D$5:$D$24,$P689)))</f>
        <v/>
      </c>
      <c r="K689" s="32">
        <f>IF(OR($O689="",$O689="なし"),"",INDEX('案件'!$D$5:$D$84,$O689)&amp;"")</f>
        <v/>
      </c>
      <c r="L689" s="32">
        <f>IF(AND($A689="",$B689="",$C689="",$F689="",$G689=""),"",IF(NOT(ISNUMBER($A689)),"日付がない",IF($P689="","氏名がない",IF($P689="なし","氏名がメンバーにない",IF($O689="","案件コードがない",IF($O689="なし","案件コードが案件にない",IF($I689="","時間がない",IF((N($F689)*60+N($G689))=0,"時間が0",IF($I689=0,"丸めると0分","")))))))))</f>
        <v/>
      </c>
      <c r="M689" s="58" t="n"/>
      <c r="N689" s="33">
        <f>IF(ISNUMBER($A689),DATE(YEAR($A689),MONTH($A689),1),"")</f>
        <v/>
      </c>
      <c r="O689" s="34">
        <f>IF($C689="","",IFERROR(MATCH($C689,'案件'!$A$5:$A$84,0),"なし"))</f>
        <v/>
      </c>
      <c r="P689" s="34">
        <f>IF($B689="","",IFERROR(MATCH($B689,'メンバー'!$B$5:$B$24,0),"なし"))</f>
        <v/>
      </c>
    </row>
    <row r="690" ht="17" customHeight="1">
      <c r="A690" s="23" t="n"/>
      <c r="B690" s="21" t="n"/>
      <c r="C690" s="21" t="n"/>
      <c r="D690" s="29">
        <f>IF(OR($O690="",$O690="なし"),"",INDEX('案件'!$B$5:$B$84,$O690)&amp;"")</f>
        <v/>
      </c>
      <c r="E690" s="19" t="n"/>
      <c r="F690" s="22" t="n"/>
      <c r="G690" s="22" t="n"/>
      <c r="H690" s="19" t="n"/>
      <c r="I690" s="30">
        <f>IF(AND($F690="",$G690=""),"",IF(N('設定'!$B$11)&gt;0,ROUND((N($F690)*60+N($G690))/N('設定'!$B$11),0)*N('設定'!$B$11),(N($F690)*60+N($G690)))/60)</f>
        <v/>
      </c>
      <c r="J690" s="31">
        <f>IF(OR($I690="",$P690="",$P690="なし"),"",$I690*N(INDEX('メンバー'!$D$5:$D$24,$P690)))</f>
        <v/>
      </c>
      <c r="K690" s="32">
        <f>IF(OR($O690="",$O690="なし"),"",INDEX('案件'!$D$5:$D$84,$O690)&amp;"")</f>
        <v/>
      </c>
      <c r="L690" s="32">
        <f>IF(AND($A690="",$B690="",$C690="",$F690="",$G690=""),"",IF(NOT(ISNUMBER($A690)),"日付がない",IF($P690="","氏名がない",IF($P690="なし","氏名がメンバーにない",IF($O690="","案件コードがない",IF($O690="なし","案件コードが案件にない",IF($I690="","時間がない",IF((N($F690)*60+N($G690))=0,"時間が0",IF($I690=0,"丸めると0分","")))))))))</f>
        <v/>
      </c>
      <c r="M690" s="58" t="n"/>
      <c r="N690" s="33">
        <f>IF(ISNUMBER($A690),DATE(YEAR($A690),MONTH($A690),1),"")</f>
        <v/>
      </c>
      <c r="O690" s="34">
        <f>IF($C690="","",IFERROR(MATCH($C690,'案件'!$A$5:$A$84,0),"なし"))</f>
        <v/>
      </c>
      <c r="P690" s="34">
        <f>IF($B690="","",IFERROR(MATCH($B690,'メンバー'!$B$5:$B$24,0),"なし"))</f>
        <v/>
      </c>
    </row>
    <row r="691" ht="17" customHeight="1">
      <c r="A691" s="23" t="n"/>
      <c r="B691" s="21" t="n"/>
      <c r="C691" s="21" t="n"/>
      <c r="D691" s="29">
        <f>IF(OR($O691="",$O691="なし"),"",INDEX('案件'!$B$5:$B$84,$O691)&amp;"")</f>
        <v/>
      </c>
      <c r="E691" s="19" t="n"/>
      <c r="F691" s="22" t="n"/>
      <c r="G691" s="22" t="n"/>
      <c r="H691" s="19" t="n"/>
      <c r="I691" s="30">
        <f>IF(AND($F691="",$G691=""),"",IF(N('設定'!$B$11)&gt;0,ROUND((N($F691)*60+N($G691))/N('設定'!$B$11),0)*N('設定'!$B$11),(N($F691)*60+N($G691)))/60)</f>
        <v/>
      </c>
      <c r="J691" s="31">
        <f>IF(OR($I691="",$P691="",$P691="なし"),"",$I691*N(INDEX('メンバー'!$D$5:$D$24,$P691)))</f>
        <v/>
      </c>
      <c r="K691" s="32">
        <f>IF(OR($O691="",$O691="なし"),"",INDEX('案件'!$D$5:$D$84,$O691)&amp;"")</f>
        <v/>
      </c>
      <c r="L691" s="32">
        <f>IF(AND($A691="",$B691="",$C691="",$F691="",$G691=""),"",IF(NOT(ISNUMBER($A691)),"日付がない",IF($P691="","氏名がない",IF($P691="なし","氏名がメンバーにない",IF($O691="","案件コードがない",IF($O691="なし","案件コードが案件にない",IF($I691="","時間がない",IF((N($F691)*60+N($G691))=0,"時間が0",IF($I691=0,"丸めると0分","")))))))))</f>
        <v/>
      </c>
      <c r="M691" s="58" t="n"/>
      <c r="N691" s="33">
        <f>IF(ISNUMBER($A691),DATE(YEAR($A691),MONTH($A691),1),"")</f>
        <v/>
      </c>
      <c r="O691" s="34">
        <f>IF($C691="","",IFERROR(MATCH($C691,'案件'!$A$5:$A$84,0),"なし"))</f>
        <v/>
      </c>
      <c r="P691" s="34">
        <f>IF($B691="","",IFERROR(MATCH($B691,'メンバー'!$B$5:$B$24,0),"なし"))</f>
        <v/>
      </c>
    </row>
    <row r="692" ht="17" customHeight="1">
      <c r="A692" s="23" t="n"/>
      <c r="B692" s="21" t="n"/>
      <c r="C692" s="21" t="n"/>
      <c r="D692" s="29">
        <f>IF(OR($O692="",$O692="なし"),"",INDEX('案件'!$B$5:$B$84,$O692)&amp;"")</f>
        <v/>
      </c>
      <c r="E692" s="19" t="n"/>
      <c r="F692" s="22" t="n"/>
      <c r="G692" s="22" t="n"/>
      <c r="H692" s="19" t="n"/>
      <c r="I692" s="30">
        <f>IF(AND($F692="",$G692=""),"",IF(N('設定'!$B$11)&gt;0,ROUND((N($F692)*60+N($G692))/N('設定'!$B$11),0)*N('設定'!$B$11),(N($F692)*60+N($G692)))/60)</f>
        <v/>
      </c>
      <c r="J692" s="31">
        <f>IF(OR($I692="",$P692="",$P692="なし"),"",$I692*N(INDEX('メンバー'!$D$5:$D$24,$P692)))</f>
        <v/>
      </c>
      <c r="K692" s="32">
        <f>IF(OR($O692="",$O692="なし"),"",INDEX('案件'!$D$5:$D$84,$O692)&amp;"")</f>
        <v/>
      </c>
      <c r="L692" s="32">
        <f>IF(AND($A692="",$B692="",$C692="",$F692="",$G692=""),"",IF(NOT(ISNUMBER($A692)),"日付がない",IF($P692="","氏名がない",IF($P692="なし","氏名がメンバーにない",IF($O692="","案件コードがない",IF($O692="なし","案件コードが案件にない",IF($I692="","時間がない",IF((N($F692)*60+N($G692))=0,"時間が0",IF($I692=0,"丸めると0分","")))))))))</f>
        <v/>
      </c>
      <c r="M692" s="58" t="n"/>
      <c r="N692" s="33">
        <f>IF(ISNUMBER($A692),DATE(YEAR($A692),MONTH($A692),1),"")</f>
        <v/>
      </c>
      <c r="O692" s="34">
        <f>IF($C692="","",IFERROR(MATCH($C692,'案件'!$A$5:$A$84,0),"なし"))</f>
        <v/>
      </c>
      <c r="P692" s="34">
        <f>IF($B692="","",IFERROR(MATCH($B692,'メンバー'!$B$5:$B$24,0),"なし"))</f>
        <v/>
      </c>
    </row>
    <row r="693" ht="17" customHeight="1">
      <c r="A693" s="23" t="n"/>
      <c r="B693" s="21" t="n"/>
      <c r="C693" s="21" t="n"/>
      <c r="D693" s="29">
        <f>IF(OR($O693="",$O693="なし"),"",INDEX('案件'!$B$5:$B$84,$O693)&amp;"")</f>
        <v/>
      </c>
      <c r="E693" s="19" t="n"/>
      <c r="F693" s="22" t="n"/>
      <c r="G693" s="22" t="n"/>
      <c r="H693" s="19" t="n"/>
      <c r="I693" s="30">
        <f>IF(AND($F693="",$G693=""),"",IF(N('設定'!$B$11)&gt;0,ROUND((N($F693)*60+N($G693))/N('設定'!$B$11),0)*N('設定'!$B$11),(N($F693)*60+N($G693)))/60)</f>
        <v/>
      </c>
      <c r="J693" s="31">
        <f>IF(OR($I693="",$P693="",$P693="なし"),"",$I693*N(INDEX('メンバー'!$D$5:$D$24,$P693)))</f>
        <v/>
      </c>
      <c r="K693" s="32">
        <f>IF(OR($O693="",$O693="なし"),"",INDEX('案件'!$D$5:$D$84,$O693)&amp;"")</f>
        <v/>
      </c>
      <c r="L693" s="32">
        <f>IF(AND($A693="",$B693="",$C693="",$F693="",$G693=""),"",IF(NOT(ISNUMBER($A693)),"日付がない",IF($P693="","氏名がない",IF($P693="なし","氏名がメンバーにない",IF($O693="","案件コードがない",IF($O693="なし","案件コードが案件にない",IF($I693="","時間がない",IF((N($F693)*60+N($G693))=0,"時間が0",IF($I693=0,"丸めると0分","")))))))))</f>
        <v/>
      </c>
      <c r="M693" s="58" t="n"/>
      <c r="N693" s="33">
        <f>IF(ISNUMBER($A693),DATE(YEAR($A693),MONTH($A693),1),"")</f>
        <v/>
      </c>
      <c r="O693" s="34">
        <f>IF($C693="","",IFERROR(MATCH($C693,'案件'!$A$5:$A$84,0),"なし"))</f>
        <v/>
      </c>
      <c r="P693" s="34">
        <f>IF($B693="","",IFERROR(MATCH($B693,'メンバー'!$B$5:$B$24,0),"なし"))</f>
        <v/>
      </c>
    </row>
    <row r="694" ht="17" customHeight="1">
      <c r="A694" s="23" t="n"/>
      <c r="B694" s="21" t="n"/>
      <c r="C694" s="21" t="n"/>
      <c r="D694" s="29">
        <f>IF(OR($O694="",$O694="なし"),"",INDEX('案件'!$B$5:$B$84,$O694)&amp;"")</f>
        <v/>
      </c>
      <c r="E694" s="19" t="n"/>
      <c r="F694" s="22" t="n"/>
      <c r="G694" s="22" t="n"/>
      <c r="H694" s="19" t="n"/>
      <c r="I694" s="30">
        <f>IF(AND($F694="",$G694=""),"",IF(N('設定'!$B$11)&gt;0,ROUND((N($F694)*60+N($G694))/N('設定'!$B$11),0)*N('設定'!$B$11),(N($F694)*60+N($G694)))/60)</f>
        <v/>
      </c>
      <c r="J694" s="31">
        <f>IF(OR($I694="",$P694="",$P694="なし"),"",$I694*N(INDEX('メンバー'!$D$5:$D$24,$P694)))</f>
        <v/>
      </c>
      <c r="K694" s="32">
        <f>IF(OR($O694="",$O694="なし"),"",INDEX('案件'!$D$5:$D$84,$O694)&amp;"")</f>
        <v/>
      </c>
      <c r="L694" s="32">
        <f>IF(AND($A694="",$B694="",$C694="",$F694="",$G694=""),"",IF(NOT(ISNUMBER($A694)),"日付がない",IF($P694="","氏名がない",IF($P694="なし","氏名がメンバーにない",IF($O694="","案件コードがない",IF($O694="なし","案件コードが案件にない",IF($I694="","時間がない",IF((N($F694)*60+N($G694))=0,"時間が0",IF($I694=0,"丸めると0分","")))))))))</f>
        <v/>
      </c>
      <c r="M694" s="58" t="n"/>
      <c r="N694" s="33">
        <f>IF(ISNUMBER($A694),DATE(YEAR($A694),MONTH($A694),1),"")</f>
        <v/>
      </c>
      <c r="O694" s="34">
        <f>IF($C694="","",IFERROR(MATCH($C694,'案件'!$A$5:$A$84,0),"なし"))</f>
        <v/>
      </c>
      <c r="P694" s="34">
        <f>IF($B694="","",IFERROR(MATCH($B694,'メンバー'!$B$5:$B$24,0),"なし"))</f>
        <v/>
      </c>
    </row>
    <row r="695" ht="17" customHeight="1">
      <c r="A695" s="23" t="n"/>
      <c r="B695" s="21" t="n"/>
      <c r="C695" s="21" t="n"/>
      <c r="D695" s="29">
        <f>IF(OR($O695="",$O695="なし"),"",INDEX('案件'!$B$5:$B$84,$O695)&amp;"")</f>
        <v/>
      </c>
      <c r="E695" s="19" t="n"/>
      <c r="F695" s="22" t="n"/>
      <c r="G695" s="22" t="n"/>
      <c r="H695" s="19" t="n"/>
      <c r="I695" s="30">
        <f>IF(AND($F695="",$G695=""),"",IF(N('設定'!$B$11)&gt;0,ROUND((N($F695)*60+N($G695))/N('設定'!$B$11),0)*N('設定'!$B$11),(N($F695)*60+N($G695)))/60)</f>
        <v/>
      </c>
      <c r="J695" s="31">
        <f>IF(OR($I695="",$P695="",$P695="なし"),"",$I695*N(INDEX('メンバー'!$D$5:$D$24,$P695)))</f>
        <v/>
      </c>
      <c r="K695" s="32">
        <f>IF(OR($O695="",$O695="なし"),"",INDEX('案件'!$D$5:$D$84,$O695)&amp;"")</f>
        <v/>
      </c>
      <c r="L695" s="32">
        <f>IF(AND($A695="",$B695="",$C695="",$F695="",$G695=""),"",IF(NOT(ISNUMBER($A695)),"日付がない",IF($P695="","氏名がない",IF($P695="なし","氏名がメンバーにない",IF($O695="","案件コードがない",IF($O695="なし","案件コードが案件にない",IF($I695="","時間がない",IF((N($F695)*60+N($G695))=0,"時間が0",IF($I695=0,"丸めると0分","")))))))))</f>
        <v/>
      </c>
      <c r="M695" s="58" t="n"/>
      <c r="N695" s="33">
        <f>IF(ISNUMBER($A695),DATE(YEAR($A695),MONTH($A695),1),"")</f>
        <v/>
      </c>
      <c r="O695" s="34">
        <f>IF($C695="","",IFERROR(MATCH($C695,'案件'!$A$5:$A$84,0),"なし"))</f>
        <v/>
      </c>
      <c r="P695" s="34">
        <f>IF($B695="","",IFERROR(MATCH($B695,'メンバー'!$B$5:$B$24,0),"なし"))</f>
        <v/>
      </c>
    </row>
    <row r="696" ht="17" customHeight="1">
      <c r="A696" s="23" t="n"/>
      <c r="B696" s="21" t="n"/>
      <c r="C696" s="21" t="n"/>
      <c r="D696" s="29">
        <f>IF(OR($O696="",$O696="なし"),"",INDEX('案件'!$B$5:$B$84,$O696)&amp;"")</f>
        <v/>
      </c>
      <c r="E696" s="19" t="n"/>
      <c r="F696" s="22" t="n"/>
      <c r="G696" s="22" t="n"/>
      <c r="H696" s="19" t="n"/>
      <c r="I696" s="30">
        <f>IF(AND($F696="",$G696=""),"",IF(N('設定'!$B$11)&gt;0,ROUND((N($F696)*60+N($G696))/N('設定'!$B$11),0)*N('設定'!$B$11),(N($F696)*60+N($G696)))/60)</f>
        <v/>
      </c>
      <c r="J696" s="31">
        <f>IF(OR($I696="",$P696="",$P696="なし"),"",$I696*N(INDEX('メンバー'!$D$5:$D$24,$P696)))</f>
        <v/>
      </c>
      <c r="K696" s="32">
        <f>IF(OR($O696="",$O696="なし"),"",INDEX('案件'!$D$5:$D$84,$O696)&amp;"")</f>
        <v/>
      </c>
      <c r="L696" s="32">
        <f>IF(AND($A696="",$B696="",$C696="",$F696="",$G696=""),"",IF(NOT(ISNUMBER($A696)),"日付がない",IF($P696="","氏名がない",IF($P696="なし","氏名がメンバーにない",IF($O696="","案件コードがない",IF($O696="なし","案件コードが案件にない",IF($I696="","時間がない",IF((N($F696)*60+N($G696))=0,"時間が0",IF($I696=0,"丸めると0分","")))))))))</f>
        <v/>
      </c>
      <c r="M696" s="58" t="n"/>
      <c r="N696" s="33">
        <f>IF(ISNUMBER($A696),DATE(YEAR($A696),MONTH($A696),1),"")</f>
        <v/>
      </c>
      <c r="O696" s="34">
        <f>IF($C696="","",IFERROR(MATCH($C696,'案件'!$A$5:$A$84,0),"なし"))</f>
        <v/>
      </c>
      <c r="P696" s="34">
        <f>IF($B696="","",IFERROR(MATCH($B696,'メンバー'!$B$5:$B$24,0),"なし"))</f>
        <v/>
      </c>
    </row>
    <row r="697" ht="17" customHeight="1">
      <c r="A697" s="23" t="n"/>
      <c r="B697" s="21" t="n"/>
      <c r="C697" s="21" t="n"/>
      <c r="D697" s="29">
        <f>IF(OR($O697="",$O697="なし"),"",INDEX('案件'!$B$5:$B$84,$O697)&amp;"")</f>
        <v/>
      </c>
      <c r="E697" s="19" t="n"/>
      <c r="F697" s="22" t="n"/>
      <c r="G697" s="22" t="n"/>
      <c r="H697" s="19" t="n"/>
      <c r="I697" s="30">
        <f>IF(AND($F697="",$G697=""),"",IF(N('設定'!$B$11)&gt;0,ROUND((N($F697)*60+N($G697))/N('設定'!$B$11),0)*N('設定'!$B$11),(N($F697)*60+N($G697)))/60)</f>
        <v/>
      </c>
      <c r="J697" s="31">
        <f>IF(OR($I697="",$P697="",$P697="なし"),"",$I697*N(INDEX('メンバー'!$D$5:$D$24,$P697)))</f>
        <v/>
      </c>
      <c r="K697" s="32">
        <f>IF(OR($O697="",$O697="なし"),"",INDEX('案件'!$D$5:$D$84,$O697)&amp;"")</f>
        <v/>
      </c>
      <c r="L697" s="32">
        <f>IF(AND($A697="",$B697="",$C697="",$F697="",$G697=""),"",IF(NOT(ISNUMBER($A697)),"日付がない",IF($P697="","氏名がない",IF($P697="なし","氏名がメンバーにない",IF($O697="","案件コードがない",IF($O697="なし","案件コードが案件にない",IF($I697="","時間がない",IF((N($F697)*60+N($G697))=0,"時間が0",IF($I697=0,"丸めると0分","")))))))))</f>
        <v/>
      </c>
      <c r="M697" s="58" t="n"/>
      <c r="N697" s="33">
        <f>IF(ISNUMBER($A697),DATE(YEAR($A697),MONTH($A697),1),"")</f>
        <v/>
      </c>
      <c r="O697" s="34">
        <f>IF($C697="","",IFERROR(MATCH($C697,'案件'!$A$5:$A$84,0),"なし"))</f>
        <v/>
      </c>
      <c r="P697" s="34">
        <f>IF($B697="","",IFERROR(MATCH($B697,'メンバー'!$B$5:$B$24,0),"なし"))</f>
        <v/>
      </c>
    </row>
    <row r="698" ht="17" customHeight="1">
      <c r="A698" s="23" t="n"/>
      <c r="B698" s="21" t="n"/>
      <c r="C698" s="21" t="n"/>
      <c r="D698" s="29">
        <f>IF(OR($O698="",$O698="なし"),"",INDEX('案件'!$B$5:$B$84,$O698)&amp;"")</f>
        <v/>
      </c>
      <c r="E698" s="19" t="n"/>
      <c r="F698" s="22" t="n"/>
      <c r="G698" s="22" t="n"/>
      <c r="H698" s="19" t="n"/>
      <c r="I698" s="30">
        <f>IF(AND($F698="",$G698=""),"",IF(N('設定'!$B$11)&gt;0,ROUND((N($F698)*60+N($G698))/N('設定'!$B$11),0)*N('設定'!$B$11),(N($F698)*60+N($G698)))/60)</f>
        <v/>
      </c>
      <c r="J698" s="31">
        <f>IF(OR($I698="",$P698="",$P698="なし"),"",$I698*N(INDEX('メンバー'!$D$5:$D$24,$P698)))</f>
        <v/>
      </c>
      <c r="K698" s="32">
        <f>IF(OR($O698="",$O698="なし"),"",INDEX('案件'!$D$5:$D$84,$O698)&amp;"")</f>
        <v/>
      </c>
      <c r="L698" s="32">
        <f>IF(AND($A698="",$B698="",$C698="",$F698="",$G698=""),"",IF(NOT(ISNUMBER($A698)),"日付がない",IF($P698="","氏名がない",IF($P698="なし","氏名がメンバーにない",IF($O698="","案件コードがない",IF($O698="なし","案件コードが案件にない",IF($I698="","時間がない",IF((N($F698)*60+N($G698))=0,"時間が0",IF($I698=0,"丸めると0分","")))))))))</f>
        <v/>
      </c>
      <c r="M698" s="58" t="n"/>
      <c r="N698" s="33">
        <f>IF(ISNUMBER($A698),DATE(YEAR($A698),MONTH($A698),1),"")</f>
        <v/>
      </c>
      <c r="O698" s="34">
        <f>IF($C698="","",IFERROR(MATCH($C698,'案件'!$A$5:$A$84,0),"なし"))</f>
        <v/>
      </c>
      <c r="P698" s="34">
        <f>IF($B698="","",IFERROR(MATCH($B698,'メンバー'!$B$5:$B$24,0),"なし"))</f>
        <v/>
      </c>
    </row>
    <row r="699" ht="17" customHeight="1">
      <c r="A699" s="23" t="n"/>
      <c r="B699" s="21" t="n"/>
      <c r="C699" s="21" t="n"/>
      <c r="D699" s="29">
        <f>IF(OR($O699="",$O699="なし"),"",INDEX('案件'!$B$5:$B$84,$O699)&amp;"")</f>
        <v/>
      </c>
      <c r="E699" s="19" t="n"/>
      <c r="F699" s="22" t="n"/>
      <c r="G699" s="22" t="n"/>
      <c r="H699" s="19" t="n"/>
      <c r="I699" s="30">
        <f>IF(AND($F699="",$G699=""),"",IF(N('設定'!$B$11)&gt;0,ROUND((N($F699)*60+N($G699))/N('設定'!$B$11),0)*N('設定'!$B$11),(N($F699)*60+N($G699)))/60)</f>
        <v/>
      </c>
      <c r="J699" s="31">
        <f>IF(OR($I699="",$P699="",$P699="なし"),"",$I699*N(INDEX('メンバー'!$D$5:$D$24,$P699)))</f>
        <v/>
      </c>
      <c r="K699" s="32">
        <f>IF(OR($O699="",$O699="なし"),"",INDEX('案件'!$D$5:$D$84,$O699)&amp;"")</f>
        <v/>
      </c>
      <c r="L699" s="32">
        <f>IF(AND($A699="",$B699="",$C699="",$F699="",$G699=""),"",IF(NOT(ISNUMBER($A699)),"日付がない",IF($P699="","氏名がない",IF($P699="なし","氏名がメンバーにない",IF($O699="","案件コードがない",IF($O699="なし","案件コードが案件にない",IF($I699="","時間がない",IF((N($F699)*60+N($G699))=0,"時間が0",IF($I699=0,"丸めると0分","")))))))))</f>
        <v/>
      </c>
      <c r="M699" s="58" t="n"/>
      <c r="N699" s="33">
        <f>IF(ISNUMBER($A699),DATE(YEAR($A699),MONTH($A699),1),"")</f>
        <v/>
      </c>
      <c r="O699" s="34">
        <f>IF($C699="","",IFERROR(MATCH($C699,'案件'!$A$5:$A$84,0),"なし"))</f>
        <v/>
      </c>
      <c r="P699" s="34">
        <f>IF($B699="","",IFERROR(MATCH($B699,'メンバー'!$B$5:$B$24,0),"なし"))</f>
        <v/>
      </c>
    </row>
    <row r="700" ht="17" customHeight="1">
      <c r="A700" s="23" t="n"/>
      <c r="B700" s="21" t="n"/>
      <c r="C700" s="21" t="n"/>
      <c r="D700" s="29">
        <f>IF(OR($O700="",$O700="なし"),"",INDEX('案件'!$B$5:$B$84,$O700)&amp;"")</f>
        <v/>
      </c>
      <c r="E700" s="19" t="n"/>
      <c r="F700" s="22" t="n"/>
      <c r="G700" s="22" t="n"/>
      <c r="H700" s="19" t="n"/>
      <c r="I700" s="30">
        <f>IF(AND($F700="",$G700=""),"",IF(N('設定'!$B$11)&gt;0,ROUND((N($F700)*60+N($G700))/N('設定'!$B$11),0)*N('設定'!$B$11),(N($F700)*60+N($G700)))/60)</f>
        <v/>
      </c>
      <c r="J700" s="31">
        <f>IF(OR($I700="",$P700="",$P700="なし"),"",$I700*N(INDEX('メンバー'!$D$5:$D$24,$P700)))</f>
        <v/>
      </c>
      <c r="K700" s="32">
        <f>IF(OR($O700="",$O700="なし"),"",INDEX('案件'!$D$5:$D$84,$O700)&amp;"")</f>
        <v/>
      </c>
      <c r="L700" s="32">
        <f>IF(AND($A700="",$B700="",$C700="",$F700="",$G700=""),"",IF(NOT(ISNUMBER($A700)),"日付がない",IF($P700="","氏名がない",IF($P700="なし","氏名がメンバーにない",IF($O700="","案件コードがない",IF($O700="なし","案件コードが案件にない",IF($I700="","時間がない",IF((N($F700)*60+N($G700))=0,"時間が0",IF($I700=0,"丸めると0分","")))))))))</f>
        <v/>
      </c>
      <c r="M700" s="58" t="n"/>
      <c r="N700" s="33">
        <f>IF(ISNUMBER($A700),DATE(YEAR($A700),MONTH($A700),1),"")</f>
        <v/>
      </c>
      <c r="O700" s="34">
        <f>IF($C700="","",IFERROR(MATCH($C700,'案件'!$A$5:$A$84,0),"なし"))</f>
        <v/>
      </c>
      <c r="P700" s="34">
        <f>IF($B700="","",IFERROR(MATCH($B700,'メンバー'!$B$5:$B$24,0),"なし"))</f>
        <v/>
      </c>
    </row>
    <row r="701" ht="17" customHeight="1">
      <c r="A701" s="23" t="n"/>
      <c r="B701" s="21" t="n"/>
      <c r="C701" s="21" t="n"/>
      <c r="D701" s="29">
        <f>IF(OR($O701="",$O701="なし"),"",INDEX('案件'!$B$5:$B$84,$O701)&amp;"")</f>
        <v/>
      </c>
      <c r="E701" s="19" t="n"/>
      <c r="F701" s="22" t="n"/>
      <c r="G701" s="22" t="n"/>
      <c r="H701" s="19" t="n"/>
      <c r="I701" s="30">
        <f>IF(AND($F701="",$G701=""),"",IF(N('設定'!$B$11)&gt;0,ROUND((N($F701)*60+N($G701))/N('設定'!$B$11),0)*N('設定'!$B$11),(N($F701)*60+N($G701)))/60)</f>
        <v/>
      </c>
      <c r="J701" s="31">
        <f>IF(OR($I701="",$P701="",$P701="なし"),"",$I701*N(INDEX('メンバー'!$D$5:$D$24,$P701)))</f>
        <v/>
      </c>
      <c r="K701" s="32">
        <f>IF(OR($O701="",$O701="なし"),"",INDEX('案件'!$D$5:$D$84,$O701)&amp;"")</f>
        <v/>
      </c>
      <c r="L701" s="32">
        <f>IF(AND($A701="",$B701="",$C701="",$F701="",$G701=""),"",IF(NOT(ISNUMBER($A701)),"日付がない",IF($P701="","氏名がない",IF($P701="なし","氏名がメンバーにない",IF($O701="","案件コードがない",IF($O701="なし","案件コードが案件にない",IF($I701="","時間がない",IF((N($F701)*60+N($G701))=0,"時間が0",IF($I701=0,"丸めると0分","")))))))))</f>
        <v/>
      </c>
      <c r="M701" s="58" t="n"/>
      <c r="N701" s="33">
        <f>IF(ISNUMBER($A701),DATE(YEAR($A701),MONTH($A701),1),"")</f>
        <v/>
      </c>
      <c r="O701" s="34">
        <f>IF($C701="","",IFERROR(MATCH($C701,'案件'!$A$5:$A$84,0),"なし"))</f>
        <v/>
      </c>
      <c r="P701" s="34">
        <f>IF($B701="","",IFERROR(MATCH($B701,'メンバー'!$B$5:$B$24,0),"なし"))</f>
        <v/>
      </c>
    </row>
    <row r="702" ht="17" customHeight="1">
      <c r="A702" s="23" t="n"/>
      <c r="B702" s="21" t="n"/>
      <c r="C702" s="21" t="n"/>
      <c r="D702" s="29">
        <f>IF(OR($O702="",$O702="なし"),"",INDEX('案件'!$B$5:$B$84,$O702)&amp;"")</f>
        <v/>
      </c>
      <c r="E702" s="19" t="n"/>
      <c r="F702" s="22" t="n"/>
      <c r="G702" s="22" t="n"/>
      <c r="H702" s="19" t="n"/>
      <c r="I702" s="30">
        <f>IF(AND($F702="",$G702=""),"",IF(N('設定'!$B$11)&gt;0,ROUND((N($F702)*60+N($G702))/N('設定'!$B$11),0)*N('設定'!$B$11),(N($F702)*60+N($G702)))/60)</f>
        <v/>
      </c>
      <c r="J702" s="31">
        <f>IF(OR($I702="",$P702="",$P702="なし"),"",$I702*N(INDEX('メンバー'!$D$5:$D$24,$P702)))</f>
        <v/>
      </c>
      <c r="K702" s="32">
        <f>IF(OR($O702="",$O702="なし"),"",INDEX('案件'!$D$5:$D$84,$O702)&amp;"")</f>
        <v/>
      </c>
      <c r="L702" s="32">
        <f>IF(AND($A702="",$B702="",$C702="",$F702="",$G702=""),"",IF(NOT(ISNUMBER($A702)),"日付がない",IF($P702="","氏名がない",IF($P702="なし","氏名がメンバーにない",IF($O702="","案件コードがない",IF($O702="なし","案件コードが案件にない",IF($I702="","時間がない",IF((N($F702)*60+N($G702))=0,"時間が0",IF($I702=0,"丸めると0分","")))))))))</f>
        <v/>
      </c>
      <c r="M702" s="58" t="n"/>
      <c r="N702" s="33">
        <f>IF(ISNUMBER($A702),DATE(YEAR($A702),MONTH($A702),1),"")</f>
        <v/>
      </c>
      <c r="O702" s="34">
        <f>IF($C702="","",IFERROR(MATCH($C702,'案件'!$A$5:$A$84,0),"なし"))</f>
        <v/>
      </c>
      <c r="P702" s="34">
        <f>IF($B702="","",IFERROR(MATCH($B702,'メンバー'!$B$5:$B$24,0),"なし"))</f>
        <v/>
      </c>
    </row>
    <row r="703" ht="17" customHeight="1">
      <c r="A703" s="23" t="n"/>
      <c r="B703" s="21" t="n"/>
      <c r="C703" s="21" t="n"/>
      <c r="D703" s="29">
        <f>IF(OR($O703="",$O703="なし"),"",INDEX('案件'!$B$5:$B$84,$O703)&amp;"")</f>
        <v/>
      </c>
      <c r="E703" s="19" t="n"/>
      <c r="F703" s="22" t="n"/>
      <c r="G703" s="22" t="n"/>
      <c r="H703" s="19" t="n"/>
      <c r="I703" s="30">
        <f>IF(AND($F703="",$G703=""),"",IF(N('設定'!$B$11)&gt;0,ROUND((N($F703)*60+N($G703))/N('設定'!$B$11),0)*N('設定'!$B$11),(N($F703)*60+N($G703)))/60)</f>
        <v/>
      </c>
      <c r="J703" s="31">
        <f>IF(OR($I703="",$P703="",$P703="なし"),"",$I703*N(INDEX('メンバー'!$D$5:$D$24,$P703)))</f>
        <v/>
      </c>
      <c r="K703" s="32">
        <f>IF(OR($O703="",$O703="なし"),"",INDEX('案件'!$D$5:$D$84,$O703)&amp;"")</f>
        <v/>
      </c>
      <c r="L703" s="32">
        <f>IF(AND($A703="",$B703="",$C703="",$F703="",$G703=""),"",IF(NOT(ISNUMBER($A703)),"日付がない",IF($P703="","氏名がない",IF($P703="なし","氏名がメンバーにない",IF($O703="","案件コードがない",IF($O703="なし","案件コードが案件にない",IF($I703="","時間がない",IF((N($F703)*60+N($G703))=0,"時間が0",IF($I703=0,"丸めると0分","")))))))))</f>
        <v/>
      </c>
      <c r="M703" s="58" t="n"/>
      <c r="N703" s="33">
        <f>IF(ISNUMBER($A703),DATE(YEAR($A703),MONTH($A703),1),"")</f>
        <v/>
      </c>
      <c r="O703" s="34">
        <f>IF($C703="","",IFERROR(MATCH($C703,'案件'!$A$5:$A$84,0),"なし"))</f>
        <v/>
      </c>
      <c r="P703" s="34">
        <f>IF($B703="","",IFERROR(MATCH($B703,'メンバー'!$B$5:$B$24,0),"なし"))</f>
        <v/>
      </c>
    </row>
    <row r="704" ht="17" customHeight="1">
      <c r="A704" s="23" t="n"/>
      <c r="B704" s="21" t="n"/>
      <c r="C704" s="21" t="n"/>
      <c r="D704" s="29">
        <f>IF(OR($O704="",$O704="なし"),"",INDEX('案件'!$B$5:$B$84,$O704)&amp;"")</f>
        <v/>
      </c>
      <c r="E704" s="19" t="n"/>
      <c r="F704" s="22" t="n"/>
      <c r="G704" s="22" t="n"/>
      <c r="H704" s="19" t="n"/>
      <c r="I704" s="30">
        <f>IF(AND($F704="",$G704=""),"",IF(N('設定'!$B$11)&gt;0,ROUND((N($F704)*60+N($G704))/N('設定'!$B$11),0)*N('設定'!$B$11),(N($F704)*60+N($G704)))/60)</f>
        <v/>
      </c>
      <c r="J704" s="31">
        <f>IF(OR($I704="",$P704="",$P704="なし"),"",$I704*N(INDEX('メンバー'!$D$5:$D$24,$P704)))</f>
        <v/>
      </c>
      <c r="K704" s="32">
        <f>IF(OR($O704="",$O704="なし"),"",INDEX('案件'!$D$5:$D$84,$O704)&amp;"")</f>
        <v/>
      </c>
      <c r="L704" s="32">
        <f>IF(AND($A704="",$B704="",$C704="",$F704="",$G704=""),"",IF(NOT(ISNUMBER($A704)),"日付がない",IF($P704="","氏名がない",IF($P704="なし","氏名がメンバーにない",IF($O704="","案件コードがない",IF($O704="なし","案件コードが案件にない",IF($I704="","時間がない",IF((N($F704)*60+N($G704))=0,"時間が0",IF($I704=0,"丸めると0分","")))))))))</f>
        <v/>
      </c>
      <c r="M704" s="58" t="n"/>
      <c r="N704" s="33">
        <f>IF(ISNUMBER($A704),DATE(YEAR($A704),MONTH($A704),1),"")</f>
        <v/>
      </c>
      <c r="O704" s="34">
        <f>IF($C704="","",IFERROR(MATCH($C704,'案件'!$A$5:$A$84,0),"なし"))</f>
        <v/>
      </c>
      <c r="P704" s="34">
        <f>IF($B704="","",IFERROR(MATCH($B704,'メンバー'!$B$5:$B$24,0),"なし"))</f>
        <v/>
      </c>
    </row>
    <row r="705" ht="17" customHeight="1">
      <c r="A705" s="23" t="n"/>
      <c r="B705" s="21" t="n"/>
      <c r="C705" s="21" t="n"/>
      <c r="D705" s="29">
        <f>IF(OR($O705="",$O705="なし"),"",INDEX('案件'!$B$5:$B$84,$O705)&amp;"")</f>
        <v/>
      </c>
      <c r="E705" s="19" t="n"/>
      <c r="F705" s="22" t="n"/>
      <c r="G705" s="22" t="n"/>
      <c r="H705" s="19" t="n"/>
      <c r="I705" s="30">
        <f>IF(AND($F705="",$G705=""),"",IF(N('設定'!$B$11)&gt;0,ROUND((N($F705)*60+N($G705))/N('設定'!$B$11),0)*N('設定'!$B$11),(N($F705)*60+N($G705)))/60)</f>
        <v/>
      </c>
      <c r="J705" s="31">
        <f>IF(OR($I705="",$P705="",$P705="なし"),"",$I705*N(INDEX('メンバー'!$D$5:$D$24,$P705)))</f>
        <v/>
      </c>
      <c r="K705" s="32">
        <f>IF(OR($O705="",$O705="なし"),"",INDEX('案件'!$D$5:$D$84,$O705)&amp;"")</f>
        <v/>
      </c>
      <c r="L705" s="32">
        <f>IF(AND($A705="",$B705="",$C705="",$F705="",$G705=""),"",IF(NOT(ISNUMBER($A705)),"日付がない",IF($P705="","氏名がない",IF($P705="なし","氏名がメンバーにない",IF($O705="","案件コードがない",IF($O705="なし","案件コードが案件にない",IF($I705="","時間がない",IF((N($F705)*60+N($G705))=0,"時間が0",IF($I705=0,"丸めると0分","")))))))))</f>
        <v/>
      </c>
      <c r="M705" s="58" t="n"/>
      <c r="N705" s="33">
        <f>IF(ISNUMBER($A705),DATE(YEAR($A705),MONTH($A705),1),"")</f>
        <v/>
      </c>
      <c r="O705" s="34">
        <f>IF($C705="","",IFERROR(MATCH($C705,'案件'!$A$5:$A$84,0),"なし"))</f>
        <v/>
      </c>
      <c r="P705" s="34">
        <f>IF($B705="","",IFERROR(MATCH($B705,'メンバー'!$B$5:$B$24,0),"なし"))</f>
        <v/>
      </c>
    </row>
    <row r="706" ht="17" customHeight="1">
      <c r="A706" s="23" t="n"/>
      <c r="B706" s="21" t="n"/>
      <c r="C706" s="21" t="n"/>
      <c r="D706" s="29">
        <f>IF(OR($O706="",$O706="なし"),"",INDEX('案件'!$B$5:$B$84,$O706)&amp;"")</f>
        <v/>
      </c>
      <c r="E706" s="19" t="n"/>
      <c r="F706" s="22" t="n"/>
      <c r="G706" s="22" t="n"/>
      <c r="H706" s="19" t="n"/>
      <c r="I706" s="30">
        <f>IF(AND($F706="",$G706=""),"",IF(N('設定'!$B$11)&gt;0,ROUND((N($F706)*60+N($G706))/N('設定'!$B$11),0)*N('設定'!$B$11),(N($F706)*60+N($G706)))/60)</f>
        <v/>
      </c>
      <c r="J706" s="31">
        <f>IF(OR($I706="",$P706="",$P706="なし"),"",$I706*N(INDEX('メンバー'!$D$5:$D$24,$P706)))</f>
        <v/>
      </c>
      <c r="K706" s="32">
        <f>IF(OR($O706="",$O706="なし"),"",INDEX('案件'!$D$5:$D$84,$O706)&amp;"")</f>
        <v/>
      </c>
      <c r="L706" s="32">
        <f>IF(AND($A706="",$B706="",$C706="",$F706="",$G706=""),"",IF(NOT(ISNUMBER($A706)),"日付がない",IF($P706="","氏名がない",IF($P706="なし","氏名がメンバーにない",IF($O706="","案件コードがない",IF($O706="なし","案件コードが案件にない",IF($I706="","時間がない",IF((N($F706)*60+N($G706))=0,"時間が0",IF($I706=0,"丸めると0分","")))))))))</f>
        <v/>
      </c>
      <c r="M706" s="58" t="n"/>
      <c r="N706" s="33">
        <f>IF(ISNUMBER($A706),DATE(YEAR($A706),MONTH($A706),1),"")</f>
        <v/>
      </c>
      <c r="O706" s="34">
        <f>IF($C706="","",IFERROR(MATCH($C706,'案件'!$A$5:$A$84,0),"なし"))</f>
        <v/>
      </c>
      <c r="P706" s="34">
        <f>IF($B706="","",IFERROR(MATCH($B706,'メンバー'!$B$5:$B$24,0),"なし"))</f>
        <v/>
      </c>
    </row>
    <row r="707" ht="17" customHeight="1">
      <c r="A707" s="23" t="n"/>
      <c r="B707" s="21" t="n"/>
      <c r="C707" s="21" t="n"/>
      <c r="D707" s="29">
        <f>IF(OR($O707="",$O707="なし"),"",INDEX('案件'!$B$5:$B$84,$O707)&amp;"")</f>
        <v/>
      </c>
      <c r="E707" s="19" t="n"/>
      <c r="F707" s="22" t="n"/>
      <c r="G707" s="22" t="n"/>
      <c r="H707" s="19" t="n"/>
      <c r="I707" s="30">
        <f>IF(AND($F707="",$G707=""),"",IF(N('設定'!$B$11)&gt;0,ROUND((N($F707)*60+N($G707))/N('設定'!$B$11),0)*N('設定'!$B$11),(N($F707)*60+N($G707)))/60)</f>
        <v/>
      </c>
      <c r="J707" s="31">
        <f>IF(OR($I707="",$P707="",$P707="なし"),"",$I707*N(INDEX('メンバー'!$D$5:$D$24,$P707)))</f>
        <v/>
      </c>
      <c r="K707" s="32">
        <f>IF(OR($O707="",$O707="なし"),"",INDEX('案件'!$D$5:$D$84,$O707)&amp;"")</f>
        <v/>
      </c>
      <c r="L707" s="32">
        <f>IF(AND($A707="",$B707="",$C707="",$F707="",$G707=""),"",IF(NOT(ISNUMBER($A707)),"日付がない",IF($P707="","氏名がない",IF($P707="なし","氏名がメンバーにない",IF($O707="","案件コードがない",IF($O707="なし","案件コードが案件にない",IF($I707="","時間がない",IF((N($F707)*60+N($G707))=0,"時間が0",IF($I707=0,"丸めると0分","")))))))))</f>
        <v/>
      </c>
      <c r="M707" s="58" t="n"/>
      <c r="N707" s="33">
        <f>IF(ISNUMBER($A707),DATE(YEAR($A707),MONTH($A707),1),"")</f>
        <v/>
      </c>
      <c r="O707" s="34">
        <f>IF($C707="","",IFERROR(MATCH($C707,'案件'!$A$5:$A$84,0),"なし"))</f>
        <v/>
      </c>
      <c r="P707" s="34">
        <f>IF($B707="","",IFERROR(MATCH($B707,'メンバー'!$B$5:$B$24,0),"なし"))</f>
        <v/>
      </c>
    </row>
    <row r="708" ht="17" customHeight="1">
      <c r="A708" s="23" t="n"/>
      <c r="B708" s="21" t="n"/>
      <c r="C708" s="21" t="n"/>
      <c r="D708" s="29">
        <f>IF(OR($O708="",$O708="なし"),"",INDEX('案件'!$B$5:$B$84,$O708)&amp;"")</f>
        <v/>
      </c>
      <c r="E708" s="19" t="n"/>
      <c r="F708" s="22" t="n"/>
      <c r="G708" s="22" t="n"/>
      <c r="H708" s="19" t="n"/>
      <c r="I708" s="30">
        <f>IF(AND($F708="",$G708=""),"",IF(N('設定'!$B$11)&gt;0,ROUND((N($F708)*60+N($G708))/N('設定'!$B$11),0)*N('設定'!$B$11),(N($F708)*60+N($G708)))/60)</f>
        <v/>
      </c>
      <c r="J708" s="31">
        <f>IF(OR($I708="",$P708="",$P708="なし"),"",$I708*N(INDEX('メンバー'!$D$5:$D$24,$P708)))</f>
        <v/>
      </c>
      <c r="K708" s="32">
        <f>IF(OR($O708="",$O708="なし"),"",INDEX('案件'!$D$5:$D$84,$O708)&amp;"")</f>
        <v/>
      </c>
      <c r="L708" s="32">
        <f>IF(AND($A708="",$B708="",$C708="",$F708="",$G708=""),"",IF(NOT(ISNUMBER($A708)),"日付がない",IF($P708="","氏名がない",IF($P708="なし","氏名がメンバーにない",IF($O708="","案件コードがない",IF($O708="なし","案件コードが案件にない",IF($I708="","時間がない",IF((N($F708)*60+N($G708))=0,"時間が0",IF($I708=0,"丸めると0分","")))))))))</f>
        <v/>
      </c>
      <c r="M708" s="58" t="n"/>
      <c r="N708" s="33">
        <f>IF(ISNUMBER($A708),DATE(YEAR($A708),MONTH($A708),1),"")</f>
        <v/>
      </c>
      <c r="O708" s="34">
        <f>IF($C708="","",IFERROR(MATCH($C708,'案件'!$A$5:$A$84,0),"なし"))</f>
        <v/>
      </c>
      <c r="P708" s="34">
        <f>IF($B708="","",IFERROR(MATCH($B708,'メンバー'!$B$5:$B$24,0),"なし"))</f>
        <v/>
      </c>
    </row>
    <row r="709" ht="17" customHeight="1">
      <c r="A709" s="23" t="n"/>
      <c r="B709" s="21" t="n"/>
      <c r="C709" s="21" t="n"/>
      <c r="D709" s="29">
        <f>IF(OR($O709="",$O709="なし"),"",INDEX('案件'!$B$5:$B$84,$O709)&amp;"")</f>
        <v/>
      </c>
      <c r="E709" s="19" t="n"/>
      <c r="F709" s="22" t="n"/>
      <c r="G709" s="22" t="n"/>
      <c r="H709" s="19" t="n"/>
      <c r="I709" s="30">
        <f>IF(AND($F709="",$G709=""),"",IF(N('設定'!$B$11)&gt;0,ROUND((N($F709)*60+N($G709))/N('設定'!$B$11),0)*N('設定'!$B$11),(N($F709)*60+N($G709)))/60)</f>
        <v/>
      </c>
      <c r="J709" s="31">
        <f>IF(OR($I709="",$P709="",$P709="なし"),"",$I709*N(INDEX('メンバー'!$D$5:$D$24,$P709)))</f>
        <v/>
      </c>
      <c r="K709" s="32">
        <f>IF(OR($O709="",$O709="なし"),"",INDEX('案件'!$D$5:$D$84,$O709)&amp;"")</f>
        <v/>
      </c>
      <c r="L709" s="32">
        <f>IF(AND($A709="",$B709="",$C709="",$F709="",$G709=""),"",IF(NOT(ISNUMBER($A709)),"日付がない",IF($P709="","氏名がない",IF($P709="なし","氏名がメンバーにない",IF($O709="","案件コードがない",IF($O709="なし","案件コードが案件にない",IF($I709="","時間がない",IF((N($F709)*60+N($G709))=0,"時間が0",IF($I709=0,"丸めると0分","")))))))))</f>
        <v/>
      </c>
      <c r="M709" s="58" t="n"/>
      <c r="N709" s="33">
        <f>IF(ISNUMBER($A709),DATE(YEAR($A709),MONTH($A709),1),"")</f>
        <v/>
      </c>
      <c r="O709" s="34">
        <f>IF($C709="","",IFERROR(MATCH($C709,'案件'!$A$5:$A$84,0),"なし"))</f>
        <v/>
      </c>
      <c r="P709" s="34">
        <f>IF($B709="","",IFERROR(MATCH($B709,'メンバー'!$B$5:$B$24,0),"なし"))</f>
        <v/>
      </c>
    </row>
    <row r="710" ht="17" customHeight="1">
      <c r="A710" s="23" t="n"/>
      <c r="B710" s="21" t="n"/>
      <c r="C710" s="21" t="n"/>
      <c r="D710" s="29">
        <f>IF(OR($O710="",$O710="なし"),"",INDEX('案件'!$B$5:$B$84,$O710)&amp;"")</f>
        <v/>
      </c>
      <c r="E710" s="19" t="n"/>
      <c r="F710" s="22" t="n"/>
      <c r="G710" s="22" t="n"/>
      <c r="H710" s="19" t="n"/>
      <c r="I710" s="30">
        <f>IF(AND($F710="",$G710=""),"",IF(N('設定'!$B$11)&gt;0,ROUND((N($F710)*60+N($G710))/N('設定'!$B$11),0)*N('設定'!$B$11),(N($F710)*60+N($G710)))/60)</f>
        <v/>
      </c>
      <c r="J710" s="31">
        <f>IF(OR($I710="",$P710="",$P710="なし"),"",$I710*N(INDEX('メンバー'!$D$5:$D$24,$P710)))</f>
        <v/>
      </c>
      <c r="K710" s="32">
        <f>IF(OR($O710="",$O710="なし"),"",INDEX('案件'!$D$5:$D$84,$O710)&amp;"")</f>
        <v/>
      </c>
      <c r="L710" s="32">
        <f>IF(AND($A710="",$B710="",$C710="",$F710="",$G710=""),"",IF(NOT(ISNUMBER($A710)),"日付がない",IF($P710="","氏名がない",IF($P710="なし","氏名がメンバーにない",IF($O710="","案件コードがない",IF($O710="なし","案件コードが案件にない",IF($I710="","時間がない",IF((N($F710)*60+N($G710))=0,"時間が0",IF($I710=0,"丸めると0分","")))))))))</f>
        <v/>
      </c>
      <c r="M710" s="58" t="n"/>
      <c r="N710" s="33">
        <f>IF(ISNUMBER($A710),DATE(YEAR($A710),MONTH($A710),1),"")</f>
        <v/>
      </c>
      <c r="O710" s="34">
        <f>IF($C710="","",IFERROR(MATCH($C710,'案件'!$A$5:$A$84,0),"なし"))</f>
        <v/>
      </c>
      <c r="P710" s="34">
        <f>IF($B710="","",IFERROR(MATCH($B710,'メンバー'!$B$5:$B$24,0),"なし"))</f>
        <v/>
      </c>
    </row>
    <row r="711" ht="17" customHeight="1">
      <c r="A711" s="23" t="n"/>
      <c r="B711" s="21" t="n"/>
      <c r="C711" s="21" t="n"/>
      <c r="D711" s="29">
        <f>IF(OR($O711="",$O711="なし"),"",INDEX('案件'!$B$5:$B$84,$O711)&amp;"")</f>
        <v/>
      </c>
      <c r="E711" s="19" t="n"/>
      <c r="F711" s="22" t="n"/>
      <c r="G711" s="22" t="n"/>
      <c r="H711" s="19" t="n"/>
      <c r="I711" s="30">
        <f>IF(AND($F711="",$G711=""),"",IF(N('設定'!$B$11)&gt;0,ROUND((N($F711)*60+N($G711))/N('設定'!$B$11),0)*N('設定'!$B$11),(N($F711)*60+N($G711)))/60)</f>
        <v/>
      </c>
      <c r="J711" s="31">
        <f>IF(OR($I711="",$P711="",$P711="なし"),"",$I711*N(INDEX('メンバー'!$D$5:$D$24,$P711)))</f>
        <v/>
      </c>
      <c r="K711" s="32">
        <f>IF(OR($O711="",$O711="なし"),"",INDEX('案件'!$D$5:$D$84,$O711)&amp;"")</f>
        <v/>
      </c>
      <c r="L711" s="32">
        <f>IF(AND($A711="",$B711="",$C711="",$F711="",$G711=""),"",IF(NOT(ISNUMBER($A711)),"日付がない",IF($P711="","氏名がない",IF($P711="なし","氏名がメンバーにない",IF($O711="","案件コードがない",IF($O711="なし","案件コードが案件にない",IF($I711="","時間がない",IF((N($F711)*60+N($G711))=0,"時間が0",IF($I711=0,"丸めると0分","")))))))))</f>
        <v/>
      </c>
      <c r="M711" s="58" t="n"/>
      <c r="N711" s="33">
        <f>IF(ISNUMBER($A711),DATE(YEAR($A711),MONTH($A711),1),"")</f>
        <v/>
      </c>
      <c r="O711" s="34">
        <f>IF($C711="","",IFERROR(MATCH($C711,'案件'!$A$5:$A$84,0),"なし"))</f>
        <v/>
      </c>
      <c r="P711" s="34">
        <f>IF($B711="","",IFERROR(MATCH($B711,'メンバー'!$B$5:$B$24,0),"なし"))</f>
        <v/>
      </c>
    </row>
    <row r="712" ht="17" customHeight="1">
      <c r="A712" s="23" t="n"/>
      <c r="B712" s="21" t="n"/>
      <c r="C712" s="21" t="n"/>
      <c r="D712" s="29">
        <f>IF(OR($O712="",$O712="なし"),"",INDEX('案件'!$B$5:$B$84,$O712)&amp;"")</f>
        <v/>
      </c>
      <c r="E712" s="19" t="n"/>
      <c r="F712" s="22" t="n"/>
      <c r="G712" s="22" t="n"/>
      <c r="H712" s="19" t="n"/>
      <c r="I712" s="30">
        <f>IF(AND($F712="",$G712=""),"",IF(N('設定'!$B$11)&gt;0,ROUND((N($F712)*60+N($G712))/N('設定'!$B$11),0)*N('設定'!$B$11),(N($F712)*60+N($G712)))/60)</f>
        <v/>
      </c>
      <c r="J712" s="31">
        <f>IF(OR($I712="",$P712="",$P712="なし"),"",$I712*N(INDEX('メンバー'!$D$5:$D$24,$P712)))</f>
        <v/>
      </c>
      <c r="K712" s="32">
        <f>IF(OR($O712="",$O712="なし"),"",INDEX('案件'!$D$5:$D$84,$O712)&amp;"")</f>
        <v/>
      </c>
      <c r="L712" s="32">
        <f>IF(AND($A712="",$B712="",$C712="",$F712="",$G712=""),"",IF(NOT(ISNUMBER($A712)),"日付がない",IF($P712="","氏名がない",IF($P712="なし","氏名がメンバーにない",IF($O712="","案件コードがない",IF($O712="なし","案件コードが案件にない",IF($I712="","時間がない",IF((N($F712)*60+N($G712))=0,"時間が0",IF($I712=0,"丸めると0分","")))))))))</f>
        <v/>
      </c>
      <c r="M712" s="58" t="n"/>
      <c r="N712" s="33">
        <f>IF(ISNUMBER($A712),DATE(YEAR($A712),MONTH($A712),1),"")</f>
        <v/>
      </c>
      <c r="O712" s="34">
        <f>IF($C712="","",IFERROR(MATCH($C712,'案件'!$A$5:$A$84,0),"なし"))</f>
        <v/>
      </c>
      <c r="P712" s="34">
        <f>IF($B712="","",IFERROR(MATCH($B712,'メンバー'!$B$5:$B$24,0),"なし"))</f>
        <v/>
      </c>
    </row>
    <row r="713" ht="17" customHeight="1">
      <c r="A713" s="23" t="n"/>
      <c r="B713" s="21" t="n"/>
      <c r="C713" s="21" t="n"/>
      <c r="D713" s="29">
        <f>IF(OR($O713="",$O713="なし"),"",INDEX('案件'!$B$5:$B$84,$O713)&amp;"")</f>
        <v/>
      </c>
      <c r="E713" s="19" t="n"/>
      <c r="F713" s="22" t="n"/>
      <c r="G713" s="22" t="n"/>
      <c r="H713" s="19" t="n"/>
      <c r="I713" s="30">
        <f>IF(AND($F713="",$G713=""),"",IF(N('設定'!$B$11)&gt;0,ROUND((N($F713)*60+N($G713))/N('設定'!$B$11),0)*N('設定'!$B$11),(N($F713)*60+N($G713)))/60)</f>
        <v/>
      </c>
      <c r="J713" s="31">
        <f>IF(OR($I713="",$P713="",$P713="なし"),"",$I713*N(INDEX('メンバー'!$D$5:$D$24,$P713)))</f>
        <v/>
      </c>
      <c r="K713" s="32">
        <f>IF(OR($O713="",$O713="なし"),"",INDEX('案件'!$D$5:$D$84,$O713)&amp;"")</f>
        <v/>
      </c>
      <c r="L713" s="32">
        <f>IF(AND($A713="",$B713="",$C713="",$F713="",$G713=""),"",IF(NOT(ISNUMBER($A713)),"日付がない",IF($P713="","氏名がない",IF($P713="なし","氏名がメンバーにない",IF($O713="","案件コードがない",IF($O713="なし","案件コードが案件にない",IF($I713="","時間がない",IF((N($F713)*60+N($G713))=0,"時間が0",IF($I713=0,"丸めると0分","")))))))))</f>
        <v/>
      </c>
      <c r="M713" s="58" t="n"/>
      <c r="N713" s="33">
        <f>IF(ISNUMBER($A713),DATE(YEAR($A713),MONTH($A713),1),"")</f>
        <v/>
      </c>
      <c r="O713" s="34">
        <f>IF($C713="","",IFERROR(MATCH($C713,'案件'!$A$5:$A$84,0),"なし"))</f>
        <v/>
      </c>
      <c r="P713" s="34">
        <f>IF($B713="","",IFERROR(MATCH($B713,'メンバー'!$B$5:$B$24,0),"なし"))</f>
        <v/>
      </c>
    </row>
    <row r="714" ht="17" customHeight="1">
      <c r="A714" s="23" t="n"/>
      <c r="B714" s="21" t="n"/>
      <c r="C714" s="21" t="n"/>
      <c r="D714" s="29">
        <f>IF(OR($O714="",$O714="なし"),"",INDEX('案件'!$B$5:$B$84,$O714)&amp;"")</f>
        <v/>
      </c>
      <c r="E714" s="19" t="n"/>
      <c r="F714" s="22" t="n"/>
      <c r="G714" s="22" t="n"/>
      <c r="H714" s="19" t="n"/>
      <c r="I714" s="30">
        <f>IF(AND($F714="",$G714=""),"",IF(N('設定'!$B$11)&gt;0,ROUND((N($F714)*60+N($G714))/N('設定'!$B$11),0)*N('設定'!$B$11),(N($F714)*60+N($G714)))/60)</f>
        <v/>
      </c>
      <c r="J714" s="31">
        <f>IF(OR($I714="",$P714="",$P714="なし"),"",$I714*N(INDEX('メンバー'!$D$5:$D$24,$P714)))</f>
        <v/>
      </c>
      <c r="K714" s="32">
        <f>IF(OR($O714="",$O714="なし"),"",INDEX('案件'!$D$5:$D$84,$O714)&amp;"")</f>
        <v/>
      </c>
      <c r="L714" s="32">
        <f>IF(AND($A714="",$B714="",$C714="",$F714="",$G714=""),"",IF(NOT(ISNUMBER($A714)),"日付がない",IF($P714="","氏名がない",IF($P714="なし","氏名がメンバーにない",IF($O714="","案件コードがない",IF($O714="なし","案件コードが案件にない",IF($I714="","時間がない",IF((N($F714)*60+N($G714))=0,"時間が0",IF($I714=0,"丸めると0分","")))))))))</f>
        <v/>
      </c>
      <c r="M714" s="58" t="n"/>
      <c r="N714" s="33">
        <f>IF(ISNUMBER($A714),DATE(YEAR($A714),MONTH($A714),1),"")</f>
        <v/>
      </c>
      <c r="O714" s="34">
        <f>IF($C714="","",IFERROR(MATCH($C714,'案件'!$A$5:$A$84,0),"なし"))</f>
        <v/>
      </c>
      <c r="P714" s="34">
        <f>IF($B714="","",IFERROR(MATCH($B714,'メンバー'!$B$5:$B$24,0),"なし"))</f>
        <v/>
      </c>
    </row>
    <row r="715" ht="17" customHeight="1">
      <c r="A715" s="23" t="n"/>
      <c r="B715" s="21" t="n"/>
      <c r="C715" s="21" t="n"/>
      <c r="D715" s="29">
        <f>IF(OR($O715="",$O715="なし"),"",INDEX('案件'!$B$5:$B$84,$O715)&amp;"")</f>
        <v/>
      </c>
      <c r="E715" s="19" t="n"/>
      <c r="F715" s="22" t="n"/>
      <c r="G715" s="22" t="n"/>
      <c r="H715" s="19" t="n"/>
      <c r="I715" s="30">
        <f>IF(AND($F715="",$G715=""),"",IF(N('設定'!$B$11)&gt;0,ROUND((N($F715)*60+N($G715))/N('設定'!$B$11),0)*N('設定'!$B$11),(N($F715)*60+N($G715)))/60)</f>
        <v/>
      </c>
      <c r="J715" s="31">
        <f>IF(OR($I715="",$P715="",$P715="なし"),"",$I715*N(INDEX('メンバー'!$D$5:$D$24,$P715)))</f>
        <v/>
      </c>
      <c r="K715" s="32">
        <f>IF(OR($O715="",$O715="なし"),"",INDEX('案件'!$D$5:$D$84,$O715)&amp;"")</f>
        <v/>
      </c>
      <c r="L715" s="32">
        <f>IF(AND($A715="",$B715="",$C715="",$F715="",$G715=""),"",IF(NOT(ISNUMBER($A715)),"日付がない",IF($P715="","氏名がない",IF($P715="なし","氏名がメンバーにない",IF($O715="","案件コードがない",IF($O715="なし","案件コードが案件にない",IF($I715="","時間がない",IF((N($F715)*60+N($G715))=0,"時間が0",IF($I715=0,"丸めると0分","")))))))))</f>
        <v/>
      </c>
      <c r="M715" s="58" t="n"/>
      <c r="N715" s="33">
        <f>IF(ISNUMBER($A715),DATE(YEAR($A715),MONTH($A715),1),"")</f>
        <v/>
      </c>
      <c r="O715" s="34">
        <f>IF($C715="","",IFERROR(MATCH($C715,'案件'!$A$5:$A$84,0),"なし"))</f>
        <v/>
      </c>
      <c r="P715" s="34">
        <f>IF($B715="","",IFERROR(MATCH($B715,'メンバー'!$B$5:$B$24,0),"なし"))</f>
        <v/>
      </c>
    </row>
    <row r="716" ht="17" customHeight="1">
      <c r="A716" s="23" t="n"/>
      <c r="B716" s="21" t="n"/>
      <c r="C716" s="21" t="n"/>
      <c r="D716" s="29">
        <f>IF(OR($O716="",$O716="なし"),"",INDEX('案件'!$B$5:$B$84,$O716)&amp;"")</f>
        <v/>
      </c>
      <c r="E716" s="19" t="n"/>
      <c r="F716" s="22" t="n"/>
      <c r="G716" s="22" t="n"/>
      <c r="H716" s="19" t="n"/>
      <c r="I716" s="30">
        <f>IF(AND($F716="",$G716=""),"",IF(N('設定'!$B$11)&gt;0,ROUND((N($F716)*60+N($G716))/N('設定'!$B$11),0)*N('設定'!$B$11),(N($F716)*60+N($G716)))/60)</f>
        <v/>
      </c>
      <c r="J716" s="31">
        <f>IF(OR($I716="",$P716="",$P716="なし"),"",$I716*N(INDEX('メンバー'!$D$5:$D$24,$P716)))</f>
        <v/>
      </c>
      <c r="K716" s="32">
        <f>IF(OR($O716="",$O716="なし"),"",INDEX('案件'!$D$5:$D$84,$O716)&amp;"")</f>
        <v/>
      </c>
      <c r="L716" s="32">
        <f>IF(AND($A716="",$B716="",$C716="",$F716="",$G716=""),"",IF(NOT(ISNUMBER($A716)),"日付がない",IF($P716="","氏名がない",IF($P716="なし","氏名がメンバーにない",IF($O716="","案件コードがない",IF($O716="なし","案件コードが案件にない",IF($I716="","時間がない",IF((N($F716)*60+N($G716))=0,"時間が0",IF($I716=0,"丸めると0分","")))))))))</f>
        <v/>
      </c>
      <c r="M716" s="58" t="n"/>
      <c r="N716" s="33">
        <f>IF(ISNUMBER($A716),DATE(YEAR($A716),MONTH($A716),1),"")</f>
        <v/>
      </c>
      <c r="O716" s="34">
        <f>IF($C716="","",IFERROR(MATCH($C716,'案件'!$A$5:$A$84,0),"なし"))</f>
        <v/>
      </c>
      <c r="P716" s="34">
        <f>IF($B716="","",IFERROR(MATCH($B716,'メンバー'!$B$5:$B$24,0),"なし"))</f>
        <v/>
      </c>
    </row>
    <row r="717" ht="17" customHeight="1">
      <c r="A717" s="23" t="n"/>
      <c r="B717" s="21" t="n"/>
      <c r="C717" s="21" t="n"/>
      <c r="D717" s="29">
        <f>IF(OR($O717="",$O717="なし"),"",INDEX('案件'!$B$5:$B$84,$O717)&amp;"")</f>
        <v/>
      </c>
      <c r="E717" s="19" t="n"/>
      <c r="F717" s="22" t="n"/>
      <c r="G717" s="22" t="n"/>
      <c r="H717" s="19" t="n"/>
      <c r="I717" s="30">
        <f>IF(AND($F717="",$G717=""),"",IF(N('設定'!$B$11)&gt;0,ROUND((N($F717)*60+N($G717))/N('設定'!$B$11),0)*N('設定'!$B$11),(N($F717)*60+N($G717)))/60)</f>
        <v/>
      </c>
      <c r="J717" s="31">
        <f>IF(OR($I717="",$P717="",$P717="なし"),"",$I717*N(INDEX('メンバー'!$D$5:$D$24,$P717)))</f>
        <v/>
      </c>
      <c r="K717" s="32">
        <f>IF(OR($O717="",$O717="なし"),"",INDEX('案件'!$D$5:$D$84,$O717)&amp;"")</f>
        <v/>
      </c>
      <c r="L717" s="32">
        <f>IF(AND($A717="",$B717="",$C717="",$F717="",$G717=""),"",IF(NOT(ISNUMBER($A717)),"日付がない",IF($P717="","氏名がない",IF($P717="なし","氏名がメンバーにない",IF($O717="","案件コードがない",IF($O717="なし","案件コードが案件にない",IF($I717="","時間がない",IF((N($F717)*60+N($G717))=0,"時間が0",IF($I717=0,"丸めると0分","")))))))))</f>
        <v/>
      </c>
      <c r="M717" s="58" t="n"/>
      <c r="N717" s="33">
        <f>IF(ISNUMBER($A717),DATE(YEAR($A717),MONTH($A717),1),"")</f>
        <v/>
      </c>
      <c r="O717" s="34">
        <f>IF($C717="","",IFERROR(MATCH($C717,'案件'!$A$5:$A$84,0),"なし"))</f>
        <v/>
      </c>
      <c r="P717" s="34">
        <f>IF($B717="","",IFERROR(MATCH($B717,'メンバー'!$B$5:$B$24,0),"なし"))</f>
        <v/>
      </c>
    </row>
    <row r="718" ht="17" customHeight="1">
      <c r="A718" s="23" t="n"/>
      <c r="B718" s="21" t="n"/>
      <c r="C718" s="21" t="n"/>
      <c r="D718" s="29">
        <f>IF(OR($O718="",$O718="なし"),"",INDEX('案件'!$B$5:$B$84,$O718)&amp;"")</f>
        <v/>
      </c>
      <c r="E718" s="19" t="n"/>
      <c r="F718" s="22" t="n"/>
      <c r="G718" s="22" t="n"/>
      <c r="H718" s="19" t="n"/>
      <c r="I718" s="30">
        <f>IF(AND($F718="",$G718=""),"",IF(N('設定'!$B$11)&gt;0,ROUND((N($F718)*60+N($G718))/N('設定'!$B$11),0)*N('設定'!$B$11),(N($F718)*60+N($G718)))/60)</f>
        <v/>
      </c>
      <c r="J718" s="31">
        <f>IF(OR($I718="",$P718="",$P718="なし"),"",$I718*N(INDEX('メンバー'!$D$5:$D$24,$P718)))</f>
        <v/>
      </c>
      <c r="K718" s="32">
        <f>IF(OR($O718="",$O718="なし"),"",INDEX('案件'!$D$5:$D$84,$O718)&amp;"")</f>
        <v/>
      </c>
      <c r="L718" s="32">
        <f>IF(AND($A718="",$B718="",$C718="",$F718="",$G718=""),"",IF(NOT(ISNUMBER($A718)),"日付がない",IF($P718="","氏名がない",IF($P718="なし","氏名がメンバーにない",IF($O718="","案件コードがない",IF($O718="なし","案件コードが案件にない",IF($I718="","時間がない",IF((N($F718)*60+N($G718))=0,"時間が0",IF($I718=0,"丸めると0分","")))))))))</f>
        <v/>
      </c>
      <c r="M718" s="58" t="n"/>
      <c r="N718" s="33">
        <f>IF(ISNUMBER($A718),DATE(YEAR($A718),MONTH($A718),1),"")</f>
        <v/>
      </c>
      <c r="O718" s="34">
        <f>IF($C718="","",IFERROR(MATCH($C718,'案件'!$A$5:$A$84,0),"なし"))</f>
        <v/>
      </c>
      <c r="P718" s="34">
        <f>IF($B718="","",IFERROR(MATCH($B718,'メンバー'!$B$5:$B$24,0),"なし"))</f>
        <v/>
      </c>
    </row>
    <row r="719" ht="17" customHeight="1">
      <c r="A719" s="23" t="n"/>
      <c r="B719" s="21" t="n"/>
      <c r="C719" s="21" t="n"/>
      <c r="D719" s="29">
        <f>IF(OR($O719="",$O719="なし"),"",INDEX('案件'!$B$5:$B$84,$O719)&amp;"")</f>
        <v/>
      </c>
      <c r="E719" s="19" t="n"/>
      <c r="F719" s="22" t="n"/>
      <c r="G719" s="22" t="n"/>
      <c r="H719" s="19" t="n"/>
      <c r="I719" s="30">
        <f>IF(AND($F719="",$G719=""),"",IF(N('設定'!$B$11)&gt;0,ROUND((N($F719)*60+N($G719))/N('設定'!$B$11),0)*N('設定'!$B$11),(N($F719)*60+N($G719)))/60)</f>
        <v/>
      </c>
      <c r="J719" s="31">
        <f>IF(OR($I719="",$P719="",$P719="なし"),"",$I719*N(INDEX('メンバー'!$D$5:$D$24,$P719)))</f>
        <v/>
      </c>
      <c r="K719" s="32">
        <f>IF(OR($O719="",$O719="なし"),"",INDEX('案件'!$D$5:$D$84,$O719)&amp;"")</f>
        <v/>
      </c>
      <c r="L719" s="32">
        <f>IF(AND($A719="",$B719="",$C719="",$F719="",$G719=""),"",IF(NOT(ISNUMBER($A719)),"日付がない",IF($P719="","氏名がない",IF($P719="なし","氏名がメンバーにない",IF($O719="","案件コードがない",IF($O719="なし","案件コードが案件にない",IF($I719="","時間がない",IF((N($F719)*60+N($G719))=0,"時間が0",IF($I719=0,"丸めると0分","")))))))))</f>
        <v/>
      </c>
      <c r="M719" s="58" t="n"/>
      <c r="N719" s="33">
        <f>IF(ISNUMBER($A719),DATE(YEAR($A719),MONTH($A719),1),"")</f>
        <v/>
      </c>
      <c r="O719" s="34">
        <f>IF($C719="","",IFERROR(MATCH($C719,'案件'!$A$5:$A$84,0),"なし"))</f>
        <v/>
      </c>
      <c r="P719" s="34">
        <f>IF($B719="","",IFERROR(MATCH($B719,'メンバー'!$B$5:$B$24,0),"なし"))</f>
        <v/>
      </c>
    </row>
    <row r="720" ht="17" customHeight="1">
      <c r="A720" s="23" t="n"/>
      <c r="B720" s="21" t="n"/>
      <c r="C720" s="21" t="n"/>
      <c r="D720" s="29">
        <f>IF(OR($O720="",$O720="なし"),"",INDEX('案件'!$B$5:$B$84,$O720)&amp;"")</f>
        <v/>
      </c>
      <c r="E720" s="19" t="n"/>
      <c r="F720" s="22" t="n"/>
      <c r="G720" s="22" t="n"/>
      <c r="H720" s="19" t="n"/>
      <c r="I720" s="30">
        <f>IF(AND($F720="",$G720=""),"",IF(N('設定'!$B$11)&gt;0,ROUND((N($F720)*60+N($G720))/N('設定'!$B$11),0)*N('設定'!$B$11),(N($F720)*60+N($G720)))/60)</f>
        <v/>
      </c>
      <c r="J720" s="31">
        <f>IF(OR($I720="",$P720="",$P720="なし"),"",$I720*N(INDEX('メンバー'!$D$5:$D$24,$P720)))</f>
        <v/>
      </c>
      <c r="K720" s="32">
        <f>IF(OR($O720="",$O720="なし"),"",INDEX('案件'!$D$5:$D$84,$O720)&amp;"")</f>
        <v/>
      </c>
      <c r="L720" s="32">
        <f>IF(AND($A720="",$B720="",$C720="",$F720="",$G720=""),"",IF(NOT(ISNUMBER($A720)),"日付がない",IF($P720="","氏名がない",IF($P720="なし","氏名がメンバーにない",IF($O720="","案件コードがない",IF($O720="なし","案件コードが案件にない",IF($I720="","時間がない",IF((N($F720)*60+N($G720))=0,"時間が0",IF($I720=0,"丸めると0分","")))))))))</f>
        <v/>
      </c>
      <c r="M720" s="58" t="n"/>
      <c r="N720" s="33">
        <f>IF(ISNUMBER($A720),DATE(YEAR($A720),MONTH($A720),1),"")</f>
        <v/>
      </c>
      <c r="O720" s="34">
        <f>IF($C720="","",IFERROR(MATCH($C720,'案件'!$A$5:$A$84,0),"なし"))</f>
        <v/>
      </c>
      <c r="P720" s="34">
        <f>IF($B720="","",IFERROR(MATCH($B720,'メンバー'!$B$5:$B$24,0),"なし"))</f>
        <v/>
      </c>
    </row>
    <row r="721" ht="17" customHeight="1">
      <c r="A721" s="23" t="n"/>
      <c r="B721" s="21" t="n"/>
      <c r="C721" s="21" t="n"/>
      <c r="D721" s="29">
        <f>IF(OR($O721="",$O721="なし"),"",INDEX('案件'!$B$5:$B$84,$O721)&amp;"")</f>
        <v/>
      </c>
      <c r="E721" s="19" t="n"/>
      <c r="F721" s="22" t="n"/>
      <c r="G721" s="22" t="n"/>
      <c r="H721" s="19" t="n"/>
      <c r="I721" s="30">
        <f>IF(AND($F721="",$G721=""),"",IF(N('設定'!$B$11)&gt;0,ROUND((N($F721)*60+N($G721))/N('設定'!$B$11),0)*N('設定'!$B$11),(N($F721)*60+N($G721)))/60)</f>
        <v/>
      </c>
      <c r="J721" s="31">
        <f>IF(OR($I721="",$P721="",$P721="なし"),"",$I721*N(INDEX('メンバー'!$D$5:$D$24,$P721)))</f>
        <v/>
      </c>
      <c r="K721" s="32">
        <f>IF(OR($O721="",$O721="なし"),"",INDEX('案件'!$D$5:$D$84,$O721)&amp;"")</f>
        <v/>
      </c>
      <c r="L721" s="32">
        <f>IF(AND($A721="",$B721="",$C721="",$F721="",$G721=""),"",IF(NOT(ISNUMBER($A721)),"日付がない",IF($P721="","氏名がない",IF($P721="なし","氏名がメンバーにない",IF($O721="","案件コードがない",IF($O721="なし","案件コードが案件にない",IF($I721="","時間がない",IF((N($F721)*60+N($G721))=0,"時間が0",IF($I721=0,"丸めると0分","")))))))))</f>
        <v/>
      </c>
      <c r="M721" s="58" t="n"/>
      <c r="N721" s="33">
        <f>IF(ISNUMBER($A721),DATE(YEAR($A721),MONTH($A721),1),"")</f>
        <v/>
      </c>
      <c r="O721" s="34">
        <f>IF($C721="","",IFERROR(MATCH($C721,'案件'!$A$5:$A$84,0),"なし"))</f>
        <v/>
      </c>
      <c r="P721" s="34">
        <f>IF($B721="","",IFERROR(MATCH($B721,'メンバー'!$B$5:$B$24,0),"なし"))</f>
        <v/>
      </c>
    </row>
    <row r="722" ht="17" customHeight="1">
      <c r="A722" s="23" t="n"/>
      <c r="B722" s="21" t="n"/>
      <c r="C722" s="21" t="n"/>
      <c r="D722" s="29">
        <f>IF(OR($O722="",$O722="なし"),"",INDEX('案件'!$B$5:$B$84,$O722)&amp;"")</f>
        <v/>
      </c>
      <c r="E722" s="19" t="n"/>
      <c r="F722" s="22" t="n"/>
      <c r="G722" s="22" t="n"/>
      <c r="H722" s="19" t="n"/>
      <c r="I722" s="30">
        <f>IF(AND($F722="",$G722=""),"",IF(N('設定'!$B$11)&gt;0,ROUND((N($F722)*60+N($G722))/N('設定'!$B$11),0)*N('設定'!$B$11),(N($F722)*60+N($G722)))/60)</f>
        <v/>
      </c>
      <c r="J722" s="31">
        <f>IF(OR($I722="",$P722="",$P722="なし"),"",$I722*N(INDEX('メンバー'!$D$5:$D$24,$P722)))</f>
        <v/>
      </c>
      <c r="K722" s="32">
        <f>IF(OR($O722="",$O722="なし"),"",INDEX('案件'!$D$5:$D$84,$O722)&amp;"")</f>
        <v/>
      </c>
      <c r="L722" s="32">
        <f>IF(AND($A722="",$B722="",$C722="",$F722="",$G722=""),"",IF(NOT(ISNUMBER($A722)),"日付がない",IF($P722="","氏名がない",IF($P722="なし","氏名がメンバーにない",IF($O722="","案件コードがない",IF($O722="なし","案件コードが案件にない",IF($I722="","時間がない",IF((N($F722)*60+N($G722))=0,"時間が0",IF($I722=0,"丸めると0分","")))))))))</f>
        <v/>
      </c>
      <c r="M722" s="58" t="n"/>
      <c r="N722" s="33">
        <f>IF(ISNUMBER($A722),DATE(YEAR($A722),MONTH($A722),1),"")</f>
        <v/>
      </c>
      <c r="O722" s="34">
        <f>IF($C722="","",IFERROR(MATCH($C722,'案件'!$A$5:$A$84,0),"なし"))</f>
        <v/>
      </c>
      <c r="P722" s="34">
        <f>IF($B722="","",IFERROR(MATCH($B722,'メンバー'!$B$5:$B$24,0),"なし"))</f>
        <v/>
      </c>
    </row>
    <row r="723" ht="17" customHeight="1">
      <c r="A723" s="23" t="n"/>
      <c r="B723" s="21" t="n"/>
      <c r="C723" s="21" t="n"/>
      <c r="D723" s="29">
        <f>IF(OR($O723="",$O723="なし"),"",INDEX('案件'!$B$5:$B$84,$O723)&amp;"")</f>
        <v/>
      </c>
      <c r="E723" s="19" t="n"/>
      <c r="F723" s="22" t="n"/>
      <c r="G723" s="22" t="n"/>
      <c r="H723" s="19" t="n"/>
      <c r="I723" s="30">
        <f>IF(AND($F723="",$G723=""),"",IF(N('設定'!$B$11)&gt;0,ROUND((N($F723)*60+N($G723))/N('設定'!$B$11),0)*N('設定'!$B$11),(N($F723)*60+N($G723)))/60)</f>
        <v/>
      </c>
      <c r="J723" s="31">
        <f>IF(OR($I723="",$P723="",$P723="なし"),"",$I723*N(INDEX('メンバー'!$D$5:$D$24,$P723)))</f>
        <v/>
      </c>
      <c r="K723" s="32">
        <f>IF(OR($O723="",$O723="なし"),"",INDEX('案件'!$D$5:$D$84,$O723)&amp;"")</f>
        <v/>
      </c>
      <c r="L723" s="32">
        <f>IF(AND($A723="",$B723="",$C723="",$F723="",$G723=""),"",IF(NOT(ISNUMBER($A723)),"日付がない",IF($P723="","氏名がない",IF($P723="なし","氏名がメンバーにない",IF($O723="","案件コードがない",IF($O723="なし","案件コードが案件にない",IF($I723="","時間がない",IF((N($F723)*60+N($G723))=0,"時間が0",IF($I723=0,"丸めると0分","")))))))))</f>
        <v/>
      </c>
      <c r="M723" s="58" t="n"/>
      <c r="N723" s="33">
        <f>IF(ISNUMBER($A723),DATE(YEAR($A723),MONTH($A723),1),"")</f>
        <v/>
      </c>
      <c r="O723" s="34">
        <f>IF($C723="","",IFERROR(MATCH($C723,'案件'!$A$5:$A$84,0),"なし"))</f>
        <v/>
      </c>
      <c r="P723" s="34">
        <f>IF($B723="","",IFERROR(MATCH($B723,'メンバー'!$B$5:$B$24,0),"なし"))</f>
        <v/>
      </c>
    </row>
    <row r="724" ht="17" customHeight="1">
      <c r="A724" s="23" t="n"/>
      <c r="B724" s="21" t="n"/>
      <c r="C724" s="21" t="n"/>
      <c r="D724" s="29">
        <f>IF(OR($O724="",$O724="なし"),"",INDEX('案件'!$B$5:$B$84,$O724)&amp;"")</f>
        <v/>
      </c>
      <c r="E724" s="19" t="n"/>
      <c r="F724" s="22" t="n"/>
      <c r="G724" s="22" t="n"/>
      <c r="H724" s="19" t="n"/>
      <c r="I724" s="30">
        <f>IF(AND($F724="",$G724=""),"",IF(N('設定'!$B$11)&gt;0,ROUND((N($F724)*60+N($G724))/N('設定'!$B$11),0)*N('設定'!$B$11),(N($F724)*60+N($G724)))/60)</f>
        <v/>
      </c>
      <c r="J724" s="31">
        <f>IF(OR($I724="",$P724="",$P724="なし"),"",$I724*N(INDEX('メンバー'!$D$5:$D$24,$P724)))</f>
        <v/>
      </c>
      <c r="K724" s="32">
        <f>IF(OR($O724="",$O724="なし"),"",INDEX('案件'!$D$5:$D$84,$O724)&amp;"")</f>
        <v/>
      </c>
      <c r="L724" s="32">
        <f>IF(AND($A724="",$B724="",$C724="",$F724="",$G724=""),"",IF(NOT(ISNUMBER($A724)),"日付がない",IF($P724="","氏名がない",IF($P724="なし","氏名がメンバーにない",IF($O724="","案件コードがない",IF($O724="なし","案件コードが案件にない",IF($I724="","時間がない",IF((N($F724)*60+N($G724))=0,"時間が0",IF($I724=0,"丸めると0分","")))))))))</f>
        <v/>
      </c>
      <c r="M724" s="58" t="n"/>
      <c r="N724" s="33">
        <f>IF(ISNUMBER($A724),DATE(YEAR($A724),MONTH($A724),1),"")</f>
        <v/>
      </c>
      <c r="O724" s="34">
        <f>IF($C724="","",IFERROR(MATCH($C724,'案件'!$A$5:$A$84,0),"なし"))</f>
        <v/>
      </c>
      <c r="P724" s="34">
        <f>IF($B724="","",IFERROR(MATCH($B724,'メンバー'!$B$5:$B$24,0),"なし"))</f>
        <v/>
      </c>
    </row>
    <row r="725" ht="17" customHeight="1">
      <c r="A725" s="23" t="n"/>
      <c r="B725" s="21" t="n"/>
      <c r="C725" s="21" t="n"/>
      <c r="D725" s="29">
        <f>IF(OR($O725="",$O725="なし"),"",INDEX('案件'!$B$5:$B$84,$O725)&amp;"")</f>
        <v/>
      </c>
      <c r="E725" s="19" t="n"/>
      <c r="F725" s="22" t="n"/>
      <c r="G725" s="22" t="n"/>
      <c r="H725" s="19" t="n"/>
      <c r="I725" s="30">
        <f>IF(AND($F725="",$G725=""),"",IF(N('設定'!$B$11)&gt;0,ROUND((N($F725)*60+N($G725))/N('設定'!$B$11),0)*N('設定'!$B$11),(N($F725)*60+N($G725)))/60)</f>
        <v/>
      </c>
      <c r="J725" s="31">
        <f>IF(OR($I725="",$P725="",$P725="なし"),"",$I725*N(INDEX('メンバー'!$D$5:$D$24,$P725)))</f>
        <v/>
      </c>
      <c r="K725" s="32">
        <f>IF(OR($O725="",$O725="なし"),"",INDEX('案件'!$D$5:$D$84,$O725)&amp;"")</f>
        <v/>
      </c>
      <c r="L725" s="32">
        <f>IF(AND($A725="",$B725="",$C725="",$F725="",$G725=""),"",IF(NOT(ISNUMBER($A725)),"日付がない",IF($P725="","氏名がない",IF($P725="なし","氏名がメンバーにない",IF($O725="","案件コードがない",IF($O725="なし","案件コードが案件にない",IF($I725="","時間がない",IF((N($F725)*60+N($G725))=0,"時間が0",IF($I725=0,"丸めると0分","")))))))))</f>
        <v/>
      </c>
      <c r="M725" s="58" t="n"/>
      <c r="N725" s="33">
        <f>IF(ISNUMBER($A725),DATE(YEAR($A725),MONTH($A725),1),"")</f>
        <v/>
      </c>
      <c r="O725" s="34">
        <f>IF($C725="","",IFERROR(MATCH($C725,'案件'!$A$5:$A$84,0),"なし"))</f>
        <v/>
      </c>
      <c r="P725" s="34">
        <f>IF($B725="","",IFERROR(MATCH($B725,'メンバー'!$B$5:$B$24,0),"なし"))</f>
        <v/>
      </c>
    </row>
    <row r="726" ht="17" customHeight="1">
      <c r="A726" s="23" t="n"/>
      <c r="B726" s="21" t="n"/>
      <c r="C726" s="21" t="n"/>
      <c r="D726" s="29">
        <f>IF(OR($O726="",$O726="なし"),"",INDEX('案件'!$B$5:$B$84,$O726)&amp;"")</f>
        <v/>
      </c>
      <c r="E726" s="19" t="n"/>
      <c r="F726" s="22" t="n"/>
      <c r="G726" s="22" t="n"/>
      <c r="H726" s="19" t="n"/>
      <c r="I726" s="30">
        <f>IF(AND($F726="",$G726=""),"",IF(N('設定'!$B$11)&gt;0,ROUND((N($F726)*60+N($G726))/N('設定'!$B$11),0)*N('設定'!$B$11),(N($F726)*60+N($G726)))/60)</f>
        <v/>
      </c>
      <c r="J726" s="31">
        <f>IF(OR($I726="",$P726="",$P726="なし"),"",$I726*N(INDEX('メンバー'!$D$5:$D$24,$P726)))</f>
        <v/>
      </c>
      <c r="K726" s="32">
        <f>IF(OR($O726="",$O726="なし"),"",INDEX('案件'!$D$5:$D$84,$O726)&amp;"")</f>
        <v/>
      </c>
      <c r="L726" s="32">
        <f>IF(AND($A726="",$B726="",$C726="",$F726="",$G726=""),"",IF(NOT(ISNUMBER($A726)),"日付がない",IF($P726="","氏名がない",IF($P726="なし","氏名がメンバーにない",IF($O726="","案件コードがない",IF($O726="なし","案件コードが案件にない",IF($I726="","時間がない",IF((N($F726)*60+N($G726))=0,"時間が0",IF($I726=0,"丸めると0分","")))))))))</f>
        <v/>
      </c>
      <c r="M726" s="58" t="n"/>
      <c r="N726" s="33">
        <f>IF(ISNUMBER($A726),DATE(YEAR($A726),MONTH($A726),1),"")</f>
        <v/>
      </c>
      <c r="O726" s="34">
        <f>IF($C726="","",IFERROR(MATCH($C726,'案件'!$A$5:$A$84,0),"なし"))</f>
        <v/>
      </c>
      <c r="P726" s="34">
        <f>IF($B726="","",IFERROR(MATCH($B726,'メンバー'!$B$5:$B$24,0),"なし"))</f>
        <v/>
      </c>
    </row>
    <row r="727" ht="17" customHeight="1">
      <c r="A727" s="23" t="n"/>
      <c r="B727" s="21" t="n"/>
      <c r="C727" s="21" t="n"/>
      <c r="D727" s="29">
        <f>IF(OR($O727="",$O727="なし"),"",INDEX('案件'!$B$5:$B$84,$O727)&amp;"")</f>
        <v/>
      </c>
      <c r="E727" s="19" t="n"/>
      <c r="F727" s="22" t="n"/>
      <c r="G727" s="22" t="n"/>
      <c r="H727" s="19" t="n"/>
      <c r="I727" s="30">
        <f>IF(AND($F727="",$G727=""),"",IF(N('設定'!$B$11)&gt;0,ROUND((N($F727)*60+N($G727))/N('設定'!$B$11),0)*N('設定'!$B$11),(N($F727)*60+N($G727)))/60)</f>
        <v/>
      </c>
      <c r="J727" s="31">
        <f>IF(OR($I727="",$P727="",$P727="なし"),"",$I727*N(INDEX('メンバー'!$D$5:$D$24,$P727)))</f>
        <v/>
      </c>
      <c r="K727" s="32">
        <f>IF(OR($O727="",$O727="なし"),"",INDEX('案件'!$D$5:$D$84,$O727)&amp;"")</f>
        <v/>
      </c>
      <c r="L727" s="32">
        <f>IF(AND($A727="",$B727="",$C727="",$F727="",$G727=""),"",IF(NOT(ISNUMBER($A727)),"日付がない",IF($P727="","氏名がない",IF($P727="なし","氏名がメンバーにない",IF($O727="","案件コードがない",IF($O727="なし","案件コードが案件にない",IF($I727="","時間がない",IF((N($F727)*60+N($G727))=0,"時間が0",IF($I727=0,"丸めると0分","")))))))))</f>
        <v/>
      </c>
      <c r="M727" s="58" t="n"/>
      <c r="N727" s="33">
        <f>IF(ISNUMBER($A727),DATE(YEAR($A727),MONTH($A727),1),"")</f>
        <v/>
      </c>
      <c r="O727" s="34">
        <f>IF($C727="","",IFERROR(MATCH($C727,'案件'!$A$5:$A$84,0),"なし"))</f>
        <v/>
      </c>
      <c r="P727" s="34">
        <f>IF($B727="","",IFERROR(MATCH($B727,'メンバー'!$B$5:$B$24,0),"なし"))</f>
        <v/>
      </c>
    </row>
    <row r="728" ht="17" customHeight="1">
      <c r="A728" s="23" t="n"/>
      <c r="B728" s="21" t="n"/>
      <c r="C728" s="21" t="n"/>
      <c r="D728" s="29">
        <f>IF(OR($O728="",$O728="なし"),"",INDEX('案件'!$B$5:$B$84,$O728)&amp;"")</f>
        <v/>
      </c>
      <c r="E728" s="19" t="n"/>
      <c r="F728" s="22" t="n"/>
      <c r="G728" s="22" t="n"/>
      <c r="H728" s="19" t="n"/>
      <c r="I728" s="30">
        <f>IF(AND($F728="",$G728=""),"",IF(N('設定'!$B$11)&gt;0,ROUND((N($F728)*60+N($G728))/N('設定'!$B$11),0)*N('設定'!$B$11),(N($F728)*60+N($G728)))/60)</f>
        <v/>
      </c>
      <c r="J728" s="31">
        <f>IF(OR($I728="",$P728="",$P728="なし"),"",$I728*N(INDEX('メンバー'!$D$5:$D$24,$P728)))</f>
        <v/>
      </c>
      <c r="K728" s="32">
        <f>IF(OR($O728="",$O728="なし"),"",INDEX('案件'!$D$5:$D$84,$O728)&amp;"")</f>
        <v/>
      </c>
      <c r="L728" s="32">
        <f>IF(AND($A728="",$B728="",$C728="",$F728="",$G728=""),"",IF(NOT(ISNUMBER($A728)),"日付がない",IF($P728="","氏名がない",IF($P728="なし","氏名がメンバーにない",IF($O728="","案件コードがない",IF($O728="なし","案件コードが案件にない",IF($I728="","時間がない",IF((N($F728)*60+N($G728))=0,"時間が0",IF($I728=0,"丸めると0分","")))))))))</f>
        <v/>
      </c>
      <c r="M728" s="58" t="n"/>
      <c r="N728" s="33">
        <f>IF(ISNUMBER($A728),DATE(YEAR($A728),MONTH($A728),1),"")</f>
        <v/>
      </c>
      <c r="O728" s="34">
        <f>IF($C728="","",IFERROR(MATCH($C728,'案件'!$A$5:$A$84,0),"なし"))</f>
        <v/>
      </c>
      <c r="P728" s="34">
        <f>IF($B728="","",IFERROR(MATCH($B728,'メンバー'!$B$5:$B$24,0),"なし"))</f>
        <v/>
      </c>
    </row>
    <row r="729" ht="17" customHeight="1">
      <c r="A729" s="23" t="n"/>
      <c r="B729" s="21" t="n"/>
      <c r="C729" s="21" t="n"/>
      <c r="D729" s="29">
        <f>IF(OR($O729="",$O729="なし"),"",INDEX('案件'!$B$5:$B$84,$O729)&amp;"")</f>
        <v/>
      </c>
      <c r="E729" s="19" t="n"/>
      <c r="F729" s="22" t="n"/>
      <c r="G729" s="22" t="n"/>
      <c r="H729" s="19" t="n"/>
      <c r="I729" s="30">
        <f>IF(AND($F729="",$G729=""),"",IF(N('設定'!$B$11)&gt;0,ROUND((N($F729)*60+N($G729))/N('設定'!$B$11),0)*N('設定'!$B$11),(N($F729)*60+N($G729)))/60)</f>
        <v/>
      </c>
      <c r="J729" s="31">
        <f>IF(OR($I729="",$P729="",$P729="なし"),"",$I729*N(INDEX('メンバー'!$D$5:$D$24,$P729)))</f>
        <v/>
      </c>
      <c r="K729" s="32">
        <f>IF(OR($O729="",$O729="なし"),"",INDEX('案件'!$D$5:$D$84,$O729)&amp;"")</f>
        <v/>
      </c>
      <c r="L729" s="32">
        <f>IF(AND($A729="",$B729="",$C729="",$F729="",$G729=""),"",IF(NOT(ISNUMBER($A729)),"日付がない",IF($P729="","氏名がない",IF($P729="なし","氏名がメンバーにない",IF($O729="","案件コードがない",IF($O729="なし","案件コードが案件にない",IF($I729="","時間がない",IF((N($F729)*60+N($G729))=0,"時間が0",IF($I729=0,"丸めると0分","")))))))))</f>
        <v/>
      </c>
      <c r="M729" s="58" t="n"/>
      <c r="N729" s="33">
        <f>IF(ISNUMBER($A729),DATE(YEAR($A729),MONTH($A729),1),"")</f>
        <v/>
      </c>
      <c r="O729" s="34">
        <f>IF($C729="","",IFERROR(MATCH($C729,'案件'!$A$5:$A$84,0),"なし"))</f>
        <v/>
      </c>
      <c r="P729" s="34">
        <f>IF($B729="","",IFERROR(MATCH($B729,'メンバー'!$B$5:$B$24,0),"なし"))</f>
        <v/>
      </c>
    </row>
    <row r="730" ht="17" customHeight="1">
      <c r="A730" s="23" t="n"/>
      <c r="B730" s="21" t="n"/>
      <c r="C730" s="21" t="n"/>
      <c r="D730" s="29">
        <f>IF(OR($O730="",$O730="なし"),"",INDEX('案件'!$B$5:$B$84,$O730)&amp;"")</f>
        <v/>
      </c>
      <c r="E730" s="19" t="n"/>
      <c r="F730" s="22" t="n"/>
      <c r="G730" s="22" t="n"/>
      <c r="H730" s="19" t="n"/>
      <c r="I730" s="30">
        <f>IF(AND($F730="",$G730=""),"",IF(N('設定'!$B$11)&gt;0,ROUND((N($F730)*60+N($G730))/N('設定'!$B$11),0)*N('設定'!$B$11),(N($F730)*60+N($G730)))/60)</f>
        <v/>
      </c>
      <c r="J730" s="31">
        <f>IF(OR($I730="",$P730="",$P730="なし"),"",$I730*N(INDEX('メンバー'!$D$5:$D$24,$P730)))</f>
        <v/>
      </c>
      <c r="K730" s="32">
        <f>IF(OR($O730="",$O730="なし"),"",INDEX('案件'!$D$5:$D$84,$O730)&amp;"")</f>
        <v/>
      </c>
      <c r="L730" s="32">
        <f>IF(AND($A730="",$B730="",$C730="",$F730="",$G730=""),"",IF(NOT(ISNUMBER($A730)),"日付がない",IF($P730="","氏名がない",IF($P730="なし","氏名がメンバーにない",IF($O730="","案件コードがない",IF($O730="なし","案件コードが案件にない",IF($I730="","時間がない",IF((N($F730)*60+N($G730))=0,"時間が0",IF($I730=0,"丸めると0分","")))))))))</f>
        <v/>
      </c>
      <c r="M730" s="58" t="n"/>
      <c r="N730" s="33">
        <f>IF(ISNUMBER($A730),DATE(YEAR($A730),MONTH($A730),1),"")</f>
        <v/>
      </c>
      <c r="O730" s="34">
        <f>IF($C730="","",IFERROR(MATCH($C730,'案件'!$A$5:$A$84,0),"なし"))</f>
        <v/>
      </c>
      <c r="P730" s="34">
        <f>IF($B730="","",IFERROR(MATCH($B730,'メンバー'!$B$5:$B$24,0),"なし"))</f>
        <v/>
      </c>
    </row>
    <row r="731" ht="17" customHeight="1">
      <c r="A731" s="23" t="n"/>
      <c r="B731" s="21" t="n"/>
      <c r="C731" s="21" t="n"/>
      <c r="D731" s="29">
        <f>IF(OR($O731="",$O731="なし"),"",INDEX('案件'!$B$5:$B$84,$O731)&amp;"")</f>
        <v/>
      </c>
      <c r="E731" s="19" t="n"/>
      <c r="F731" s="22" t="n"/>
      <c r="G731" s="22" t="n"/>
      <c r="H731" s="19" t="n"/>
      <c r="I731" s="30">
        <f>IF(AND($F731="",$G731=""),"",IF(N('設定'!$B$11)&gt;0,ROUND((N($F731)*60+N($G731))/N('設定'!$B$11),0)*N('設定'!$B$11),(N($F731)*60+N($G731)))/60)</f>
        <v/>
      </c>
      <c r="J731" s="31">
        <f>IF(OR($I731="",$P731="",$P731="なし"),"",$I731*N(INDEX('メンバー'!$D$5:$D$24,$P731)))</f>
        <v/>
      </c>
      <c r="K731" s="32">
        <f>IF(OR($O731="",$O731="なし"),"",INDEX('案件'!$D$5:$D$84,$O731)&amp;"")</f>
        <v/>
      </c>
      <c r="L731" s="32">
        <f>IF(AND($A731="",$B731="",$C731="",$F731="",$G731=""),"",IF(NOT(ISNUMBER($A731)),"日付がない",IF($P731="","氏名がない",IF($P731="なし","氏名がメンバーにない",IF($O731="","案件コードがない",IF($O731="なし","案件コードが案件にない",IF($I731="","時間がない",IF((N($F731)*60+N($G731))=0,"時間が0",IF($I731=0,"丸めると0分","")))))))))</f>
        <v/>
      </c>
      <c r="M731" s="58" t="n"/>
      <c r="N731" s="33">
        <f>IF(ISNUMBER($A731),DATE(YEAR($A731),MONTH($A731),1),"")</f>
        <v/>
      </c>
      <c r="O731" s="34">
        <f>IF($C731="","",IFERROR(MATCH($C731,'案件'!$A$5:$A$84,0),"なし"))</f>
        <v/>
      </c>
      <c r="P731" s="34">
        <f>IF($B731="","",IFERROR(MATCH($B731,'メンバー'!$B$5:$B$24,0),"なし"))</f>
        <v/>
      </c>
    </row>
    <row r="732" ht="17" customHeight="1">
      <c r="A732" s="23" t="n"/>
      <c r="B732" s="21" t="n"/>
      <c r="C732" s="21" t="n"/>
      <c r="D732" s="29">
        <f>IF(OR($O732="",$O732="なし"),"",INDEX('案件'!$B$5:$B$84,$O732)&amp;"")</f>
        <v/>
      </c>
      <c r="E732" s="19" t="n"/>
      <c r="F732" s="22" t="n"/>
      <c r="G732" s="22" t="n"/>
      <c r="H732" s="19" t="n"/>
      <c r="I732" s="30">
        <f>IF(AND($F732="",$G732=""),"",IF(N('設定'!$B$11)&gt;0,ROUND((N($F732)*60+N($G732))/N('設定'!$B$11),0)*N('設定'!$B$11),(N($F732)*60+N($G732)))/60)</f>
        <v/>
      </c>
      <c r="J732" s="31">
        <f>IF(OR($I732="",$P732="",$P732="なし"),"",$I732*N(INDEX('メンバー'!$D$5:$D$24,$P732)))</f>
        <v/>
      </c>
      <c r="K732" s="32">
        <f>IF(OR($O732="",$O732="なし"),"",INDEX('案件'!$D$5:$D$84,$O732)&amp;"")</f>
        <v/>
      </c>
      <c r="L732" s="32">
        <f>IF(AND($A732="",$B732="",$C732="",$F732="",$G732=""),"",IF(NOT(ISNUMBER($A732)),"日付がない",IF($P732="","氏名がない",IF($P732="なし","氏名がメンバーにない",IF($O732="","案件コードがない",IF($O732="なし","案件コードが案件にない",IF($I732="","時間がない",IF((N($F732)*60+N($G732))=0,"時間が0",IF($I732=0,"丸めると0分","")))))))))</f>
        <v/>
      </c>
      <c r="M732" s="58" t="n"/>
      <c r="N732" s="33">
        <f>IF(ISNUMBER($A732),DATE(YEAR($A732),MONTH($A732),1),"")</f>
        <v/>
      </c>
      <c r="O732" s="34">
        <f>IF($C732="","",IFERROR(MATCH($C732,'案件'!$A$5:$A$84,0),"なし"))</f>
        <v/>
      </c>
      <c r="P732" s="34">
        <f>IF($B732="","",IFERROR(MATCH($B732,'メンバー'!$B$5:$B$24,0),"なし"))</f>
        <v/>
      </c>
    </row>
    <row r="733" ht="17" customHeight="1">
      <c r="A733" s="23" t="n"/>
      <c r="B733" s="21" t="n"/>
      <c r="C733" s="21" t="n"/>
      <c r="D733" s="29">
        <f>IF(OR($O733="",$O733="なし"),"",INDEX('案件'!$B$5:$B$84,$O733)&amp;"")</f>
        <v/>
      </c>
      <c r="E733" s="19" t="n"/>
      <c r="F733" s="22" t="n"/>
      <c r="G733" s="22" t="n"/>
      <c r="H733" s="19" t="n"/>
      <c r="I733" s="30">
        <f>IF(AND($F733="",$G733=""),"",IF(N('設定'!$B$11)&gt;0,ROUND((N($F733)*60+N($G733))/N('設定'!$B$11),0)*N('設定'!$B$11),(N($F733)*60+N($G733)))/60)</f>
        <v/>
      </c>
      <c r="J733" s="31">
        <f>IF(OR($I733="",$P733="",$P733="なし"),"",$I733*N(INDEX('メンバー'!$D$5:$D$24,$P733)))</f>
        <v/>
      </c>
      <c r="K733" s="32">
        <f>IF(OR($O733="",$O733="なし"),"",INDEX('案件'!$D$5:$D$84,$O733)&amp;"")</f>
        <v/>
      </c>
      <c r="L733" s="32">
        <f>IF(AND($A733="",$B733="",$C733="",$F733="",$G733=""),"",IF(NOT(ISNUMBER($A733)),"日付がない",IF($P733="","氏名がない",IF($P733="なし","氏名がメンバーにない",IF($O733="","案件コードがない",IF($O733="なし","案件コードが案件にない",IF($I733="","時間がない",IF((N($F733)*60+N($G733))=0,"時間が0",IF($I733=0,"丸めると0分","")))))))))</f>
        <v/>
      </c>
      <c r="M733" s="58" t="n"/>
      <c r="N733" s="33">
        <f>IF(ISNUMBER($A733),DATE(YEAR($A733),MONTH($A733),1),"")</f>
        <v/>
      </c>
      <c r="O733" s="34">
        <f>IF($C733="","",IFERROR(MATCH($C733,'案件'!$A$5:$A$84,0),"なし"))</f>
        <v/>
      </c>
      <c r="P733" s="34">
        <f>IF($B733="","",IFERROR(MATCH($B733,'メンバー'!$B$5:$B$24,0),"なし"))</f>
        <v/>
      </c>
    </row>
    <row r="734" ht="17" customHeight="1">
      <c r="A734" s="23" t="n"/>
      <c r="B734" s="21" t="n"/>
      <c r="C734" s="21" t="n"/>
      <c r="D734" s="29">
        <f>IF(OR($O734="",$O734="なし"),"",INDEX('案件'!$B$5:$B$84,$O734)&amp;"")</f>
        <v/>
      </c>
      <c r="E734" s="19" t="n"/>
      <c r="F734" s="22" t="n"/>
      <c r="G734" s="22" t="n"/>
      <c r="H734" s="19" t="n"/>
      <c r="I734" s="30">
        <f>IF(AND($F734="",$G734=""),"",IF(N('設定'!$B$11)&gt;0,ROUND((N($F734)*60+N($G734))/N('設定'!$B$11),0)*N('設定'!$B$11),(N($F734)*60+N($G734)))/60)</f>
        <v/>
      </c>
      <c r="J734" s="31">
        <f>IF(OR($I734="",$P734="",$P734="なし"),"",$I734*N(INDEX('メンバー'!$D$5:$D$24,$P734)))</f>
        <v/>
      </c>
      <c r="K734" s="32">
        <f>IF(OR($O734="",$O734="なし"),"",INDEX('案件'!$D$5:$D$84,$O734)&amp;"")</f>
        <v/>
      </c>
      <c r="L734" s="32">
        <f>IF(AND($A734="",$B734="",$C734="",$F734="",$G734=""),"",IF(NOT(ISNUMBER($A734)),"日付がない",IF($P734="","氏名がない",IF($P734="なし","氏名がメンバーにない",IF($O734="","案件コードがない",IF($O734="なし","案件コードが案件にない",IF($I734="","時間がない",IF((N($F734)*60+N($G734))=0,"時間が0",IF($I734=0,"丸めると0分","")))))))))</f>
        <v/>
      </c>
      <c r="M734" s="58" t="n"/>
      <c r="N734" s="33">
        <f>IF(ISNUMBER($A734),DATE(YEAR($A734),MONTH($A734),1),"")</f>
        <v/>
      </c>
      <c r="O734" s="34">
        <f>IF($C734="","",IFERROR(MATCH($C734,'案件'!$A$5:$A$84,0),"なし"))</f>
        <v/>
      </c>
      <c r="P734" s="34">
        <f>IF($B734="","",IFERROR(MATCH($B734,'メンバー'!$B$5:$B$24,0),"なし"))</f>
        <v/>
      </c>
    </row>
    <row r="735" ht="17" customHeight="1">
      <c r="A735" s="23" t="n"/>
      <c r="B735" s="21" t="n"/>
      <c r="C735" s="21" t="n"/>
      <c r="D735" s="29">
        <f>IF(OR($O735="",$O735="なし"),"",INDEX('案件'!$B$5:$B$84,$O735)&amp;"")</f>
        <v/>
      </c>
      <c r="E735" s="19" t="n"/>
      <c r="F735" s="22" t="n"/>
      <c r="G735" s="22" t="n"/>
      <c r="H735" s="19" t="n"/>
      <c r="I735" s="30">
        <f>IF(AND($F735="",$G735=""),"",IF(N('設定'!$B$11)&gt;0,ROUND((N($F735)*60+N($G735))/N('設定'!$B$11),0)*N('設定'!$B$11),(N($F735)*60+N($G735)))/60)</f>
        <v/>
      </c>
      <c r="J735" s="31">
        <f>IF(OR($I735="",$P735="",$P735="なし"),"",$I735*N(INDEX('メンバー'!$D$5:$D$24,$P735)))</f>
        <v/>
      </c>
      <c r="K735" s="32">
        <f>IF(OR($O735="",$O735="なし"),"",INDEX('案件'!$D$5:$D$84,$O735)&amp;"")</f>
        <v/>
      </c>
      <c r="L735" s="32">
        <f>IF(AND($A735="",$B735="",$C735="",$F735="",$G735=""),"",IF(NOT(ISNUMBER($A735)),"日付がない",IF($P735="","氏名がない",IF($P735="なし","氏名がメンバーにない",IF($O735="","案件コードがない",IF($O735="なし","案件コードが案件にない",IF($I735="","時間がない",IF((N($F735)*60+N($G735))=0,"時間が0",IF($I735=0,"丸めると0分","")))))))))</f>
        <v/>
      </c>
      <c r="M735" s="58" t="n"/>
      <c r="N735" s="33">
        <f>IF(ISNUMBER($A735),DATE(YEAR($A735),MONTH($A735),1),"")</f>
        <v/>
      </c>
      <c r="O735" s="34">
        <f>IF($C735="","",IFERROR(MATCH($C735,'案件'!$A$5:$A$84,0),"なし"))</f>
        <v/>
      </c>
      <c r="P735" s="34">
        <f>IF($B735="","",IFERROR(MATCH($B735,'メンバー'!$B$5:$B$24,0),"なし"))</f>
        <v/>
      </c>
    </row>
    <row r="736" ht="17" customHeight="1">
      <c r="A736" s="23" t="n"/>
      <c r="B736" s="21" t="n"/>
      <c r="C736" s="21" t="n"/>
      <c r="D736" s="29">
        <f>IF(OR($O736="",$O736="なし"),"",INDEX('案件'!$B$5:$B$84,$O736)&amp;"")</f>
        <v/>
      </c>
      <c r="E736" s="19" t="n"/>
      <c r="F736" s="22" t="n"/>
      <c r="G736" s="22" t="n"/>
      <c r="H736" s="19" t="n"/>
      <c r="I736" s="30">
        <f>IF(AND($F736="",$G736=""),"",IF(N('設定'!$B$11)&gt;0,ROUND((N($F736)*60+N($G736))/N('設定'!$B$11),0)*N('設定'!$B$11),(N($F736)*60+N($G736)))/60)</f>
        <v/>
      </c>
      <c r="J736" s="31">
        <f>IF(OR($I736="",$P736="",$P736="なし"),"",$I736*N(INDEX('メンバー'!$D$5:$D$24,$P736)))</f>
        <v/>
      </c>
      <c r="K736" s="32">
        <f>IF(OR($O736="",$O736="なし"),"",INDEX('案件'!$D$5:$D$84,$O736)&amp;"")</f>
        <v/>
      </c>
      <c r="L736" s="32">
        <f>IF(AND($A736="",$B736="",$C736="",$F736="",$G736=""),"",IF(NOT(ISNUMBER($A736)),"日付がない",IF($P736="","氏名がない",IF($P736="なし","氏名がメンバーにない",IF($O736="","案件コードがない",IF($O736="なし","案件コードが案件にない",IF($I736="","時間がない",IF((N($F736)*60+N($G736))=0,"時間が0",IF($I736=0,"丸めると0分","")))))))))</f>
        <v/>
      </c>
      <c r="M736" s="58" t="n"/>
      <c r="N736" s="33">
        <f>IF(ISNUMBER($A736),DATE(YEAR($A736),MONTH($A736),1),"")</f>
        <v/>
      </c>
      <c r="O736" s="34">
        <f>IF($C736="","",IFERROR(MATCH($C736,'案件'!$A$5:$A$84,0),"なし"))</f>
        <v/>
      </c>
      <c r="P736" s="34">
        <f>IF($B736="","",IFERROR(MATCH($B736,'メンバー'!$B$5:$B$24,0),"なし"))</f>
        <v/>
      </c>
    </row>
    <row r="737" ht="17" customHeight="1">
      <c r="A737" s="23" t="n"/>
      <c r="B737" s="21" t="n"/>
      <c r="C737" s="21" t="n"/>
      <c r="D737" s="29">
        <f>IF(OR($O737="",$O737="なし"),"",INDEX('案件'!$B$5:$B$84,$O737)&amp;"")</f>
        <v/>
      </c>
      <c r="E737" s="19" t="n"/>
      <c r="F737" s="22" t="n"/>
      <c r="G737" s="22" t="n"/>
      <c r="H737" s="19" t="n"/>
      <c r="I737" s="30">
        <f>IF(AND($F737="",$G737=""),"",IF(N('設定'!$B$11)&gt;0,ROUND((N($F737)*60+N($G737))/N('設定'!$B$11),0)*N('設定'!$B$11),(N($F737)*60+N($G737)))/60)</f>
        <v/>
      </c>
      <c r="J737" s="31">
        <f>IF(OR($I737="",$P737="",$P737="なし"),"",$I737*N(INDEX('メンバー'!$D$5:$D$24,$P737)))</f>
        <v/>
      </c>
      <c r="K737" s="32">
        <f>IF(OR($O737="",$O737="なし"),"",INDEX('案件'!$D$5:$D$84,$O737)&amp;"")</f>
        <v/>
      </c>
      <c r="L737" s="32">
        <f>IF(AND($A737="",$B737="",$C737="",$F737="",$G737=""),"",IF(NOT(ISNUMBER($A737)),"日付がない",IF($P737="","氏名がない",IF($P737="なし","氏名がメンバーにない",IF($O737="","案件コードがない",IF($O737="なし","案件コードが案件にない",IF($I737="","時間がない",IF((N($F737)*60+N($G737))=0,"時間が0",IF($I737=0,"丸めると0分","")))))))))</f>
        <v/>
      </c>
      <c r="M737" s="58" t="n"/>
      <c r="N737" s="33">
        <f>IF(ISNUMBER($A737),DATE(YEAR($A737),MONTH($A737),1),"")</f>
        <v/>
      </c>
      <c r="O737" s="34">
        <f>IF($C737="","",IFERROR(MATCH($C737,'案件'!$A$5:$A$84,0),"なし"))</f>
        <v/>
      </c>
      <c r="P737" s="34">
        <f>IF($B737="","",IFERROR(MATCH($B737,'メンバー'!$B$5:$B$24,0),"なし"))</f>
        <v/>
      </c>
    </row>
    <row r="738" ht="17" customHeight="1">
      <c r="A738" s="23" t="n"/>
      <c r="B738" s="21" t="n"/>
      <c r="C738" s="21" t="n"/>
      <c r="D738" s="29">
        <f>IF(OR($O738="",$O738="なし"),"",INDEX('案件'!$B$5:$B$84,$O738)&amp;"")</f>
        <v/>
      </c>
      <c r="E738" s="19" t="n"/>
      <c r="F738" s="22" t="n"/>
      <c r="G738" s="22" t="n"/>
      <c r="H738" s="19" t="n"/>
      <c r="I738" s="30">
        <f>IF(AND($F738="",$G738=""),"",IF(N('設定'!$B$11)&gt;0,ROUND((N($F738)*60+N($G738))/N('設定'!$B$11),0)*N('設定'!$B$11),(N($F738)*60+N($G738)))/60)</f>
        <v/>
      </c>
      <c r="J738" s="31">
        <f>IF(OR($I738="",$P738="",$P738="なし"),"",$I738*N(INDEX('メンバー'!$D$5:$D$24,$P738)))</f>
        <v/>
      </c>
      <c r="K738" s="32">
        <f>IF(OR($O738="",$O738="なし"),"",INDEX('案件'!$D$5:$D$84,$O738)&amp;"")</f>
        <v/>
      </c>
      <c r="L738" s="32">
        <f>IF(AND($A738="",$B738="",$C738="",$F738="",$G738=""),"",IF(NOT(ISNUMBER($A738)),"日付がない",IF($P738="","氏名がない",IF($P738="なし","氏名がメンバーにない",IF($O738="","案件コードがない",IF($O738="なし","案件コードが案件にない",IF($I738="","時間がない",IF((N($F738)*60+N($G738))=0,"時間が0",IF($I738=0,"丸めると0分","")))))))))</f>
        <v/>
      </c>
      <c r="M738" s="58" t="n"/>
      <c r="N738" s="33">
        <f>IF(ISNUMBER($A738),DATE(YEAR($A738),MONTH($A738),1),"")</f>
        <v/>
      </c>
      <c r="O738" s="34">
        <f>IF($C738="","",IFERROR(MATCH($C738,'案件'!$A$5:$A$84,0),"なし"))</f>
        <v/>
      </c>
      <c r="P738" s="34">
        <f>IF($B738="","",IFERROR(MATCH($B738,'メンバー'!$B$5:$B$24,0),"なし"))</f>
        <v/>
      </c>
    </row>
    <row r="739" ht="17" customHeight="1">
      <c r="A739" s="23" t="n"/>
      <c r="B739" s="21" t="n"/>
      <c r="C739" s="21" t="n"/>
      <c r="D739" s="29">
        <f>IF(OR($O739="",$O739="なし"),"",INDEX('案件'!$B$5:$B$84,$O739)&amp;"")</f>
        <v/>
      </c>
      <c r="E739" s="19" t="n"/>
      <c r="F739" s="22" t="n"/>
      <c r="G739" s="22" t="n"/>
      <c r="H739" s="19" t="n"/>
      <c r="I739" s="30">
        <f>IF(AND($F739="",$G739=""),"",IF(N('設定'!$B$11)&gt;0,ROUND((N($F739)*60+N($G739))/N('設定'!$B$11),0)*N('設定'!$B$11),(N($F739)*60+N($G739)))/60)</f>
        <v/>
      </c>
      <c r="J739" s="31">
        <f>IF(OR($I739="",$P739="",$P739="なし"),"",$I739*N(INDEX('メンバー'!$D$5:$D$24,$P739)))</f>
        <v/>
      </c>
      <c r="K739" s="32">
        <f>IF(OR($O739="",$O739="なし"),"",INDEX('案件'!$D$5:$D$84,$O739)&amp;"")</f>
        <v/>
      </c>
      <c r="L739" s="32">
        <f>IF(AND($A739="",$B739="",$C739="",$F739="",$G739=""),"",IF(NOT(ISNUMBER($A739)),"日付がない",IF($P739="","氏名がない",IF($P739="なし","氏名がメンバーにない",IF($O739="","案件コードがない",IF($O739="なし","案件コードが案件にない",IF($I739="","時間がない",IF((N($F739)*60+N($G739))=0,"時間が0",IF($I739=0,"丸めると0分","")))))))))</f>
        <v/>
      </c>
      <c r="M739" s="58" t="n"/>
      <c r="N739" s="33">
        <f>IF(ISNUMBER($A739),DATE(YEAR($A739),MONTH($A739),1),"")</f>
        <v/>
      </c>
      <c r="O739" s="34">
        <f>IF($C739="","",IFERROR(MATCH($C739,'案件'!$A$5:$A$84,0),"なし"))</f>
        <v/>
      </c>
      <c r="P739" s="34">
        <f>IF($B739="","",IFERROR(MATCH($B739,'メンバー'!$B$5:$B$24,0),"なし"))</f>
        <v/>
      </c>
    </row>
    <row r="740" ht="17" customHeight="1">
      <c r="A740" s="23" t="n"/>
      <c r="B740" s="21" t="n"/>
      <c r="C740" s="21" t="n"/>
      <c r="D740" s="29">
        <f>IF(OR($O740="",$O740="なし"),"",INDEX('案件'!$B$5:$B$84,$O740)&amp;"")</f>
        <v/>
      </c>
      <c r="E740" s="19" t="n"/>
      <c r="F740" s="22" t="n"/>
      <c r="G740" s="22" t="n"/>
      <c r="H740" s="19" t="n"/>
      <c r="I740" s="30">
        <f>IF(AND($F740="",$G740=""),"",IF(N('設定'!$B$11)&gt;0,ROUND((N($F740)*60+N($G740))/N('設定'!$B$11),0)*N('設定'!$B$11),(N($F740)*60+N($G740)))/60)</f>
        <v/>
      </c>
      <c r="J740" s="31">
        <f>IF(OR($I740="",$P740="",$P740="なし"),"",$I740*N(INDEX('メンバー'!$D$5:$D$24,$P740)))</f>
        <v/>
      </c>
      <c r="K740" s="32">
        <f>IF(OR($O740="",$O740="なし"),"",INDEX('案件'!$D$5:$D$84,$O740)&amp;"")</f>
        <v/>
      </c>
      <c r="L740" s="32">
        <f>IF(AND($A740="",$B740="",$C740="",$F740="",$G740=""),"",IF(NOT(ISNUMBER($A740)),"日付がない",IF($P740="","氏名がない",IF($P740="なし","氏名がメンバーにない",IF($O740="","案件コードがない",IF($O740="なし","案件コードが案件にない",IF($I740="","時間がない",IF((N($F740)*60+N($G740))=0,"時間が0",IF($I740=0,"丸めると0分","")))))))))</f>
        <v/>
      </c>
      <c r="M740" s="58" t="n"/>
      <c r="N740" s="33">
        <f>IF(ISNUMBER($A740),DATE(YEAR($A740),MONTH($A740),1),"")</f>
        <v/>
      </c>
      <c r="O740" s="34">
        <f>IF($C740="","",IFERROR(MATCH($C740,'案件'!$A$5:$A$84,0),"なし"))</f>
        <v/>
      </c>
      <c r="P740" s="34">
        <f>IF($B740="","",IFERROR(MATCH($B740,'メンバー'!$B$5:$B$24,0),"なし"))</f>
        <v/>
      </c>
    </row>
    <row r="741" ht="17" customHeight="1">
      <c r="A741" s="23" t="n"/>
      <c r="B741" s="21" t="n"/>
      <c r="C741" s="21" t="n"/>
      <c r="D741" s="29">
        <f>IF(OR($O741="",$O741="なし"),"",INDEX('案件'!$B$5:$B$84,$O741)&amp;"")</f>
        <v/>
      </c>
      <c r="E741" s="19" t="n"/>
      <c r="F741" s="22" t="n"/>
      <c r="G741" s="22" t="n"/>
      <c r="H741" s="19" t="n"/>
      <c r="I741" s="30">
        <f>IF(AND($F741="",$G741=""),"",IF(N('設定'!$B$11)&gt;0,ROUND((N($F741)*60+N($G741))/N('設定'!$B$11),0)*N('設定'!$B$11),(N($F741)*60+N($G741)))/60)</f>
        <v/>
      </c>
      <c r="J741" s="31">
        <f>IF(OR($I741="",$P741="",$P741="なし"),"",$I741*N(INDEX('メンバー'!$D$5:$D$24,$P741)))</f>
        <v/>
      </c>
      <c r="K741" s="32">
        <f>IF(OR($O741="",$O741="なし"),"",INDEX('案件'!$D$5:$D$84,$O741)&amp;"")</f>
        <v/>
      </c>
      <c r="L741" s="32">
        <f>IF(AND($A741="",$B741="",$C741="",$F741="",$G741=""),"",IF(NOT(ISNUMBER($A741)),"日付がない",IF($P741="","氏名がない",IF($P741="なし","氏名がメンバーにない",IF($O741="","案件コードがない",IF($O741="なし","案件コードが案件にない",IF($I741="","時間がない",IF((N($F741)*60+N($G741))=0,"時間が0",IF($I741=0,"丸めると0分","")))))))))</f>
        <v/>
      </c>
      <c r="M741" s="58" t="n"/>
      <c r="N741" s="33">
        <f>IF(ISNUMBER($A741),DATE(YEAR($A741),MONTH($A741),1),"")</f>
        <v/>
      </c>
      <c r="O741" s="34">
        <f>IF($C741="","",IFERROR(MATCH($C741,'案件'!$A$5:$A$84,0),"なし"))</f>
        <v/>
      </c>
      <c r="P741" s="34">
        <f>IF($B741="","",IFERROR(MATCH($B741,'メンバー'!$B$5:$B$24,0),"なし"))</f>
        <v/>
      </c>
    </row>
    <row r="742" ht="17" customHeight="1">
      <c r="A742" s="23" t="n"/>
      <c r="B742" s="21" t="n"/>
      <c r="C742" s="21" t="n"/>
      <c r="D742" s="29">
        <f>IF(OR($O742="",$O742="なし"),"",INDEX('案件'!$B$5:$B$84,$O742)&amp;"")</f>
        <v/>
      </c>
      <c r="E742" s="19" t="n"/>
      <c r="F742" s="22" t="n"/>
      <c r="G742" s="22" t="n"/>
      <c r="H742" s="19" t="n"/>
      <c r="I742" s="30">
        <f>IF(AND($F742="",$G742=""),"",IF(N('設定'!$B$11)&gt;0,ROUND((N($F742)*60+N($G742))/N('設定'!$B$11),0)*N('設定'!$B$11),(N($F742)*60+N($G742)))/60)</f>
        <v/>
      </c>
      <c r="J742" s="31">
        <f>IF(OR($I742="",$P742="",$P742="なし"),"",$I742*N(INDEX('メンバー'!$D$5:$D$24,$P742)))</f>
        <v/>
      </c>
      <c r="K742" s="32">
        <f>IF(OR($O742="",$O742="なし"),"",INDEX('案件'!$D$5:$D$84,$O742)&amp;"")</f>
        <v/>
      </c>
      <c r="L742" s="32">
        <f>IF(AND($A742="",$B742="",$C742="",$F742="",$G742=""),"",IF(NOT(ISNUMBER($A742)),"日付がない",IF($P742="","氏名がない",IF($P742="なし","氏名がメンバーにない",IF($O742="","案件コードがない",IF($O742="なし","案件コードが案件にない",IF($I742="","時間がない",IF((N($F742)*60+N($G742))=0,"時間が0",IF($I742=0,"丸めると0分","")))))))))</f>
        <v/>
      </c>
      <c r="M742" s="58" t="n"/>
      <c r="N742" s="33">
        <f>IF(ISNUMBER($A742),DATE(YEAR($A742),MONTH($A742),1),"")</f>
        <v/>
      </c>
      <c r="O742" s="34">
        <f>IF($C742="","",IFERROR(MATCH($C742,'案件'!$A$5:$A$84,0),"なし"))</f>
        <v/>
      </c>
      <c r="P742" s="34">
        <f>IF($B742="","",IFERROR(MATCH($B742,'メンバー'!$B$5:$B$24,0),"なし"))</f>
        <v/>
      </c>
    </row>
    <row r="743" ht="17" customHeight="1">
      <c r="A743" s="23" t="n"/>
      <c r="B743" s="21" t="n"/>
      <c r="C743" s="21" t="n"/>
      <c r="D743" s="29">
        <f>IF(OR($O743="",$O743="なし"),"",INDEX('案件'!$B$5:$B$84,$O743)&amp;"")</f>
        <v/>
      </c>
      <c r="E743" s="19" t="n"/>
      <c r="F743" s="22" t="n"/>
      <c r="G743" s="22" t="n"/>
      <c r="H743" s="19" t="n"/>
      <c r="I743" s="30">
        <f>IF(AND($F743="",$G743=""),"",IF(N('設定'!$B$11)&gt;0,ROUND((N($F743)*60+N($G743))/N('設定'!$B$11),0)*N('設定'!$B$11),(N($F743)*60+N($G743)))/60)</f>
        <v/>
      </c>
      <c r="J743" s="31">
        <f>IF(OR($I743="",$P743="",$P743="なし"),"",$I743*N(INDEX('メンバー'!$D$5:$D$24,$P743)))</f>
        <v/>
      </c>
      <c r="K743" s="32">
        <f>IF(OR($O743="",$O743="なし"),"",INDEX('案件'!$D$5:$D$84,$O743)&amp;"")</f>
        <v/>
      </c>
      <c r="L743" s="32">
        <f>IF(AND($A743="",$B743="",$C743="",$F743="",$G743=""),"",IF(NOT(ISNUMBER($A743)),"日付がない",IF($P743="","氏名がない",IF($P743="なし","氏名がメンバーにない",IF($O743="","案件コードがない",IF($O743="なし","案件コードが案件にない",IF($I743="","時間がない",IF((N($F743)*60+N($G743))=0,"時間が0",IF($I743=0,"丸めると0分","")))))))))</f>
        <v/>
      </c>
      <c r="M743" s="58" t="n"/>
      <c r="N743" s="33">
        <f>IF(ISNUMBER($A743),DATE(YEAR($A743),MONTH($A743),1),"")</f>
        <v/>
      </c>
      <c r="O743" s="34">
        <f>IF($C743="","",IFERROR(MATCH($C743,'案件'!$A$5:$A$84,0),"なし"))</f>
        <v/>
      </c>
      <c r="P743" s="34">
        <f>IF($B743="","",IFERROR(MATCH($B743,'メンバー'!$B$5:$B$24,0),"なし"))</f>
        <v/>
      </c>
    </row>
    <row r="744" ht="17" customHeight="1">
      <c r="A744" s="23" t="n"/>
      <c r="B744" s="21" t="n"/>
      <c r="C744" s="21" t="n"/>
      <c r="D744" s="29">
        <f>IF(OR($O744="",$O744="なし"),"",INDEX('案件'!$B$5:$B$84,$O744)&amp;"")</f>
        <v/>
      </c>
      <c r="E744" s="19" t="n"/>
      <c r="F744" s="22" t="n"/>
      <c r="G744" s="22" t="n"/>
      <c r="H744" s="19" t="n"/>
      <c r="I744" s="30">
        <f>IF(AND($F744="",$G744=""),"",IF(N('設定'!$B$11)&gt;0,ROUND((N($F744)*60+N($G744))/N('設定'!$B$11),0)*N('設定'!$B$11),(N($F744)*60+N($G744)))/60)</f>
        <v/>
      </c>
      <c r="J744" s="31">
        <f>IF(OR($I744="",$P744="",$P744="なし"),"",$I744*N(INDEX('メンバー'!$D$5:$D$24,$P744)))</f>
        <v/>
      </c>
      <c r="K744" s="32">
        <f>IF(OR($O744="",$O744="なし"),"",INDEX('案件'!$D$5:$D$84,$O744)&amp;"")</f>
        <v/>
      </c>
      <c r="L744" s="32">
        <f>IF(AND($A744="",$B744="",$C744="",$F744="",$G744=""),"",IF(NOT(ISNUMBER($A744)),"日付がない",IF($P744="","氏名がない",IF($P744="なし","氏名がメンバーにない",IF($O744="","案件コードがない",IF($O744="なし","案件コードが案件にない",IF($I744="","時間がない",IF((N($F744)*60+N($G744))=0,"時間が0",IF($I744=0,"丸めると0分","")))))))))</f>
        <v/>
      </c>
      <c r="M744" s="58" t="n"/>
      <c r="N744" s="33">
        <f>IF(ISNUMBER($A744),DATE(YEAR($A744),MONTH($A744),1),"")</f>
        <v/>
      </c>
      <c r="O744" s="34">
        <f>IF($C744="","",IFERROR(MATCH($C744,'案件'!$A$5:$A$84,0),"なし"))</f>
        <v/>
      </c>
      <c r="P744" s="34">
        <f>IF($B744="","",IFERROR(MATCH($B744,'メンバー'!$B$5:$B$24,0),"なし"))</f>
        <v/>
      </c>
    </row>
    <row r="745" ht="17" customHeight="1">
      <c r="A745" s="23" t="n"/>
      <c r="B745" s="21" t="n"/>
      <c r="C745" s="21" t="n"/>
      <c r="D745" s="29">
        <f>IF(OR($O745="",$O745="なし"),"",INDEX('案件'!$B$5:$B$84,$O745)&amp;"")</f>
        <v/>
      </c>
      <c r="E745" s="19" t="n"/>
      <c r="F745" s="22" t="n"/>
      <c r="G745" s="22" t="n"/>
      <c r="H745" s="19" t="n"/>
      <c r="I745" s="30">
        <f>IF(AND($F745="",$G745=""),"",IF(N('設定'!$B$11)&gt;0,ROUND((N($F745)*60+N($G745))/N('設定'!$B$11),0)*N('設定'!$B$11),(N($F745)*60+N($G745)))/60)</f>
        <v/>
      </c>
      <c r="J745" s="31">
        <f>IF(OR($I745="",$P745="",$P745="なし"),"",$I745*N(INDEX('メンバー'!$D$5:$D$24,$P745)))</f>
        <v/>
      </c>
      <c r="K745" s="32">
        <f>IF(OR($O745="",$O745="なし"),"",INDEX('案件'!$D$5:$D$84,$O745)&amp;"")</f>
        <v/>
      </c>
      <c r="L745" s="32">
        <f>IF(AND($A745="",$B745="",$C745="",$F745="",$G745=""),"",IF(NOT(ISNUMBER($A745)),"日付がない",IF($P745="","氏名がない",IF($P745="なし","氏名がメンバーにない",IF($O745="","案件コードがない",IF($O745="なし","案件コードが案件にない",IF($I745="","時間がない",IF((N($F745)*60+N($G745))=0,"時間が0",IF($I745=0,"丸めると0分","")))))))))</f>
        <v/>
      </c>
      <c r="M745" s="58" t="n"/>
      <c r="N745" s="33">
        <f>IF(ISNUMBER($A745),DATE(YEAR($A745),MONTH($A745),1),"")</f>
        <v/>
      </c>
      <c r="O745" s="34">
        <f>IF($C745="","",IFERROR(MATCH($C745,'案件'!$A$5:$A$84,0),"なし"))</f>
        <v/>
      </c>
      <c r="P745" s="34">
        <f>IF($B745="","",IFERROR(MATCH($B745,'メンバー'!$B$5:$B$24,0),"なし"))</f>
        <v/>
      </c>
    </row>
    <row r="746" ht="17" customHeight="1">
      <c r="A746" s="23" t="n"/>
      <c r="B746" s="21" t="n"/>
      <c r="C746" s="21" t="n"/>
      <c r="D746" s="29">
        <f>IF(OR($O746="",$O746="なし"),"",INDEX('案件'!$B$5:$B$84,$O746)&amp;"")</f>
        <v/>
      </c>
      <c r="E746" s="19" t="n"/>
      <c r="F746" s="22" t="n"/>
      <c r="G746" s="22" t="n"/>
      <c r="H746" s="19" t="n"/>
      <c r="I746" s="30">
        <f>IF(AND($F746="",$G746=""),"",IF(N('設定'!$B$11)&gt;0,ROUND((N($F746)*60+N($G746))/N('設定'!$B$11),0)*N('設定'!$B$11),(N($F746)*60+N($G746)))/60)</f>
        <v/>
      </c>
      <c r="J746" s="31">
        <f>IF(OR($I746="",$P746="",$P746="なし"),"",$I746*N(INDEX('メンバー'!$D$5:$D$24,$P746)))</f>
        <v/>
      </c>
      <c r="K746" s="32">
        <f>IF(OR($O746="",$O746="なし"),"",INDEX('案件'!$D$5:$D$84,$O746)&amp;"")</f>
        <v/>
      </c>
      <c r="L746" s="32">
        <f>IF(AND($A746="",$B746="",$C746="",$F746="",$G746=""),"",IF(NOT(ISNUMBER($A746)),"日付がない",IF($P746="","氏名がない",IF($P746="なし","氏名がメンバーにない",IF($O746="","案件コードがない",IF($O746="なし","案件コードが案件にない",IF($I746="","時間がない",IF((N($F746)*60+N($G746))=0,"時間が0",IF($I746=0,"丸めると0分","")))))))))</f>
        <v/>
      </c>
      <c r="M746" s="58" t="n"/>
      <c r="N746" s="33">
        <f>IF(ISNUMBER($A746),DATE(YEAR($A746),MONTH($A746),1),"")</f>
        <v/>
      </c>
      <c r="O746" s="34">
        <f>IF($C746="","",IFERROR(MATCH($C746,'案件'!$A$5:$A$84,0),"なし"))</f>
        <v/>
      </c>
      <c r="P746" s="34">
        <f>IF($B746="","",IFERROR(MATCH($B746,'メンバー'!$B$5:$B$24,0),"なし"))</f>
        <v/>
      </c>
    </row>
    <row r="747" ht="17" customHeight="1">
      <c r="A747" s="23" t="n"/>
      <c r="B747" s="21" t="n"/>
      <c r="C747" s="21" t="n"/>
      <c r="D747" s="29">
        <f>IF(OR($O747="",$O747="なし"),"",INDEX('案件'!$B$5:$B$84,$O747)&amp;"")</f>
        <v/>
      </c>
      <c r="E747" s="19" t="n"/>
      <c r="F747" s="22" t="n"/>
      <c r="G747" s="22" t="n"/>
      <c r="H747" s="19" t="n"/>
      <c r="I747" s="30">
        <f>IF(AND($F747="",$G747=""),"",IF(N('設定'!$B$11)&gt;0,ROUND((N($F747)*60+N($G747))/N('設定'!$B$11),0)*N('設定'!$B$11),(N($F747)*60+N($G747)))/60)</f>
        <v/>
      </c>
      <c r="J747" s="31">
        <f>IF(OR($I747="",$P747="",$P747="なし"),"",$I747*N(INDEX('メンバー'!$D$5:$D$24,$P747)))</f>
        <v/>
      </c>
      <c r="K747" s="32">
        <f>IF(OR($O747="",$O747="なし"),"",INDEX('案件'!$D$5:$D$84,$O747)&amp;"")</f>
        <v/>
      </c>
      <c r="L747" s="32">
        <f>IF(AND($A747="",$B747="",$C747="",$F747="",$G747=""),"",IF(NOT(ISNUMBER($A747)),"日付がない",IF($P747="","氏名がない",IF($P747="なし","氏名がメンバーにない",IF($O747="","案件コードがない",IF($O747="なし","案件コードが案件にない",IF($I747="","時間がない",IF((N($F747)*60+N($G747))=0,"時間が0",IF($I747=0,"丸めると0分","")))))))))</f>
        <v/>
      </c>
      <c r="M747" s="58" t="n"/>
      <c r="N747" s="33">
        <f>IF(ISNUMBER($A747),DATE(YEAR($A747),MONTH($A747),1),"")</f>
        <v/>
      </c>
      <c r="O747" s="34">
        <f>IF($C747="","",IFERROR(MATCH($C747,'案件'!$A$5:$A$84,0),"なし"))</f>
        <v/>
      </c>
      <c r="P747" s="34">
        <f>IF($B747="","",IFERROR(MATCH($B747,'メンバー'!$B$5:$B$24,0),"なし"))</f>
        <v/>
      </c>
    </row>
    <row r="748" ht="17" customHeight="1">
      <c r="A748" s="23" t="n"/>
      <c r="B748" s="21" t="n"/>
      <c r="C748" s="21" t="n"/>
      <c r="D748" s="29">
        <f>IF(OR($O748="",$O748="なし"),"",INDEX('案件'!$B$5:$B$84,$O748)&amp;"")</f>
        <v/>
      </c>
      <c r="E748" s="19" t="n"/>
      <c r="F748" s="22" t="n"/>
      <c r="G748" s="22" t="n"/>
      <c r="H748" s="19" t="n"/>
      <c r="I748" s="30">
        <f>IF(AND($F748="",$G748=""),"",IF(N('設定'!$B$11)&gt;0,ROUND((N($F748)*60+N($G748))/N('設定'!$B$11),0)*N('設定'!$B$11),(N($F748)*60+N($G748)))/60)</f>
        <v/>
      </c>
      <c r="J748" s="31">
        <f>IF(OR($I748="",$P748="",$P748="なし"),"",$I748*N(INDEX('メンバー'!$D$5:$D$24,$P748)))</f>
        <v/>
      </c>
      <c r="K748" s="32">
        <f>IF(OR($O748="",$O748="なし"),"",INDEX('案件'!$D$5:$D$84,$O748)&amp;"")</f>
        <v/>
      </c>
      <c r="L748" s="32">
        <f>IF(AND($A748="",$B748="",$C748="",$F748="",$G748=""),"",IF(NOT(ISNUMBER($A748)),"日付がない",IF($P748="","氏名がない",IF($P748="なし","氏名がメンバーにない",IF($O748="","案件コードがない",IF($O748="なし","案件コードが案件にない",IF($I748="","時間がない",IF((N($F748)*60+N($G748))=0,"時間が0",IF($I748=0,"丸めると0分","")))))))))</f>
        <v/>
      </c>
      <c r="M748" s="58" t="n"/>
      <c r="N748" s="33">
        <f>IF(ISNUMBER($A748),DATE(YEAR($A748),MONTH($A748),1),"")</f>
        <v/>
      </c>
      <c r="O748" s="34">
        <f>IF($C748="","",IFERROR(MATCH($C748,'案件'!$A$5:$A$84,0),"なし"))</f>
        <v/>
      </c>
      <c r="P748" s="34">
        <f>IF($B748="","",IFERROR(MATCH($B748,'メンバー'!$B$5:$B$24,0),"なし"))</f>
        <v/>
      </c>
    </row>
    <row r="749" ht="17" customHeight="1">
      <c r="A749" s="23" t="n"/>
      <c r="B749" s="21" t="n"/>
      <c r="C749" s="21" t="n"/>
      <c r="D749" s="29">
        <f>IF(OR($O749="",$O749="なし"),"",INDEX('案件'!$B$5:$B$84,$O749)&amp;"")</f>
        <v/>
      </c>
      <c r="E749" s="19" t="n"/>
      <c r="F749" s="22" t="n"/>
      <c r="G749" s="22" t="n"/>
      <c r="H749" s="19" t="n"/>
      <c r="I749" s="30">
        <f>IF(AND($F749="",$G749=""),"",IF(N('設定'!$B$11)&gt;0,ROUND((N($F749)*60+N($G749))/N('設定'!$B$11),0)*N('設定'!$B$11),(N($F749)*60+N($G749)))/60)</f>
        <v/>
      </c>
      <c r="J749" s="31">
        <f>IF(OR($I749="",$P749="",$P749="なし"),"",$I749*N(INDEX('メンバー'!$D$5:$D$24,$P749)))</f>
        <v/>
      </c>
      <c r="K749" s="32">
        <f>IF(OR($O749="",$O749="なし"),"",INDEX('案件'!$D$5:$D$84,$O749)&amp;"")</f>
        <v/>
      </c>
      <c r="L749" s="32">
        <f>IF(AND($A749="",$B749="",$C749="",$F749="",$G749=""),"",IF(NOT(ISNUMBER($A749)),"日付がない",IF($P749="","氏名がない",IF($P749="なし","氏名がメンバーにない",IF($O749="","案件コードがない",IF($O749="なし","案件コードが案件にない",IF($I749="","時間がない",IF((N($F749)*60+N($G749))=0,"時間が0",IF($I749=0,"丸めると0分","")))))))))</f>
        <v/>
      </c>
      <c r="M749" s="58" t="n"/>
      <c r="N749" s="33">
        <f>IF(ISNUMBER($A749),DATE(YEAR($A749),MONTH($A749),1),"")</f>
        <v/>
      </c>
      <c r="O749" s="34">
        <f>IF($C749="","",IFERROR(MATCH($C749,'案件'!$A$5:$A$84,0),"なし"))</f>
        <v/>
      </c>
      <c r="P749" s="34">
        <f>IF($B749="","",IFERROR(MATCH($B749,'メンバー'!$B$5:$B$24,0),"なし"))</f>
        <v/>
      </c>
    </row>
    <row r="750" ht="17" customHeight="1">
      <c r="A750" s="23" t="n"/>
      <c r="B750" s="21" t="n"/>
      <c r="C750" s="21" t="n"/>
      <c r="D750" s="29">
        <f>IF(OR($O750="",$O750="なし"),"",INDEX('案件'!$B$5:$B$84,$O750)&amp;"")</f>
        <v/>
      </c>
      <c r="E750" s="19" t="n"/>
      <c r="F750" s="22" t="n"/>
      <c r="G750" s="22" t="n"/>
      <c r="H750" s="19" t="n"/>
      <c r="I750" s="30">
        <f>IF(AND($F750="",$G750=""),"",IF(N('設定'!$B$11)&gt;0,ROUND((N($F750)*60+N($G750))/N('設定'!$B$11),0)*N('設定'!$B$11),(N($F750)*60+N($G750)))/60)</f>
        <v/>
      </c>
      <c r="J750" s="31">
        <f>IF(OR($I750="",$P750="",$P750="なし"),"",$I750*N(INDEX('メンバー'!$D$5:$D$24,$P750)))</f>
        <v/>
      </c>
      <c r="K750" s="32">
        <f>IF(OR($O750="",$O750="なし"),"",INDEX('案件'!$D$5:$D$84,$O750)&amp;"")</f>
        <v/>
      </c>
      <c r="L750" s="32">
        <f>IF(AND($A750="",$B750="",$C750="",$F750="",$G750=""),"",IF(NOT(ISNUMBER($A750)),"日付がない",IF($P750="","氏名がない",IF($P750="なし","氏名がメンバーにない",IF($O750="","案件コードがない",IF($O750="なし","案件コードが案件にない",IF($I750="","時間がない",IF((N($F750)*60+N($G750))=0,"時間が0",IF($I750=0,"丸めると0分","")))))))))</f>
        <v/>
      </c>
      <c r="M750" s="58" t="n"/>
      <c r="N750" s="33">
        <f>IF(ISNUMBER($A750),DATE(YEAR($A750),MONTH($A750),1),"")</f>
        <v/>
      </c>
      <c r="O750" s="34">
        <f>IF($C750="","",IFERROR(MATCH($C750,'案件'!$A$5:$A$84,0),"なし"))</f>
        <v/>
      </c>
      <c r="P750" s="34">
        <f>IF($B750="","",IFERROR(MATCH($B750,'メンバー'!$B$5:$B$24,0),"なし"))</f>
        <v/>
      </c>
    </row>
    <row r="751" ht="17" customHeight="1">
      <c r="A751" s="23" t="n"/>
      <c r="B751" s="21" t="n"/>
      <c r="C751" s="21" t="n"/>
      <c r="D751" s="29">
        <f>IF(OR($O751="",$O751="なし"),"",INDEX('案件'!$B$5:$B$84,$O751)&amp;"")</f>
        <v/>
      </c>
      <c r="E751" s="19" t="n"/>
      <c r="F751" s="22" t="n"/>
      <c r="G751" s="22" t="n"/>
      <c r="H751" s="19" t="n"/>
      <c r="I751" s="30">
        <f>IF(AND($F751="",$G751=""),"",IF(N('設定'!$B$11)&gt;0,ROUND((N($F751)*60+N($G751))/N('設定'!$B$11),0)*N('設定'!$B$11),(N($F751)*60+N($G751)))/60)</f>
        <v/>
      </c>
      <c r="J751" s="31">
        <f>IF(OR($I751="",$P751="",$P751="なし"),"",$I751*N(INDEX('メンバー'!$D$5:$D$24,$P751)))</f>
        <v/>
      </c>
      <c r="K751" s="32">
        <f>IF(OR($O751="",$O751="なし"),"",INDEX('案件'!$D$5:$D$84,$O751)&amp;"")</f>
        <v/>
      </c>
      <c r="L751" s="32">
        <f>IF(AND($A751="",$B751="",$C751="",$F751="",$G751=""),"",IF(NOT(ISNUMBER($A751)),"日付がない",IF($P751="","氏名がない",IF($P751="なし","氏名がメンバーにない",IF($O751="","案件コードがない",IF($O751="なし","案件コードが案件にない",IF($I751="","時間がない",IF((N($F751)*60+N($G751))=0,"時間が0",IF($I751=0,"丸めると0分","")))))))))</f>
        <v/>
      </c>
      <c r="M751" s="58" t="n"/>
      <c r="N751" s="33">
        <f>IF(ISNUMBER($A751),DATE(YEAR($A751),MONTH($A751),1),"")</f>
        <v/>
      </c>
      <c r="O751" s="34">
        <f>IF($C751="","",IFERROR(MATCH($C751,'案件'!$A$5:$A$84,0),"なし"))</f>
        <v/>
      </c>
      <c r="P751" s="34">
        <f>IF($B751="","",IFERROR(MATCH($B751,'メンバー'!$B$5:$B$24,0),"なし"))</f>
        <v/>
      </c>
    </row>
    <row r="752" ht="17" customHeight="1">
      <c r="A752" s="23" t="n"/>
      <c r="B752" s="21" t="n"/>
      <c r="C752" s="21" t="n"/>
      <c r="D752" s="29">
        <f>IF(OR($O752="",$O752="なし"),"",INDEX('案件'!$B$5:$B$84,$O752)&amp;"")</f>
        <v/>
      </c>
      <c r="E752" s="19" t="n"/>
      <c r="F752" s="22" t="n"/>
      <c r="G752" s="22" t="n"/>
      <c r="H752" s="19" t="n"/>
      <c r="I752" s="30">
        <f>IF(AND($F752="",$G752=""),"",IF(N('設定'!$B$11)&gt;0,ROUND((N($F752)*60+N($G752))/N('設定'!$B$11),0)*N('設定'!$B$11),(N($F752)*60+N($G752)))/60)</f>
        <v/>
      </c>
      <c r="J752" s="31">
        <f>IF(OR($I752="",$P752="",$P752="なし"),"",$I752*N(INDEX('メンバー'!$D$5:$D$24,$P752)))</f>
        <v/>
      </c>
      <c r="K752" s="32">
        <f>IF(OR($O752="",$O752="なし"),"",INDEX('案件'!$D$5:$D$84,$O752)&amp;"")</f>
        <v/>
      </c>
      <c r="L752" s="32">
        <f>IF(AND($A752="",$B752="",$C752="",$F752="",$G752=""),"",IF(NOT(ISNUMBER($A752)),"日付がない",IF($P752="","氏名がない",IF($P752="なし","氏名がメンバーにない",IF($O752="","案件コードがない",IF($O752="なし","案件コードが案件にない",IF($I752="","時間がない",IF((N($F752)*60+N($G752))=0,"時間が0",IF($I752=0,"丸めると0分","")))))))))</f>
        <v/>
      </c>
      <c r="M752" s="58" t="n"/>
      <c r="N752" s="33">
        <f>IF(ISNUMBER($A752),DATE(YEAR($A752),MONTH($A752),1),"")</f>
        <v/>
      </c>
      <c r="O752" s="34">
        <f>IF($C752="","",IFERROR(MATCH($C752,'案件'!$A$5:$A$84,0),"なし"))</f>
        <v/>
      </c>
      <c r="P752" s="34">
        <f>IF($B752="","",IFERROR(MATCH($B752,'メンバー'!$B$5:$B$24,0),"なし"))</f>
        <v/>
      </c>
    </row>
    <row r="753" ht="17" customHeight="1">
      <c r="A753" s="23" t="n"/>
      <c r="B753" s="21" t="n"/>
      <c r="C753" s="21" t="n"/>
      <c r="D753" s="29">
        <f>IF(OR($O753="",$O753="なし"),"",INDEX('案件'!$B$5:$B$84,$O753)&amp;"")</f>
        <v/>
      </c>
      <c r="E753" s="19" t="n"/>
      <c r="F753" s="22" t="n"/>
      <c r="G753" s="22" t="n"/>
      <c r="H753" s="19" t="n"/>
      <c r="I753" s="30">
        <f>IF(AND($F753="",$G753=""),"",IF(N('設定'!$B$11)&gt;0,ROUND((N($F753)*60+N($G753))/N('設定'!$B$11),0)*N('設定'!$B$11),(N($F753)*60+N($G753)))/60)</f>
        <v/>
      </c>
      <c r="J753" s="31">
        <f>IF(OR($I753="",$P753="",$P753="なし"),"",$I753*N(INDEX('メンバー'!$D$5:$D$24,$P753)))</f>
        <v/>
      </c>
      <c r="K753" s="32">
        <f>IF(OR($O753="",$O753="なし"),"",INDEX('案件'!$D$5:$D$84,$O753)&amp;"")</f>
        <v/>
      </c>
      <c r="L753" s="32">
        <f>IF(AND($A753="",$B753="",$C753="",$F753="",$G753=""),"",IF(NOT(ISNUMBER($A753)),"日付がない",IF($P753="","氏名がない",IF($P753="なし","氏名がメンバーにない",IF($O753="","案件コードがない",IF($O753="なし","案件コードが案件にない",IF($I753="","時間がない",IF((N($F753)*60+N($G753))=0,"時間が0",IF($I753=0,"丸めると0分","")))))))))</f>
        <v/>
      </c>
      <c r="M753" s="58" t="n"/>
      <c r="N753" s="33">
        <f>IF(ISNUMBER($A753),DATE(YEAR($A753),MONTH($A753),1),"")</f>
        <v/>
      </c>
      <c r="O753" s="34">
        <f>IF($C753="","",IFERROR(MATCH($C753,'案件'!$A$5:$A$84,0),"なし"))</f>
        <v/>
      </c>
      <c r="P753" s="34">
        <f>IF($B753="","",IFERROR(MATCH($B753,'メンバー'!$B$5:$B$24,0),"なし"))</f>
        <v/>
      </c>
    </row>
    <row r="754" ht="17" customHeight="1">
      <c r="A754" s="23" t="n"/>
      <c r="B754" s="21" t="n"/>
      <c r="C754" s="21" t="n"/>
      <c r="D754" s="29">
        <f>IF(OR($O754="",$O754="なし"),"",INDEX('案件'!$B$5:$B$84,$O754)&amp;"")</f>
        <v/>
      </c>
      <c r="E754" s="19" t="n"/>
      <c r="F754" s="22" t="n"/>
      <c r="G754" s="22" t="n"/>
      <c r="H754" s="19" t="n"/>
      <c r="I754" s="30">
        <f>IF(AND($F754="",$G754=""),"",IF(N('設定'!$B$11)&gt;0,ROUND((N($F754)*60+N($G754))/N('設定'!$B$11),0)*N('設定'!$B$11),(N($F754)*60+N($G754)))/60)</f>
        <v/>
      </c>
      <c r="J754" s="31">
        <f>IF(OR($I754="",$P754="",$P754="なし"),"",$I754*N(INDEX('メンバー'!$D$5:$D$24,$P754)))</f>
        <v/>
      </c>
      <c r="K754" s="32">
        <f>IF(OR($O754="",$O754="なし"),"",INDEX('案件'!$D$5:$D$84,$O754)&amp;"")</f>
        <v/>
      </c>
      <c r="L754" s="32">
        <f>IF(AND($A754="",$B754="",$C754="",$F754="",$G754=""),"",IF(NOT(ISNUMBER($A754)),"日付がない",IF($P754="","氏名がない",IF($P754="なし","氏名がメンバーにない",IF($O754="","案件コードがない",IF($O754="なし","案件コードが案件にない",IF($I754="","時間がない",IF((N($F754)*60+N($G754))=0,"時間が0",IF($I754=0,"丸めると0分","")))))))))</f>
        <v/>
      </c>
      <c r="M754" s="58" t="n"/>
      <c r="N754" s="33">
        <f>IF(ISNUMBER($A754),DATE(YEAR($A754),MONTH($A754),1),"")</f>
        <v/>
      </c>
      <c r="O754" s="34">
        <f>IF($C754="","",IFERROR(MATCH($C754,'案件'!$A$5:$A$84,0),"なし"))</f>
        <v/>
      </c>
      <c r="P754" s="34">
        <f>IF($B754="","",IFERROR(MATCH($B754,'メンバー'!$B$5:$B$24,0),"なし"))</f>
        <v/>
      </c>
    </row>
    <row r="755" ht="17" customHeight="1">
      <c r="A755" s="23" t="n"/>
      <c r="B755" s="21" t="n"/>
      <c r="C755" s="21" t="n"/>
      <c r="D755" s="29">
        <f>IF(OR($O755="",$O755="なし"),"",INDEX('案件'!$B$5:$B$84,$O755)&amp;"")</f>
        <v/>
      </c>
      <c r="E755" s="19" t="n"/>
      <c r="F755" s="22" t="n"/>
      <c r="G755" s="22" t="n"/>
      <c r="H755" s="19" t="n"/>
      <c r="I755" s="30">
        <f>IF(AND($F755="",$G755=""),"",IF(N('設定'!$B$11)&gt;0,ROUND((N($F755)*60+N($G755))/N('設定'!$B$11),0)*N('設定'!$B$11),(N($F755)*60+N($G755)))/60)</f>
        <v/>
      </c>
      <c r="J755" s="31">
        <f>IF(OR($I755="",$P755="",$P755="なし"),"",$I755*N(INDEX('メンバー'!$D$5:$D$24,$P755)))</f>
        <v/>
      </c>
      <c r="K755" s="32">
        <f>IF(OR($O755="",$O755="なし"),"",INDEX('案件'!$D$5:$D$84,$O755)&amp;"")</f>
        <v/>
      </c>
      <c r="L755" s="32">
        <f>IF(AND($A755="",$B755="",$C755="",$F755="",$G755=""),"",IF(NOT(ISNUMBER($A755)),"日付がない",IF($P755="","氏名がない",IF($P755="なし","氏名がメンバーにない",IF($O755="","案件コードがない",IF($O755="なし","案件コードが案件にない",IF($I755="","時間がない",IF((N($F755)*60+N($G755))=0,"時間が0",IF($I755=0,"丸めると0分","")))))))))</f>
        <v/>
      </c>
      <c r="M755" s="58" t="n"/>
      <c r="N755" s="33">
        <f>IF(ISNUMBER($A755),DATE(YEAR($A755),MONTH($A755),1),"")</f>
        <v/>
      </c>
      <c r="O755" s="34">
        <f>IF($C755="","",IFERROR(MATCH($C755,'案件'!$A$5:$A$84,0),"なし"))</f>
        <v/>
      </c>
      <c r="P755" s="34">
        <f>IF($B755="","",IFERROR(MATCH($B755,'メンバー'!$B$5:$B$24,0),"なし"))</f>
        <v/>
      </c>
    </row>
    <row r="756" ht="17" customHeight="1">
      <c r="A756" s="23" t="n"/>
      <c r="B756" s="21" t="n"/>
      <c r="C756" s="21" t="n"/>
      <c r="D756" s="29">
        <f>IF(OR($O756="",$O756="なし"),"",INDEX('案件'!$B$5:$B$84,$O756)&amp;"")</f>
        <v/>
      </c>
      <c r="E756" s="19" t="n"/>
      <c r="F756" s="22" t="n"/>
      <c r="G756" s="22" t="n"/>
      <c r="H756" s="19" t="n"/>
      <c r="I756" s="30">
        <f>IF(AND($F756="",$G756=""),"",IF(N('設定'!$B$11)&gt;0,ROUND((N($F756)*60+N($G756))/N('設定'!$B$11),0)*N('設定'!$B$11),(N($F756)*60+N($G756)))/60)</f>
        <v/>
      </c>
      <c r="J756" s="31">
        <f>IF(OR($I756="",$P756="",$P756="なし"),"",$I756*N(INDEX('メンバー'!$D$5:$D$24,$P756)))</f>
        <v/>
      </c>
      <c r="K756" s="32">
        <f>IF(OR($O756="",$O756="なし"),"",INDEX('案件'!$D$5:$D$84,$O756)&amp;"")</f>
        <v/>
      </c>
      <c r="L756" s="32">
        <f>IF(AND($A756="",$B756="",$C756="",$F756="",$G756=""),"",IF(NOT(ISNUMBER($A756)),"日付がない",IF($P756="","氏名がない",IF($P756="なし","氏名がメンバーにない",IF($O756="","案件コードがない",IF($O756="なし","案件コードが案件にない",IF($I756="","時間がない",IF((N($F756)*60+N($G756))=0,"時間が0",IF($I756=0,"丸めると0分","")))))))))</f>
        <v/>
      </c>
      <c r="M756" s="58" t="n"/>
      <c r="N756" s="33">
        <f>IF(ISNUMBER($A756),DATE(YEAR($A756),MONTH($A756),1),"")</f>
        <v/>
      </c>
      <c r="O756" s="34">
        <f>IF($C756="","",IFERROR(MATCH($C756,'案件'!$A$5:$A$84,0),"なし"))</f>
        <v/>
      </c>
      <c r="P756" s="34">
        <f>IF($B756="","",IFERROR(MATCH($B756,'メンバー'!$B$5:$B$24,0),"なし"))</f>
        <v/>
      </c>
    </row>
    <row r="757" ht="17" customHeight="1">
      <c r="A757" s="23" t="n"/>
      <c r="B757" s="21" t="n"/>
      <c r="C757" s="21" t="n"/>
      <c r="D757" s="29">
        <f>IF(OR($O757="",$O757="なし"),"",INDEX('案件'!$B$5:$B$84,$O757)&amp;"")</f>
        <v/>
      </c>
      <c r="E757" s="19" t="n"/>
      <c r="F757" s="22" t="n"/>
      <c r="G757" s="22" t="n"/>
      <c r="H757" s="19" t="n"/>
      <c r="I757" s="30">
        <f>IF(AND($F757="",$G757=""),"",IF(N('設定'!$B$11)&gt;0,ROUND((N($F757)*60+N($G757))/N('設定'!$B$11),0)*N('設定'!$B$11),(N($F757)*60+N($G757)))/60)</f>
        <v/>
      </c>
      <c r="J757" s="31">
        <f>IF(OR($I757="",$P757="",$P757="なし"),"",$I757*N(INDEX('メンバー'!$D$5:$D$24,$P757)))</f>
        <v/>
      </c>
      <c r="K757" s="32">
        <f>IF(OR($O757="",$O757="なし"),"",INDEX('案件'!$D$5:$D$84,$O757)&amp;"")</f>
        <v/>
      </c>
      <c r="L757" s="32">
        <f>IF(AND($A757="",$B757="",$C757="",$F757="",$G757=""),"",IF(NOT(ISNUMBER($A757)),"日付がない",IF($P757="","氏名がない",IF($P757="なし","氏名がメンバーにない",IF($O757="","案件コードがない",IF($O757="なし","案件コードが案件にない",IF($I757="","時間がない",IF((N($F757)*60+N($G757))=0,"時間が0",IF($I757=0,"丸めると0分","")))))))))</f>
        <v/>
      </c>
      <c r="M757" s="58" t="n"/>
      <c r="N757" s="33">
        <f>IF(ISNUMBER($A757),DATE(YEAR($A757),MONTH($A757),1),"")</f>
        <v/>
      </c>
      <c r="O757" s="34">
        <f>IF($C757="","",IFERROR(MATCH($C757,'案件'!$A$5:$A$84,0),"なし"))</f>
        <v/>
      </c>
      <c r="P757" s="34">
        <f>IF($B757="","",IFERROR(MATCH($B757,'メンバー'!$B$5:$B$24,0),"なし"))</f>
        <v/>
      </c>
    </row>
    <row r="758" ht="17" customHeight="1">
      <c r="A758" s="23" t="n"/>
      <c r="B758" s="21" t="n"/>
      <c r="C758" s="21" t="n"/>
      <c r="D758" s="29">
        <f>IF(OR($O758="",$O758="なし"),"",INDEX('案件'!$B$5:$B$84,$O758)&amp;"")</f>
        <v/>
      </c>
      <c r="E758" s="19" t="n"/>
      <c r="F758" s="22" t="n"/>
      <c r="G758" s="22" t="n"/>
      <c r="H758" s="19" t="n"/>
      <c r="I758" s="30">
        <f>IF(AND($F758="",$G758=""),"",IF(N('設定'!$B$11)&gt;0,ROUND((N($F758)*60+N($G758))/N('設定'!$B$11),0)*N('設定'!$B$11),(N($F758)*60+N($G758)))/60)</f>
        <v/>
      </c>
      <c r="J758" s="31">
        <f>IF(OR($I758="",$P758="",$P758="なし"),"",$I758*N(INDEX('メンバー'!$D$5:$D$24,$P758)))</f>
        <v/>
      </c>
      <c r="K758" s="32">
        <f>IF(OR($O758="",$O758="なし"),"",INDEX('案件'!$D$5:$D$84,$O758)&amp;"")</f>
        <v/>
      </c>
      <c r="L758" s="32">
        <f>IF(AND($A758="",$B758="",$C758="",$F758="",$G758=""),"",IF(NOT(ISNUMBER($A758)),"日付がない",IF($P758="","氏名がない",IF($P758="なし","氏名がメンバーにない",IF($O758="","案件コードがない",IF($O758="なし","案件コードが案件にない",IF($I758="","時間がない",IF((N($F758)*60+N($G758))=0,"時間が0",IF($I758=0,"丸めると0分","")))))))))</f>
        <v/>
      </c>
      <c r="M758" s="58" t="n"/>
      <c r="N758" s="33">
        <f>IF(ISNUMBER($A758),DATE(YEAR($A758),MONTH($A758),1),"")</f>
        <v/>
      </c>
      <c r="O758" s="34">
        <f>IF($C758="","",IFERROR(MATCH($C758,'案件'!$A$5:$A$84,0),"なし"))</f>
        <v/>
      </c>
      <c r="P758" s="34">
        <f>IF($B758="","",IFERROR(MATCH($B758,'メンバー'!$B$5:$B$24,0),"なし"))</f>
        <v/>
      </c>
    </row>
    <row r="759" ht="17" customHeight="1">
      <c r="A759" s="23" t="n"/>
      <c r="B759" s="21" t="n"/>
      <c r="C759" s="21" t="n"/>
      <c r="D759" s="29">
        <f>IF(OR($O759="",$O759="なし"),"",INDEX('案件'!$B$5:$B$84,$O759)&amp;"")</f>
        <v/>
      </c>
      <c r="E759" s="19" t="n"/>
      <c r="F759" s="22" t="n"/>
      <c r="G759" s="22" t="n"/>
      <c r="H759" s="19" t="n"/>
      <c r="I759" s="30">
        <f>IF(AND($F759="",$G759=""),"",IF(N('設定'!$B$11)&gt;0,ROUND((N($F759)*60+N($G759))/N('設定'!$B$11),0)*N('設定'!$B$11),(N($F759)*60+N($G759)))/60)</f>
        <v/>
      </c>
      <c r="J759" s="31">
        <f>IF(OR($I759="",$P759="",$P759="なし"),"",$I759*N(INDEX('メンバー'!$D$5:$D$24,$P759)))</f>
        <v/>
      </c>
      <c r="K759" s="32">
        <f>IF(OR($O759="",$O759="なし"),"",INDEX('案件'!$D$5:$D$84,$O759)&amp;"")</f>
        <v/>
      </c>
      <c r="L759" s="32">
        <f>IF(AND($A759="",$B759="",$C759="",$F759="",$G759=""),"",IF(NOT(ISNUMBER($A759)),"日付がない",IF($P759="","氏名がない",IF($P759="なし","氏名がメンバーにない",IF($O759="","案件コードがない",IF($O759="なし","案件コードが案件にない",IF($I759="","時間がない",IF((N($F759)*60+N($G759))=0,"時間が0",IF($I759=0,"丸めると0分","")))))))))</f>
        <v/>
      </c>
      <c r="M759" s="58" t="n"/>
      <c r="N759" s="33">
        <f>IF(ISNUMBER($A759),DATE(YEAR($A759),MONTH($A759),1),"")</f>
        <v/>
      </c>
      <c r="O759" s="34">
        <f>IF($C759="","",IFERROR(MATCH($C759,'案件'!$A$5:$A$84,0),"なし"))</f>
        <v/>
      </c>
      <c r="P759" s="34">
        <f>IF($B759="","",IFERROR(MATCH($B759,'メンバー'!$B$5:$B$24,0),"なし"))</f>
        <v/>
      </c>
    </row>
    <row r="760" ht="17" customHeight="1">
      <c r="A760" s="23" t="n"/>
      <c r="B760" s="21" t="n"/>
      <c r="C760" s="21" t="n"/>
      <c r="D760" s="29">
        <f>IF(OR($O760="",$O760="なし"),"",INDEX('案件'!$B$5:$B$84,$O760)&amp;"")</f>
        <v/>
      </c>
      <c r="E760" s="19" t="n"/>
      <c r="F760" s="22" t="n"/>
      <c r="G760" s="22" t="n"/>
      <c r="H760" s="19" t="n"/>
      <c r="I760" s="30">
        <f>IF(AND($F760="",$G760=""),"",IF(N('設定'!$B$11)&gt;0,ROUND((N($F760)*60+N($G760))/N('設定'!$B$11),0)*N('設定'!$B$11),(N($F760)*60+N($G760)))/60)</f>
        <v/>
      </c>
      <c r="J760" s="31">
        <f>IF(OR($I760="",$P760="",$P760="なし"),"",$I760*N(INDEX('メンバー'!$D$5:$D$24,$P760)))</f>
        <v/>
      </c>
      <c r="K760" s="32">
        <f>IF(OR($O760="",$O760="なし"),"",INDEX('案件'!$D$5:$D$84,$O760)&amp;"")</f>
        <v/>
      </c>
      <c r="L760" s="32">
        <f>IF(AND($A760="",$B760="",$C760="",$F760="",$G760=""),"",IF(NOT(ISNUMBER($A760)),"日付がない",IF($P760="","氏名がない",IF($P760="なし","氏名がメンバーにない",IF($O760="","案件コードがない",IF($O760="なし","案件コードが案件にない",IF($I760="","時間がない",IF((N($F760)*60+N($G760))=0,"時間が0",IF($I760=0,"丸めると0分","")))))))))</f>
        <v/>
      </c>
      <c r="M760" s="58" t="n"/>
      <c r="N760" s="33">
        <f>IF(ISNUMBER($A760),DATE(YEAR($A760),MONTH($A760),1),"")</f>
        <v/>
      </c>
      <c r="O760" s="34">
        <f>IF($C760="","",IFERROR(MATCH($C760,'案件'!$A$5:$A$84,0),"なし"))</f>
        <v/>
      </c>
      <c r="P760" s="34">
        <f>IF($B760="","",IFERROR(MATCH($B760,'メンバー'!$B$5:$B$24,0),"なし"))</f>
        <v/>
      </c>
    </row>
    <row r="761" ht="17" customHeight="1">
      <c r="A761" s="23" t="n"/>
      <c r="B761" s="21" t="n"/>
      <c r="C761" s="21" t="n"/>
      <c r="D761" s="29">
        <f>IF(OR($O761="",$O761="なし"),"",INDEX('案件'!$B$5:$B$84,$O761)&amp;"")</f>
        <v/>
      </c>
      <c r="E761" s="19" t="n"/>
      <c r="F761" s="22" t="n"/>
      <c r="G761" s="22" t="n"/>
      <c r="H761" s="19" t="n"/>
      <c r="I761" s="30">
        <f>IF(AND($F761="",$G761=""),"",IF(N('設定'!$B$11)&gt;0,ROUND((N($F761)*60+N($G761))/N('設定'!$B$11),0)*N('設定'!$B$11),(N($F761)*60+N($G761)))/60)</f>
        <v/>
      </c>
      <c r="J761" s="31">
        <f>IF(OR($I761="",$P761="",$P761="なし"),"",$I761*N(INDEX('メンバー'!$D$5:$D$24,$P761)))</f>
        <v/>
      </c>
      <c r="K761" s="32">
        <f>IF(OR($O761="",$O761="なし"),"",INDEX('案件'!$D$5:$D$84,$O761)&amp;"")</f>
        <v/>
      </c>
      <c r="L761" s="32">
        <f>IF(AND($A761="",$B761="",$C761="",$F761="",$G761=""),"",IF(NOT(ISNUMBER($A761)),"日付がない",IF($P761="","氏名がない",IF($P761="なし","氏名がメンバーにない",IF($O761="","案件コードがない",IF($O761="なし","案件コードが案件にない",IF($I761="","時間がない",IF((N($F761)*60+N($G761))=0,"時間が0",IF($I761=0,"丸めると0分","")))))))))</f>
        <v/>
      </c>
      <c r="M761" s="58" t="n"/>
      <c r="N761" s="33">
        <f>IF(ISNUMBER($A761),DATE(YEAR($A761),MONTH($A761),1),"")</f>
        <v/>
      </c>
      <c r="O761" s="34">
        <f>IF($C761="","",IFERROR(MATCH($C761,'案件'!$A$5:$A$84,0),"なし"))</f>
        <v/>
      </c>
      <c r="P761" s="34">
        <f>IF($B761="","",IFERROR(MATCH($B761,'メンバー'!$B$5:$B$24,0),"なし"))</f>
        <v/>
      </c>
    </row>
    <row r="762" ht="17" customHeight="1">
      <c r="A762" s="23" t="n"/>
      <c r="B762" s="21" t="n"/>
      <c r="C762" s="21" t="n"/>
      <c r="D762" s="29">
        <f>IF(OR($O762="",$O762="なし"),"",INDEX('案件'!$B$5:$B$84,$O762)&amp;"")</f>
        <v/>
      </c>
      <c r="E762" s="19" t="n"/>
      <c r="F762" s="22" t="n"/>
      <c r="G762" s="22" t="n"/>
      <c r="H762" s="19" t="n"/>
      <c r="I762" s="30">
        <f>IF(AND($F762="",$G762=""),"",IF(N('設定'!$B$11)&gt;0,ROUND((N($F762)*60+N($G762))/N('設定'!$B$11),0)*N('設定'!$B$11),(N($F762)*60+N($G762)))/60)</f>
        <v/>
      </c>
      <c r="J762" s="31">
        <f>IF(OR($I762="",$P762="",$P762="なし"),"",$I762*N(INDEX('メンバー'!$D$5:$D$24,$P762)))</f>
        <v/>
      </c>
      <c r="K762" s="32">
        <f>IF(OR($O762="",$O762="なし"),"",INDEX('案件'!$D$5:$D$84,$O762)&amp;"")</f>
        <v/>
      </c>
      <c r="L762" s="32">
        <f>IF(AND($A762="",$B762="",$C762="",$F762="",$G762=""),"",IF(NOT(ISNUMBER($A762)),"日付がない",IF($P762="","氏名がない",IF($P762="なし","氏名がメンバーにない",IF($O762="","案件コードがない",IF($O762="なし","案件コードが案件にない",IF($I762="","時間がない",IF((N($F762)*60+N($G762))=0,"時間が0",IF($I762=0,"丸めると0分","")))))))))</f>
        <v/>
      </c>
      <c r="M762" s="58" t="n"/>
      <c r="N762" s="33">
        <f>IF(ISNUMBER($A762),DATE(YEAR($A762),MONTH($A762),1),"")</f>
        <v/>
      </c>
      <c r="O762" s="34">
        <f>IF($C762="","",IFERROR(MATCH($C762,'案件'!$A$5:$A$84,0),"なし"))</f>
        <v/>
      </c>
      <c r="P762" s="34">
        <f>IF($B762="","",IFERROR(MATCH($B762,'メンバー'!$B$5:$B$24,0),"なし"))</f>
        <v/>
      </c>
    </row>
    <row r="763" ht="17" customHeight="1">
      <c r="A763" s="23" t="n"/>
      <c r="B763" s="21" t="n"/>
      <c r="C763" s="21" t="n"/>
      <c r="D763" s="29">
        <f>IF(OR($O763="",$O763="なし"),"",INDEX('案件'!$B$5:$B$84,$O763)&amp;"")</f>
        <v/>
      </c>
      <c r="E763" s="19" t="n"/>
      <c r="F763" s="22" t="n"/>
      <c r="G763" s="22" t="n"/>
      <c r="H763" s="19" t="n"/>
      <c r="I763" s="30">
        <f>IF(AND($F763="",$G763=""),"",IF(N('設定'!$B$11)&gt;0,ROUND((N($F763)*60+N($G763))/N('設定'!$B$11),0)*N('設定'!$B$11),(N($F763)*60+N($G763)))/60)</f>
        <v/>
      </c>
      <c r="J763" s="31">
        <f>IF(OR($I763="",$P763="",$P763="なし"),"",$I763*N(INDEX('メンバー'!$D$5:$D$24,$P763)))</f>
        <v/>
      </c>
      <c r="K763" s="32">
        <f>IF(OR($O763="",$O763="なし"),"",INDEX('案件'!$D$5:$D$84,$O763)&amp;"")</f>
        <v/>
      </c>
      <c r="L763" s="32">
        <f>IF(AND($A763="",$B763="",$C763="",$F763="",$G763=""),"",IF(NOT(ISNUMBER($A763)),"日付がない",IF($P763="","氏名がない",IF($P763="なし","氏名がメンバーにない",IF($O763="","案件コードがない",IF($O763="なし","案件コードが案件にない",IF($I763="","時間がない",IF((N($F763)*60+N($G763))=0,"時間が0",IF($I763=0,"丸めると0分","")))))))))</f>
        <v/>
      </c>
      <c r="M763" s="58" t="n"/>
      <c r="N763" s="33">
        <f>IF(ISNUMBER($A763),DATE(YEAR($A763),MONTH($A763),1),"")</f>
        <v/>
      </c>
      <c r="O763" s="34">
        <f>IF($C763="","",IFERROR(MATCH($C763,'案件'!$A$5:$A$84,0),"なし"))</f>
        <v/>
      </c>
      <c r="P763" s="34">
        <f>IF($B763="","",IFERROR(MATCH($B763,'メンバー'!$B$5:$B$24,0),"なし"))</f>
        <v/>
      </c>
    </row>
    <row r="764" ht="17" customHeight="1">
      <c r="A764" s="23" t="n"/>
      <c r="B764" s="21" t="n"/>
      <c r="C764" s="21" t="n"/>
      <c r="D764" s="29">
        <f>IF(OR($O764="",$O764="なし"),"",INDEX('案件'!$B$5:$B$84,$O764)&amp;"")</f>
        <v/>
      </c>
      <c r="E764" s="19" t="n"/>
      <c r="F764" s="22" t="n"/>
      <c r="G764" s="22" t="n"/>
      <c r="H764" s="19" t="n"/>
      <c r="I764" s="30">
        <f>IF(AND($F764="",$G764=""),"",IF(N('設定'!$B$11)&gt;0,ROUND((N($F764)*60+N($G764))/N('設定'!$B$11),0)*N('設定'!$B$11),(N($F764)*60+N($G764)))/60)</f>
        <v/>
      </c>
      <c r="J764" s="31">
        <f>IF(OR($I764="",$P764="",$P764="なし"),"",$I764*N(INDEX('メンバー'!$D$5:$D$24,$P764)))</f>
        <v/>
      </c>
      <c r="K764" s="32">
        <f>IF(OR($O764="",$O764="なし"),"",INDEX('案件'!$D$5:$D$84,$O764)&amp;"")</f>
        <v/>
      </c>
      <c r="L764" s="32">
        <f>IF(AND($A764="",$B764="",$C764="",$F764="",$G764=""),"",IF(NOT(ISNUMBER($A764)),"日付がない",IF($P764="","氏名がない",IF($P764="なし","氏名がメンバーにない",IF($O764="","案件コードがない",IF($O764="なし","案件コードが案件にない",IF($I764="","時間がない",IF((N($F764)*60+N($G764))=0,"時間が0",IF($I764=0,"丸めると0分","")))))))))</f>
        <v/>
      </c>
      <c r="M764" s="58" t="n"/>
      <c r="N764" s="33">
        <f>IF(ISNUMBER($A764),DATE(YEAR($A764),MONTH($A764),1),"")</f>
        <v/>
      </c>
      <c r="O764" s="34">
        <f>IF($C764="","",IFERROR(MATCH($C764,'案件'!$A$5:$A$84,0),"なし"))</f>
        <v/>
      </c>
      <c r="P764" s="34">
        <f>IF($B764="","",IFERROR(MATCH($B764,'メンバー'!$B$5:$B$24,0),"なし"))</f>
        <v/>
      </c>
    </row>
    <row r="765" ht="17" customHeight="1">
      <c r="A765" s="23" t="n"/>
      <c r="B765" s="21" t="n"/>
      <c r="C765" s="21" t="n"/>
      <c r="D765" s="29">
        <f>IF(OR($O765="",$O765="なし"),"",INDEX('案件'!$B$5:$B$84,$O765)&amp;"")</f>
        <v/>
      </c>
      <c r="E765" s="19" t="n"/>
      <c r="F765" s="22" t="n"/>
      <c r="G765" s="22" t="n"/>
      <c r="H765" s="19" t="n"/>
      <c r="I765" s="30">
        <f>IF(AND($F765="",$G765=""),"",IF(N('設定'!$B$11)&gt;0,ROUND((N($F765)*60+N($G765))/N('設定'!$B$11),0)*N('設定'!$B$11),(N($F765)*60+N($G765)))/60)</f>
        <v/>
      </c>
      <c r="J765" s="31">
        <f>IF(OR($I765="",$P765="",$P765="なし"),"",$I765*N(INDEX('メンバー'!$D$5:$D$24,$P765)))</f>
        <v/>
      </c>
      <c r="K765" s="32">
        <f>IF(OR($O765="",$O765="なし"),"",INDEX('案件'!$D$5:$D$84,$O765)&amp;"")</f>
        <v/>
      </c>
      <c r="L765" s="32">
        <f>IF(AND($A765="",$B765="",$C765="",$F765="",$G765=""),"",IF(NOT(ISNUMBER($A765)),"日付がない",IF($P765="","氏名がない",IF($P765="なし","氏名がメンバーにない",IF($O765="","案件コードがない",IF($O765="なし","案件コードが案件にない",IF($I765="","時間がない",IF((N($F765)*60+N($G765))=0,"時間が0",IF($I765=0,"丸めると0分","")))))))))</f>
        <v/>
      </c>
      <c r="M765" s="58" t="n"/>
      <c r="N765" s="33">
        <f>IF(ISNUMBER($A765),DATE(YEAR($A765),MONTH($A765),1),"")</f>
        <v/>
      </c>
      <c r="O765" s="34">
        <f>IF($C765="","",IFERROR(MATCH($C765,'案件'!$A$5:$A$84,0),"なし"))</f>
        <v/>
      </c>
      <c r="P765" s="34">
        <f>IF($B765="","",IFERROR(MATCH($B765,'メンバー'!$B$5:$B$24,0),"なし"))</f>
        <v/>
      </c>
    </row>
    <row r="766" ht="17" customHeight="1">
      <c r="A766" s="23" t="n"/>
      <c r="B766" s="21" t="n"/>
      <c r="C766" s="21" t="n"/>
      <c r="D766" s="29">
        <f>IF(OR($O766="",$O766="なし"),"",INDEX('案件'!$B$5:$B$84,$O766)&amp;"")</f>
        <v/>
      </c>
      <c r="E766" s="19" t="n"/>
      <c r="F766" s="22" t="n"/>
      <c r="G766" s="22" t="n"/>
      <c r="H766" s="19" t="n"/>
      <c r="I766" s="30">
        <f>IF(AND($F766="",$G766=""),"",IF(N('設定'!$B$11)&gt;0,ROUND((N($F766)*60+N($G766))/N('設定'!$B$11),0)*N('設定'!$B$11),(N($F766)*60+N($G766)))/60)</f>
        <v/>
      </c>
      <c r="J766" s="31">
        <f>IF(OR($I766="",$P766="",$P766="なし"),"",$I766*N(INDEX('メンバー'!$D$5:$D$24,$P766)))</f>
        <v/>
      </c>
      <c r="K766" s="32">
        <f>IF(OR($O766="",$O766="なし"),"",INDEX('案件'!$D$5:$D$84,$O766)&amp;"")</f>
        <v/>
      </c>
      <c r="L766" s="32">
        <f>IF(AND($A766="",$B766="",$C766="",$F766="",$G766=""),"",IF(NOT(ISNUMBER($A766)),"日付がない",IF($P766="","氏名がない",IF($P766="なし","氏名がメンバーにない",IF($O766="","案件コードがない",IF($O766="なし","案件コードが案件にない",IF($I766="","時間がない",IF((N($F766)*60+N($G766))=0,"時間が0",IF($I766=0,"丸めると0分","")))))))))</f>
        <v/>
      </c>
      <c r="M766" s="58" t="n"/>
      <c r="N766" s="33">
        <f>IF(ISNUMBER($A766),DATE(YEAR($A766),MONTH($A766),1),"")</f>
        <v/>
      </c>
      <c r="O766" s="34">
        <f>IF($C766="","",IFERROR(MATCH($C766,'案件'!$A$5:$A$84,0),"なし"))</f>
        <v/>
      </c>
      <c r="P766" s="34">
        <f>IF($B766="","",IFERROR(MATCH($B766,'メンバー'!$B$5:$B$24,0),"なし"))</f>
        <v/>
      </c>
    </row>
    <row r="767" ht="17" customHeight="1">
      <c r="A767" s="23" t="n"/>
      <c r="B767" s="21" t="n"/>
      <c r="C767" s="21" t="n"/>
      <c r="D767" s="29">
        <f>IF(OR($O767="",$O767="なし"),"",INDEX('案件'!$B$5:$B$84,$O767)&amp;"")</f>
        <v/>
      </c>
      <c r="E767" s="19" t="n"/>
      <c r="F767" s="22" t="n"/>
      <c r="G767" s="22" t="n"/>
      <c r="H767" s="19" t="n"/>
      <c r="I767" s="30">
        <f>IF(AND($F767="",$G767=""),"",IF(N('設定'!$B$11)&gt;0,ROUND((N($F767)*60+N($G767))/N('設定'!$B$11),0)*N('設定'!$B$11),(N($F767)*60+N($G767)))/60)</f>
        <v/>
      </c>
      <c r="J767" s="31">
        <f>IF(OR($I767="",$P767="",$P767="なし"),"",$I767*N(INDEX('メンバー'!$D$5:$D$24,$P767)))</f>
        <v/>
      </c>
      <c r="K767" s="32">
        <f>IF(OR($O767="",$O767="なし"),"",INDEX('案件'!$D$5:$D$84,$O767)&amp;"")</f>
        <v/>
      </c>
      <c r="L767" s="32">
        <f>IF(AND($A767="",$B767="",$C767="",$F767="",$G767=""),"",IF(NOT(ISNUMBER($A767)),"日付がない",IF($P767="","氏名がない",IF($P767="なし","氏名がメンバーにない",IF($O767="","案件コードがない",IF($O767="なし","案件コードが案件にない",IF($I767="","時間がない",IF((N($F767)*60+N($G767))=0,"時間が0",IF($I767=0,"丸めると0分","")))))))))</f>
        <v/>
      </c>
      <c r="M767" s="58" t="n"/>
      <c r="N767" s="33">
        <f>IF(ISNUMBER($A767),DATE(YEAR($A767),MONTH($A767),1),"")</f>
        <v/>
      </c>
      <c r="O767" s="34">
        <f>IF($C767="","",IFERROR(MATCH($C767,'案件'!$A$5:$A$84,0),"なし"))</f>
        <v/>
      </c>
      <c r="P767" s="34">
        <f>IF($B767="","",IFERROR(MATCH($B767,'メンバー'!$B$5:$B$24,0),"なし"))</f>
        <v/>
      </c>
    </row>
    <row r="768" ht="17" customHeight="1">
      <c r="A768" s="23" t="n"/>
      <c r="B768" s="21" t="n"/>
      <c r="C768" s="21" t="n"/>
      <c r="D768" s="29">
        <f>IF(OR($O768="",$O768="なし"),"",INDEX('案件'!$B$5:$B$84,$O768)&amp;"")</f>
        <v/>
      </c>
      <c r="E768" s="19" t="n"/>
      <c r="F768" s="22" t="n"/>
      <c r="G768" s="22" t="n"/>
      <c r="H768" s="19" t="n"/>
      <c r="I768" s="30">
        <f>IF(AND($F768="",$G768=""),"",IF(N('設定'!$B$11)&gt;0,ROUND((N($F768)*60+N($G768))/N('設定'!$B$11),0)*N('設定'!$B$11),(N($F768)*60+N($G768)))/60)</f>
        <v/>
      </c>
      <c r="J768" s="31">
        <f>IF(OR($I768="",$P768="",$P768="なし"),"",$I768*N(INDEX('メンバー'!$D$5:$D$24,$P768)))</f>
        <v/>
      </c>
      <c r="K768" s="32">
        <f>IF(OR($O768="",$O768="なし"),"",INDEX('案件'!$D$5:$D$84,$O768)&amp;"")</f>
        <v/>
      </c>
      <c r="L768" s="32">
        <f>IF(AND($A768="",$B768="",$C768="",$F768="",$G768=""),"",IF(NOT(ISNUMBER($A768)),"日付がない",IF($P768="","氏名がない",IF($P768="なし","氏名がメンバーにない",IF($O768="","案件コードがない",IF($O768="なし","案件コードが案件にない",IF($I768="","時間がない",IF((N($F768)*60+N($G768))=0,"時間が0",IF($I768=0,"丸めると0分","")))))))))</f>
        <v/>
      </c>
      <c r="M768" s="58" t="n"/>
      <c r="N768" s="33">
        <f>IF(ISNUMBER($A768),DATE(YEAR($A768),MONTH($A768),1),"")</f>
        <v/>
      </c>
      <c r="O768" s="34">
        <f>IF($C768="","",IFERROR(MATCH($C768,'案件'!$A$5:$A$84,0),"なし"))</f>
        <v/>
      </c>
      <c r="P768" s="34">
        <f>IF($B768="","",IFERROR(MATCH($B768,'メンバー'!$B$5:$B$24,0),"なし"))</f>
        <v/>
      </c>
    </row>
    <row r="769" ht="17" customHeight="1">
      <c r="A769" s="23" t="n"/>
      <c r="B769" s="21" t="n"/>
      <c r="C769" s="21" t="n"/>
      <c r="D769" s="29">
        <f>IF(OR($O769="",$O769="なし"),"",INDEX('案件'!$B$5:$B$84,$O769)&amp;"")</f>
        <v/>
      </c>
      <c r="E769" s="19" t="n"/>
      <c r="F769" s="22" t="n"/>
      <c r="G769" s="22" t="n"/>
      <c r="H769" s="19" t="n"/>
      <c r="I769" s="30">
        <f>IF(AND($F769="",$G769=""),"",IF(N('設定'!$B$11)&gt;0,ROUND((N($F769)*60+N($G769))/N('設定'!$B$11),0)*N('設定'!$B$11),(N($F769)*60+N($G769)))/60)</f>
        <v/>
      </c>
      <c r="J769" s="31">
        <f>IF(OR($I769="",$P769="",$P769="なし"),"",$I769*N(INDEX('メンバー'!$D$5:$D$24,$P769)))</f>
        <v/>
      </c>
      <c r="K769" s="32">
        <f>IF(OR($O769="",$O769="なし"),"",INDEX('案件'!$D$5:$D$84,$O769)&amp;"")</f>
        <v/>
      </c>
      <c r="L769" s="32">
        <f>IF(AND($A769="",$B769="",$C769="",$F769="",$G769=""),"",IF(NOT(ISNUMBER($A769)),"日付がない",IF($P769="","氏名がない",IF($P769="なし","氏名がメンバーにない",IF($O769="","案件コードがない",IF($O769="なし","案件コードが案件にない",IF($I769="","時間がない",IF((N($F769)*60+N($G769))=0,"時間が0",IF($I769=0,"丸めると0分","")))))))))</f>
        <v/>
      </c>
      <c r="M769" s="58" t="n"/>
      <c r="N769" s="33">
        <f>IF(ISNUMBER($A769),DATE(YEAR($A769),MONTH($A769),1),"")</f>
        <v/>
      </c>
      <c r="O769" s="34">
        <f>IF($C769="","",IFERROR(MATCH($C769,'案件'!$A$5:$A$84,0),"なし"))</f>
        <v/>
      </c>
      <c r="P769" s="34">
        <f>IF($B769="","",IFERROR(MATCH($B769,'メンバー'!$B$5:$B$24,0),"なし"))</f>
        <v/>
      </c>
    </row>
    <row r="770" ht="17" customHeight="1">
      <c r="A770" s="23" t="n"/>
      <c r="B770" s="21" t="n"/>
      <c r="C770" s="21" t="n"/>
      <c r="D770" s="29">
        <f>IF(OR($O770="",$O770="なし"),"",INDEX('案件'!$B$5:$B$84,$O770)&amp;"")</f>
        <v/>
      </c>
      <c r="E770" s="19" t="n"/>
      <c r="F770" s="22" t="n"/>
      <c r="G770" s="22" t="n"/>
      <c r="H770" s="19" t="n"/>
      <c r="I770" s="30">
        <f>IF(AND($F770="",$G770=""),"",IF(N('設定'!$B$11)&gt;0,ROUND((N($F770)*60+N($G770))/N('設定'!$B$11),0)*N('設定'!$B$11),(N($F770)*60+N($G770)))/60)</f>
        <v/>
      </c>
      <c r="J770" s="31">
        <f>IF(OR($I770="",$P770="",$P770="なし"),"",$I770*N(INDEX('メンバー'!$D$5:$D$24,$P770)))</f>
        <v/>
      </c>
      <c r="K770" s="32">
        <f>IF(OR($O770="",$O770="なし"),"",INDEX('案件'!$D$5:$D$84,$O770)&amp;"")</f>
        <v/>
      </c>
      <c r="L770" s="32">
        <f>IF(AND($A770="",$B770="",$C770="",$F770="",$G770=""),"",IF(NOT(ISNUMBER($A770)),"日付がない",IF($P770="","氏名がない",IF($P770="なし","氏名がメンバーにない",IF($O770="","案件コードがない",IF($O770="なし","案件コードが案件にない",IF($I770="","時間がない",IF((N($F770)*60+N($G770))=0,"時間が0",IF($I770=0,"丸めると0分","")))))))))</f>
        <v/>
      </c>
      <c r="M770" s="58" t="n"/>
      <c r="N770" s="33">
        <f>IF(ISNUMBER($A770),DATE(YEAR($A770),MONTH($A770),1),"")</f>
        <v/>
      </c>
      <c r="O770" s="34">
        <f>IF($C770="","",IFERROR(MATCH($C770,'案件'!$A$5:$A$84,0),"なし"))</f>
        <v/>
      </c>
      <c r="P770" s="34">
        <f>IF($B770="","",IFERROR(MATCH($B770,'メンバー'!$B$5:$B$24,0),"なし"))</f>
        <v/>
      </c>
    </row>
    <row r="771" ht="17" customHeight="1">
      <c r="A771" s="23" t="n"/>
      <c r="B771" s="21" t="n"/>
      <c r="C771" s="21" t="n"/>
      <c r="D771" s="29">
        <f>IF(OR($O771="",$O771="なし"),"",INDEX('案件'!$B$5:$B$84,$O771)&amp;"")</f>
        <v/>
      </c>
      <c r="E771" s="19" t="n"/>
      <c r="F771" s="22" t="n"/>
      <c r="G771" s="22" t="n"/>
      <c r="H771" s="19" t="n"/>
      <c r="I771" s="30">
        <f>IF(AND($F771="",$G771=""),"",IF(N('設定'!$B$11)&gt;0,ROUND((N($F771)*60+N($G771))/N('設定'!$B$11),0)*N('設定'!$B$11),(N($F771)*60+N($G771)))/60)</f>
        <v/>
      </c>
      <c r="J771" s="31">
        <f>IF(OR($I771="",$P771="",$P771="なし"),"",$I771*N(INDEX('メンバー'!$D$5:$D$24,$P771)))</f>
        <v/>
      </c>
      <c r="K771" s="32">
        <f>IF(OR($O771="",$O771="なし"),"",INDEX('案件'!$D$5:$D$84,$O771)&amp;"")</f>
        <v/>
      </c>
      <c r="L771" s="32">
        <f>IF(AND($A771="",$B771="",$C771="",$F771="",$G771=""),"",IF(NOT(ISNUMBER($A771)),"日付がない",IF($P771="","氏名がない",IF($P771="なし","氏名がメンバーにない",IF($O771="","案件コードがない",IF($O771="なし","案件コードが案件にない",IF($I771="","時間がない",IF((N($F771)*60+N($G771))=0,"時間が0",IF($I771=0,"丸めると0分","")))))))))</f>
        <v/>
      </c>
      <c r="M771" s="58" t="n"/>
      <c r="N771" s="33">
        <f>IF(ISNUMBER($A771),DATE(YEAR($A771),MONTH($A771),1),"")</f>
        <v/>
      </c>
      <c r="O771" s="34">
        <f>IF($C771="","",IFERROR(MATCH($C771,'案件'!$A$5:$A$84,0),"なし"))</f>
        <v/>
      </c>
      <c r="P771" s="34">
        <f>IF($B771="","",IFERROR(MATCH($B771,'メンバー'!$B$5:$B$24,0),"なし"))</f>
        <v/>
      </c>
    </row>
    <row r="772" ht="17" customHeight="1">
      <c r="A772" s="23" t="n"/>
      <c r="B772" s="21" t="n"/>
      <c r="C772" s="21" t="n"/>
      <c r="D772" s="29">
        <f>IF(OR($O772="",$O772="なし"),"",INDEX('案件'!$B$5:$B$84,$O772)&amp;"")</f>
        <v/>
      </c>
      <c r="E772" s="19" t="n"/>
      <c r="F772" s="22" t="n"/>
      <c r="G772" s="22" t="n"/>
      <c r="H772" s="19" t="n"/>
      <c r="I772" s="30">
        <f>IF(AND($F772="",$G772=""),"",IF(N('設定'!$B$11)&gt;0,ROUND((N($F772)*60+N($G772))/N('設定'!$B$11),0)*N('設定'!$B$11),(N($F772)*60+N($G772)))/60)</f>
        <v/>
      </c>
      <c r="J772" s="31">
        <f>IF(OR($I772="",$P772="",$P772="なし"),"",$I772*N(INDEX('メンバー'!$D$5:$D$24,$P772)))</f>
        <v/>
      </c>
      <c r="K772" s="32">
        <f>IF(OR($O772="",$O772="なし"),"",INDEX('案件'!$D$5:$D$84,$O772)&amp;"")</f>
        <v/>
      </c>
      <c r="L772" s="32">
        <f>IF(AND($A772="",$B772="",$C772="",$F772="",$G772=""),"",IF(NOT(ISNUMBER($A772)),"日付がない",IF($P772="","氏名がない",IF($P772="なし","氏名がメンバーにない",IF($O772="","案件コードがない",IF($O772="なし","案件コードが案件にない",IF($I772="","時間がない",IF((N($F772)*60+N($G772))=0,"時間が0",IF($I772=0,"丸めると0分","")))))))))</f>
        <v/>
      </c>
      <c r="M772" s="58" t="n"/>
      <c r="N772" s="33">
        <f>IF(ISNUMBER($A772),DATE(YEAR($A772),MONTH($A772),1),"")</f>
        <v/>
      </c>
      <c r="O772" s="34">
        <f>IF($C772="","",IFERROR(MATCH($C772,'案件'!$A$5:$A$84,0),"なし"))</f>
        <v/>
      </c>
      <c r="P772" s="34">
        <f>IF($B772="","",IFERROR(MATCH($B772,'メンバー'!$B$5:$B$24,0),"なし"))</f>
        <v/>
      </c>
    </row>
    <row r="773" ht="17" customHeight="1">
      <c r="A773" s="23" t="n"/>
      <c r="B773" s="21" t="n"/>
      <c r="C773" s="21" t="n"/>
      <c r="D773" s="29">
        <f>IF(OR($O773="",$O773="なし"),"",INDEX('案件'!$B$5:$B$84,$O773)&amp;"")</f>
        <v/>
      </c>
      <c r="E773" s="19" t="n"/>
      <c r="F773" s="22" t="n"/>
      <c r="G773" s="22" t="n"/>
      <c r="H773" s="19" t="n"/>
      <c r="I773" s="30">
        <f>IF(AND($F773="",$G773=""),"",IF(N('設定'!$B$11)&gt;0,ROUND((N($F773)*60+N($G773))/N('設定'!$B$11),0)*N('設定'!$B$11),(N($F773)*60+N($G773)))/60)</f>
        <v/>
      </c>
      <c r="J773" s="31">
        <f>IF(OR($I773="",$P773="",$P773="なし"),"",$I773*N(INDEX('メンバー'!$D$5:$D$24,$P773)))</f>
        <v/>
      </c>
      <c r="K773" s="32">
        <f>IF(OR($O773="",$O773="なし"),"",INDEX('案件'!$D$5:$D$84,$O773)&amp;"")</f>
        <v/>
      </c>
      <c r="L773" s="32">
        <f>IF(AND($A773="",$B773="",$C773="",$F773="",$G773=""),"",IF(NOT(ISNUMBER($A773)),"日付がない",IF($P773="","氏名がない",IF($P773="なし","氏名がメンバーにない",IF($O773="","案件コードがない",IF($O773="なし","案件コードが案件にない",IF($I773="","時間がない",IF((N($F773)*60+N($G773))=0,"時間が0",IF($I773=0,"丸めると0分","")))))))))</f>
        <v/>
      </c>
      <c r="M773" s="58" t="n"/>
      <c r="N773" s="33">
        <f>IF(ISNUMBER($A773),DATE(YEAR($A773),MONTH($A773),1),"")</f>
        <v/>
      </c>
      <c r="O773" s="34">
        <f>IF($C773="","",IFERROR(MATCH($C773,'案件'!$A$5:$A$84,0),"なし"))</f>
        <v/>
      </c>
      <c r="P773" s="34">
        <f>IF($B773="","",IFERROR(MATCH($B773,'メンバー'!$B$5:$B$24,0),"なし"))</f>
        <v/>
      </c>
    </row>
    <row r="774" ht="17" customHeight="1">
      <c r="A774" s="23" t="n"/>
      <c r="B774" s="21" t="n"/>
      <c r="C774" s="21" t="n"/>
      <c r="D774" s="29">
        <f>IF(OR($O774="",$O774="なし"),"",INDEX('案件'!$B$5:$B$84,$O774)&amp;"")</f>
        <v/>
      </c>
      <c r="E774" s="19" t="n"/>
      <c r="F774" s="22" t="n"/>
      <c r="G774" s="22" t="n"/>
      <c r="H774" s="19" t="n"/>
      <c r="I774" s="30">
        <f>IF(AND($F774="",$G774=""),"",IF(N('設定'!$B$11)&gt;0,ROUND((N($F774)*60+N($G774))/N('設定'!$B$11),0)*N('設定'!$B$11),(N($F774)*60+N($G774)))/60)</f>
        <v/>
      </c>
      <c r="J774" s="31">
        <f>IF(OR($I774="",$P774="",$P774="なし"),"",$I774*N(INDEX('メンバー'!$D$5:$D$24,$P774)))</f>
        <v/>
      </c>
      <c r="K774" s="32">
        <f>IF(OR($O774="",$O774="なし"),"",INDEX('案件'!$D$5:$D$84,$O774)&amp;"")</f>
        <v/>
      </c>
      <c r="L774" s="32">
        <f>IF(AND($A774="",$B774="",$C774="",$F774="",$G774=""),"",IF(NOT(ISNUMBER($A774)),"日付がない",IF($P774="","氏名がない",IF($P774="なし","氏名がメンバーにない",IF($O774="","案件コードがない",IF($O774="なし","案件コードが案件にない",IF($I774="","時間がない",IF((N($F774)*60+N($G774))=0,"時間が0",IF($I774=0,"丸めると0分","")))))))))</f>
        <v/>
      </c>
      <c r="M774" s="58" t="n"/>
      <c r="N774" s="33">
        <f>IF(ISNUMBER($A774),DATE(YEAR($A774),MONTH($A774),1),"")</f>
        <v/>
      </c>
      <c r="O774" s="34">
        <f>IF($C774="","",IFERROR(MATCH($C774,'案件'!$A$5:$A$84,0),"なし"))</f>
        <v/>
      </c>
      <c r="P774" s="34">
        <f>IF($B774="","",IFERROR(MATCH($B774,'メンバー'!$B$5:$B$24,0),"なし"))</f>
        <v/>
      </c>
    </row>
    <row r="775" ht="17" customHeight="1">
      <c r="A775" s="23" t="n"/>
      <c r="B775" s="21" t="n"/>
      <c r="C775" s="21" t="n"/>
      <c r="D775" s="29">
        <f>IF(OR($O775="",$O775="なし"),"",INDEX('案件'!$B$5:$B$84,$O775)&amp;"")</f>
        <v/>
      </c>
      <c r="E775" s="19" t="n"/>
      <c r="F775" s="22" t="n"/>
      <c r="G775" s="22" t="n"/>
      <c r="H775" s="19" t="n"/>
      <c r="I775" s="30">
        <f>IF(AND($F775="",$G775=""),"",IF(N('設定'!$B$11)&gt;0,ROUND((N($F775)*60+N($G775))/N('設定'!$B$11),0)*N('設定'!$B$11),(N($F775)*60+N($G775)))/60)</f>
        <v/>
      </c>
      <c r="J775" s="31">
        <f>IF(OR($I775="",$P775="",$P775="なし"),"",$I775*N(INDEX('メンバー'!$D$5:$D$24,$P775)))</f>
        <v/>
      </c>
      <c r="K775" s="32">
        <f>IF(OR($O775="",$O775="なし"),"",INDEX('案件'!$D$5:$D$84,$O775)&amp;"")</f>
        <v/>
      </c>
      <c r="L775" s="32">
        <f>IF(AND($A775="",$B775="",$C775="",$F775="",$G775=""),"",IF(NOT(ISNUMBER($A775)),"日付がない",IF($P775="","氏名がない",IF($P775="なし","氏名がメンバーにない",IF($O775="","案件コードがない",IF($O775="なし","案件コードが案件にない",IF($I775="","時間がない",IF((N($F775)*60+N($G775))=0,"時間が0",IF($I775=0,"丸めると0分","")))))))))</f>
        <v/>
      </c>
      <c r="M775" s="58" t="n"/>
      <c r="N775" s="33">
        <f>IF(ISNUMBER($A775),DATE(YEAR($A775),MONTH($A775),1),"")</f>
        <v/>
      </c>
      <c r="O775" s="34">
        <f>IF($C775="","",IFERROR(MATCH($C775,'案件'!$A$5:$A$84,0),"なし"))</f>
        <v/>
      </c>
      <c r="P775" s="34">
        <f>IF($B775="","",IFERROR(MATCH($B775,'メンバー'!$B$5:$B$24,0),"なし"))</f>
        <v/>
      </c>
    </row>
    <row r="776" ht="17" customHeight="1">
      <c r="A776" s="23" t="n"/>
      <c r="B776" s="21" t="n"/>
      <c r="C776" s="21" t="n"/>
      <c r="D776" s="29">
        <f>IF(OR($O776="",$O776="なし"),"",INDEX('案件'!$B$5:$B$84,$O776)&amp;"")</f>
        <v/>
      </c>
      <c r="E776" s="19" t="n"/>
      <c r="F776" s="22" t="n"/>
      <c r="G776" s="22" t="n"/>
      <c r="H776" s="19" t="n"/>
      <c r="I776" s="30">
        <f>IF(AND($F776="",$G776=""),"",IF(N('設定'!$B$11)&gt;0,ROUND((N($F776)*60+N($G776))/N('設定'!$B$11),0)*N('設定'!$B$11),(N($F776)*60+N($G776)))/60)</f>
        <v/>
      </c>
      <c r="J776" s="31">
        <f>IF(OR($I776="",$P776="",$P776="なし"),"",$I776*N(INDEX('メンバー'!$D$5:$D$24,$P776)))</f>
        <v/>
      </c>
      <c r="K776" s="32">
        <f>IF(OR($O776="",$O776="なし"),"",INDEX('案件'!$D$5:$D$84,$O776)&amp;"")</f>
        <v/>
      </c>
      <c r="L776" s="32">
        <f>IF(AND($A776="",$B776="",$C776="",$F776="",$G776=""),"",IF(NOT(ISNUMBER($A776)),"日付がない",IF($P776="","氏名がない",IF($P776="なし","氏名がメンバーにない",IF($O776="","案件コードがない",IF($O776="なし","案件コードが案件にない",IF($I776="","時間がない",IF((N($F776)*60+N($G776))=0,"時間が0",IF($I776=0,"丸めると0分","")))))))))</f>
        <v/>
      </c>
      <c r="M776" s="58" t="n"/>
      <c r="N776" s="33">
        <f>IF(ISNUMBER($A776),DATE(YEAR($A776),MONTH($A776),1),"")</f>
        <v/>
      </c>
      <c r="O776" s="34">
        <f>IF($C776="","",IFERROR(MATCH($C776,'案件'!$A$5:$A$84,0),"なし"))</f>
        <v/>
      </c>
      <c r="P776" s="34">
        <f>IF($B776="","",IFERROR(MATCH($B776,'メンバー'!$B$5:$B$24,0),"なし"))</f>
        <v/>
      </c>
    </row>
    <row r="777" ht="17" customHeight="1">
      <c r="A777" s="23" t="n"/>
      <c r="B777" s="21" t="n"/>
      <c r="C777" s="21" t="n"/>
      <c r="D777" s="29">
        <f>IF(OR($O777="",$O777="なし"),"",INDEX('案件'!$B$5:$B$84,$O777)&amp;"")</f>
        <v/>
      </c>
      <c r="E777" s="19" t="n"/>
      <c r="F777" s="22" t="n"/>
      <c r="G777" s="22" t="n"/>
      <c r="H777" s="19" t="n"/>
      <c r="I777" s="30">
        <f>IF(AND($F777="",$G777=""),"",IF(N('設定'!$B$11)&gt;0,ROUND((N($F777)*60+N($G777))/N('設定'!$B$11),0)*N('設定'!$B$11),(N($F777)*60+N($G777)))/60)</f>
        <v/>
      </c>
      <c r="J777" s="31">
        <f>IF(OR($I777="",$P777="",$P777="なし"),"",$I777*N(INDEX('メンバー'!$D$5:$D$24,$P777)))</f>
        <v/>
      </c>
      <c r="K777" s="32">
        <f>IF(OR($O777="",$O777="なし"),"",INDEX('案件'!$D$5:$D$84,$O777)&amp;"")</f>
        <v/>
      </c>
      <c r="L777" s="32">
        <f>IF(AND($A777="",$B777="",$C777="",$F777="",$G777=""),"",IF(NOT(ISNUMBER($A777)),"日付がない",IF($P777="","氏名がない",IF($P777="なし","氏名がメンバーにない",IF($O777="","案件コードがない",IF($O777="なし","案件コードが案件にない",IF($I777="","時間がない",IF((N($F777)*60+N($G777))=0,"時間が0",IF($I777=0,"丸めると0分","")))))))))</f>
        <v/>
      </c>
      <c r="M777" s="58" t="n"/>
      <c r="N777" s="33">
        <f>IF(ISNUMBER($A777),DATE(YEAR($A777),MONTH($A777),1),"")</f>
        <v/>
      </c>
      <c r="O777" s="34">
        <f>IF($C777="","",IFERROR(MATCH($C777,'案件'!$A$5:$A$84,0),"なし"))</f>
        <v/>
      </c>
      <c r="P777" s="34">
        <f>IF($B777="","",IFERROR(MATCH($B777,'メンバー'!$B$5:$B$24,0),"なし"))</f>
        <v/>
      </c>
    </row>
    <row r="778" ht="17" customHeight="1">
      <c r="A778" s="23" t="n"/>
      <c r="B778" s="21" t="n"/>
      <c r="C778" s="21" t="n"/>
      <c r="D778" s="29">
        <f>IF(OR($O778="",$O778="なし"),"",INDEX('案件'!$B$5:$B$84,$O778)&amp;"")</f>
        <v/>
      </c>
      <c r="E778" s="19" t="n"/>
      <c r="F778" s="22" t="n"/>
      <c r="G778" s="22" t="n"/>
      <c r="H778" s="19" t="n"/>
      <c r="I778" s="30">
        <f>IF(AND($F778="",$G778=""),"",IF(N('設定'!$B$11)&gt;0,ROUND((N($F778)*60+N($G778))/N('設定'!$B$11),0)*N('設定'!$B$11),(N($F778)*60+N($G778)))/60)</f>
        <v/>
      </c>
      <c r="J778" s="31">
        <f>IF(OR($I778="",$P778="",$P778="なし"),"",$I778*N(INDEX('メンバー'!$D$5:$D$24,$P778)))</f>
        <v/>
      </c>
      <c r="K778" s="32">
        <f>IF(OR($O778="",$O778="なし"),"",INDEX('案件'!$D$5:$D$84,$O778)&amp;"")</f>
        <v/>
      </c>
      <c r="L778" s="32">
        <f>IF(AND($A778="",$B778="",$C778="",$F778="",$G778=""),"",IF(NOT(ISNUMBER($A778)),"日付がない",IF($P778="","氏名がない",IF($P778="なし","氏名がメンバーにない",IF($O778="","案件コードがない",IF($O778="なし","案件コードが案件にない",IF($I778="","時間がない",IF((N($F778)*60+N($G778))=0,"時間が0",IF($I778=0,"丸めると0分","")))))))))</f>
        <v/>
      </c>
      <c r="M778" s="58" t="n"/>
      <c r="N778" s="33">
        <f>IF(ISNUMBER($A778),DATE(YEAR($A778),MONTH($A778),1),"")</f>
        <v/>
      </c>
      <c r="O778" s="34">
        <f>IF($C778="","",IFERROR(MATCH($C778,'案件'!$A$5:$A$84,0),"なし"))</f>
        <v/>
      </c>
      <c r="P778" s="34">
        <f>IF($B778="","",IFERROR(MATCH($B778,'メンバー'!$B$5:$B$24,0),"なし"))</f>
        <v/>
      </c>
    </row>
    <row r="779" ht="17" customHeight="1">
      <c r="A779" s="23" t="n"/>
      <c r="B779" s="21" t="n"/>
      <c r="C779" s="21" t="n"/>
      <c r="D779" s="29">
        <f>IF(OR($O779="",$O779="なし"),"",INDEX('案件'!$B$5:$B$84,$O779)&amp;"")</f>
        <v/>
      </c>
      <c r="E779" s="19" t="n"/>
      <c r="F779" s="22" t="n"/>
      <c r="G779" s="22" t="n"/>
      <c r="H779" s="19" t="n"/>
      <c r="I779" s="30">
        <f>IF(AND($F779="",$G779=""),"",IF(N('設定'!$B$11)&gt;0,ROUND((N($F779)*60+N($G779))/N('設定'!$B$11),0)*N('設定'!$B$11),(N($F779)*60+N($G779)))/60)</f>
        <v/>
      </c>
      <c r="J779" s="31">
        <f>IF(OR($I779="",$P779="",$P779="なし"),"",$I779*N(INDEX('メンバー'!$D$5:$D$24,$P779)))</f>
        <v/>
      </c>
      <c r="K779" s="32">
        <f>IF(OR($O779="",$O779="なし"),"",INDEX('案件'!$D$5:$D$84,$O779)&amp;"")</f>
        <v/>
      </c>
      <c r="L779" s="32">
        <f>IF(AND($A779="",$B779="",$C779="",$F779="",$G779=""),"",IF(NOT(ISNUMBER($A779)),"日付がない",IF($P779="","氏名がない",IF($P779="なし","氏名がメンバーにない",IF($O779="","案件コードがない",IF($O779="なし","案件コードが案件にない",IF($I779="","時間がない",IF((N($F779)*60+N($G779))=0,"時間が0",IF($I779=0,"丸めると0分","")))))))))</f>
        <v/>
      </c>
      <c r="M779" s="58" t="n"/>
      <c r="N779" s="33">
        <f>IF(ISNUMBER($A779),DATE(YEAR($A779),MONTH($A779),1),"")</f>
        <v/>
      </c>
      <c r="O779" s="34">
        <f>IF($C779="","",IFERROR(MATCH($C779,'案件'!$A$5:$A$84,0),"なし"))</f>
        <v/>
      </c>
      <c r="P779" s="34">
        <f>IF($B779="","",IFERROR(MATCH($B779,'メンバー'!$B$5:$B$24,0),"なし"))</f>
        <v/>
      </c>
    </row>
    <row r="780" ht="17" customHeight="1">
      <c r="A780" s="23" t="n"/>
      <c r="B780" s="21" t="n"/>
      <c r="C780" s="21" t="n"/>
      <c r="D780" s="29">
        <f>IF(OR($O780="",$O780="なし"),"",INDEX('案件'!$B$5:$B$84,$O780)&amp;"")</f>
        <v/>
      </c>
      <c r="E780" s="19" t="n"/>
      <c r="F780" s="22" t="n"/>
      <c r="G780" s="22" t="n"/>
      <c r="H780" s="19" t="n"/>
      <c r="I780" s="30">
        <f>IF(AND($F780="",$G780=""),"",IF(N('設定'!$B$11)&gt;0,ROUND((N($F780)*60+N($G780))/N('設定'!$B$11),0)*N('設定'!$B$11),(N($F780)*60+N($G780)))/60)</f>
        <v/>
      </c>
      <c r="J780" s="31">
        <f>IF(OR($I780="",$P780="",$P780="なし"),"",$I780*N(INDEX('メンバー'!$D$5:$D$24,$P780)))</f>
        <v/>
      </c>
      <c r="K780" s="32">
        <f>IF(OR($O780="",$O780="なし"),"",INDEX('案件'!$D$5:$D$84,$O780)&amp;"")</f>
        <v/>
      </c>
      <c r="L780" s="32">
        <f>IF(AND($A780="",$B780="",$C780="",$F780="",$G780=""),"",IF(NOT(ISNUMBER($A780)),"日付がない",IF($P780="","氏名がない",IF($P780="なし","氏名がメンバーにない",IF($O780="","案件コードがない",IF($O780="なし","案件コードが案件にない",IF($I780="","時間がない",IF((N($F780)*60+N($G780))=0,"時間が0",IF($I780=0,"丸めると0分","")))))))))</f>
        <v/>
      </c>
      <c r="M780" s="58" t="n"/>
      <c r="N780" s="33">
        <f>IF(ISNUMBER($A780),DATE(YEAR($A780),MONTH($A780),1),"")</f>
        <v/>
      </c>
      <c r="O780" s="34">
        <f>IF($C780="","",IFERROR(MATCH($C780,'案件'!$A$5:$A$84,0),"なし"))</f>
        <v/>
      </c>
      <c r="P780" s="34">
        <f>IF($B780="","",IFERROR(MATCH($B780,'メンバー'!$B$5:$B$24,0),"なし"))</f>
        <v/>
      </c>
    </row>
    <row r="781" ht="17" customHeight="1">
      <c r="A781" s="23" t="n"/>
      <c r="B781" s="21" t="n"/>
      <c r="C781" s="21" t="n"/>
      <c r="D781" s="29">
        <f>IF(OR($O781="",$O781="なし"),"",INDEX('案件'!$B$5:$B$84,$O781)&amp;"")</f>
        <v/>
      </c>
      <c r="E781" s="19" t="n"/>
      <c r="F781" s="22" t="n"/>
      <c r="G781" s="22" t="n"/>
      <c r="H781" s="19" t="n"/>
      <c r="I781" s="30">
        <f>IF(AND($F781="",$G781=""),"",IF(N('設定'!$B$11)&gt;0,ROUND((N($F781)*60+N($G781))/N('設定'!$B$11),0)*N('設定'!$B$11),(N($F781)*60+N($G781)))/60)</f>
        <v/>
      </c>
      <c r="J781" s="31">
        <f>IF(OR($I781="",$P781="",$P781="なし"),"",$I781*N(INDEX('メンバー'!$D$5:$D$24,$P781)))</f>
        <v/>
      </c>
      <c r="K781" s="32">
        <f>IF(OR($O781="",$O781="なし"),"",INDEX('案件'!$D$5:$D$84,$O781)&amp;"")</f>
        <v/>
      </c>
      <c r="L781" s="32">
        <f>IF(AND($A781="",$B781="",$C781="",$F781="",$G781=""),"",IF(NOT(ISNUMBER($A781)),"日付がない",IF($P781="","氏名がない",IF($P781="なし","氏名がメンバーにない",IF($O781="","案件コードがない",IF($O781="なし","案件コードが案件にない",IF($I781="","時間がない",IF((N($F781)*60+N($G781))=0,"時間が0",IF($I781=0,"丸めると0分","")))))))))</f>
        <v/>
      </c>
      <c r="M781" s="58" t="n"/>
      <c r="N781" s="33">
        <f>IF(ISNUMBER($A781),DATE(YEAR($A781),MONTH($A781),1),"")</f>
        <v/>
      </c>
      <c r="O781" s="34">
        <f>IF($C781="","",IFERROR(MATCH($C781,'案件'!$A$5:$A$84,0),"なし"))</f>
        <v/>
      </c>
      <c r="P781" s="34">
        <f>IF($B781="","",IFERROR(MATCH($B781,'メンバー'!$B$5:$B$24,0),"なし"))</f>
        <v/>
      </c>
    </row>
    <row r="782" ht="17" customHeight="1">
      <c r="A782" s="23" t="n"/>
      <c r="B782" s="21" t="n"/>
      <c r="C782" s="21" t="n"/>
      <c r="D782" s="29">
        <f>IF(OR($O782="",$O782="なし"),"",INDEX('案件'!$B$5:$B$84,$O782)&amp;"")</f>
        <v/>
      </c>
      <c r="E782" s="19" t="n"/>
      <c r="F782" s="22" t="n"/>
      <c r="G782" s="22" t="n"/>
      <c r="H782" s="19" t="n"/>
      <c r="I782" s="30">
        <f>IF(AND($F782="",$G782=""),"",IF(N('設定'!$B$11)&gt;0,ROUND((N($F782)*60+N($G782))/N('設定'!$B$11),0)*N('設定'!$B$11),(N($F782)*60+N($G782)))/60)</f>
        <v/>
      </c>
      <c r="J782" s="31">
        <f>IF(OR($I782="",$P782="",$P782="なし"),"",$I782*N(INDEX('メンバー'!$D$5:$D$24,$P782)))</f>
        <v/>
      </c>
      <c r="K782" s="32">
        <f>IF(OR($O782="",$O782="なし"),"",INDEX('案件'!$D$5:$D$84,$O782)&amp;"")</f>
        <v/>
      </c>
      <c r="L782" s="32">
        <f>IF(AND($A782="",$B782="",$C782="",$F782="",$G782=""),"",IF(NOT(ISNUMBER($A782)),"日付がない",IF($P782="","氏名がない",IF($P782="なし","氏名がメンバーにない",IF($O782="","案件コードがない",IF($O782="なし","案件コードが案件にない",IF($I782="","時間がない",IF((N($F782)*60+N($G782))=0,"時間が0",IF($I782=0,"丸めると0分","")))))))))</f>
        <v/>
      </c>
      <c r="M782" s="58" t="n"/>
      <c r="N782" s="33">
        <f>IF(ISNUMBER($A782),DATE(YEAR($A782),MONTH($A782),1),"")</f>
        <v/>
      </c>
      <c r="O782" s="34">
        <f>IF($C782="","",IFERROR(MATCH($C782,'案件'!$A$5:$A$84,0),"なし"))</f>
        <v/>
      </c>
      <c r="P782" s="34">
        <f>IF($B782="","",IFERROR(MATCH($B782,'メンバー'!$B$5:$B$24,0),"なし"))</f>
        <v/>
      </c>
    </row>
    <row r="783" ht="17" customHeight="1">
      <c r="A783" s="23" t="n"/>
      <c r="B783" s="21" t="n"/>
      <c r="C783" s="21" t="n"/>
      <c r="D783" s="29">
        <f>IF(OR($O783="",$O783="なし"),"",INDEX('案件'!$B$5:$B$84,$O783)&amp;"")</f>
        <v/>
      </c>
      <c r="E783" s="19" t="n"/>
      <c r="F783" s="22" t="n"/>
      <c r="G783" s="22" t="n"/>
      <c r="H783" s="19" t="n"/>
      <c r="I783" s="30">
        <f>IF(AND($F783="",$G783=""),"",IF(N('設定'!$B$11)&gt;0,ROUND((N($F783)*60+N($G783))/N('設定'!$B$11),0)*N('設定'!$B$11),(N($F783)*60+N($G783)))/60)</f>
        <v/>
      </c>
      <c r="J783" s="31">
        <f>IF(OR($I783="",$P783="",$P783="なし"),"",$I783*N(INDEX('メンバー'!$D$5:$D$24,$P783)))</f>
        <v/>
      </c>
      <c r="K783" s="32">
        <f>IF(OR($O783="",$O783="なし"),"",INDEX('案件'!$D$5:$D$84,$O783)&amp;"")</f>
        <v/>
      </c>
      <c r="L783" s="32">
        <f>IF(AND($A783="",$B783="",$C783="",$F783="",$G783=""),"",IF(NOT(ISNUMBER($A783)),"日付がない",IF($P783="","氏名がない",IF($P783="なし","氏名がメンバーにない",IF($O783="","案件コードがない",IF($O783="なし","案件コードが案件にない",IF($I783="","時間がない",IF((N($F783)*60+N($G783))=0,"時間が0",IF($I783=0,"丸めると0分","")))))))))</f>
        <v/>
      </c>
      <c r="M783" s="58" t="n"/>
      <c r="N783" s="33">
        <f>IF(ISNUMBER($A783),DATE(YEAR($A783),MONTH($A783),1),"")</f>
        <v/>
      </c>
      <c r="O783" s="34">
        <f>IF($C783="","",IFERROR(MATCH($C783,'案件'!$A$5:$A$84,0),"なし"))</f>
        <v/>
      </c>
      <c r="P783" s="34">
        <f>IF($B783="","",IFERROR(MATCH($B783,'メンバー'!$B$5:$B$24,0),"なし"))</f>
        <v/>
      </c>
    </row>
    <row r="784" ht="17" customHeight="1">
      <c r="A784" s="23" t="n"/>
      <c r="B784" s="21" t="n"/>
      <c r="C784" s="21" t="n"/>
      <c r="D784" s="29">
        <f>IF(OR($O784="",$O784="なし"),"",INDEX('案件'!$B$5:$B$84,$O784)&amp;"")</f>
        <v/>
      </c>
      <c r="E784" s="19" t="n"/>
      <c r="F784" s="22" t="n"/>
      <c r="G784" s="22" t="n"/>
      <c r="H784" s="19" t="n"/>
      <c r="I784" s="30">
        <f>IF(AND($F784="",$G784=""),"",IF(N('設定'!$B$11)&gt;0,ROUND((N($F784)*60+N($G784))/N('設定'!$B$11),0)*N('設定'!$B$11),(N($F784)*60+N($G784)))/60)</f>
        <v/>
      </c>
      <c r="J784" s="31">
        <f>IF(OR($I784="",$P784="",$P784="なし"),"",$I784*N(INDEX('メンバー'!$D$5:$D$24,$P784)))</f>
        <v/>
      </c>
      <c r="K784" s="32">
        <f>IF(OR($O784="",$O784="なし"),"",INDEX('案件'!$D$5:$D$84,$O784)&amp;"")</f>
        <v/>
      </c>
      <c r="L784" s="32">
        <f>IF(AND($A784="",$B784="",$C784="",$F784="",$G784=""),"",IF(NOT(ISNUMBER($A784)),"日付がない",IF($P784="","氏名がない",IF($P784="なし","氏名がメンバーにない",IF($O784="","案件コードがない",IF($O784="なし","案件コードが案件にない",IF($I784="","時間がない",IF((N($F784)*60+N($G784))=0,"時間が0",IF($I784=0,"丸めると0分","")))))))))</f>
        <v/>
      </c>
      <c r="M784" s="58" t="n"/>
      <c r="N784" s="33">
        <f>IF(ISNUMBER($A784),DATE(YEAR($A784),MONTH($A784),1),"")</f>
        <v/>
      </c>
      <c r="O784" s="34">
        <f>IF($C784="","",IFERROR(MATCH($C784,'案件'!$A$5:$A$84,0),"なし"))</f>
        <v/>
      </c>
      <c r="P784" s="34">
        <f>IF($B784="","",IFERROR(MATCH($B784,'メンバー'!$B$5:$B$24,0),"なし"))</f>
        <v/>
      </c>
    </row>
    <row r="785" ht="17" customHeight="1">
      <c r="A785" s="23" t="n"/>
      <c r="B785" s="21" t="n"/>
      <c r="C785" s="21" t="n"/>
      <c r="D785" s="29">
        <f>IF(OR($O785="",$O785="なし"),"",INDEX('案件'!$B$5:$B$84,$O785)&amp;"")</f>
        <v/>
      </c>
      <c r="E785" s="19" t="n"/>
      <c r="F785" s="22" t="n"/>
      <c r="G785" s="22" t="n"/>
      <c r="H785" s="19" t="n"/>
      <c r="I785" s="30">
        <f>IF(AND($F785="",$G785=""),"",IF(N('設定'!$B$11)&gt;0,ROUND((N($F785)*60+N($G785))/N('設定'!$B$11),0)*N('設定'!$B$11),(N($F785)*60+N($G785)))/60)</f>
        <v/>
      </c>
      <c r="J785" s="31">
        <f>IF(OR($I785="",$P785="",$P785="なし"),"",$I785*N(INDEX('メンバー'!$D$5:$D$24,$P785)))</f>
        <v/>
      </c>
      <c r="K785" s="32">
        <f>IF(OR($O785="",$O785="なし"),"",INDEX('案件'!$D$5:$D$84,$O785)&amp;"")</f>
        <v/>
      </c>
      <c r="L785" s="32">
        <f>IF(AND($A785="",$B785="",$C785="",$F785="",$G785=""),"",IF(NOT(ISNUMBER($A785)),"日付がない",IF($P785="","氏名がない",IF($P785="なし","氏名がメンバーにない",IF($O785="","案件コードがない",IF($O785="なし","案件コードが案件にない",IF($I785="","時間がない",IF((N($F785)*60+N($G785))=0,"時間が0",IF($I785=0,"丸めると0分","")))))))))</f>
        <v/>
      </c>
      <c r="M785" s="58" t="n"/>
      <c r="N785" s="33">
        <f>IF(ISNUMBER($A785),DATE(YEAR($A785),MONTH($A785),1),"")</f>
        <v/>
      </c>
      <c r="O785" s="34">
        <f>IF($C785="","",IFERROR(MATCH($C785,'案件'!$A$5:$A$84,0),"なし"))</f>
        <v/>
      </c>
      <c r="P785" s="34">
        <f>IF($B785="","",IFERROR(MATCH($B785,'メンバー'!$B$5:$B$24,0),"なし"))</f>
        <v/>
      </c>
    </row>
    <row r="786" ht="17" customHeight="1">
      <c r="A786" s="23" t="n"/>
      <c r="B786" s="21" t="n"/>
      <c r="C786" s="21" t="n"/>
      <c r="D786" s="29">
        <f>IF(OR($O786="",$O786="なし"),"",INDEX('案件'!$B$5:$B$84,$O786)&amp;"")</f>
        <v/>
      </c>
      <c r="E786" s="19" t="n"/>
      <c r="F786" s="22" t="n"/>
      <c r="G786" s="22" t="n"/>
      <c r="H786" s="19" t="n"/>
      <c r="I786" s="30">
        <f>IF(AND($F786="",$G786=""),"",IF(N('設定'!$B$11)&gt;0,ROUND((N($F786)*60+N($G786))/N('設定'!$B$11),0)*N('設定'!$B$11),(N($F786)*60+N($G786)))/60)</f>
        <v/>
      </c>
      <c r="J786" s="31">
        <f>IF(OR($I786="",$P786="",$P786="なし"),"",$I786*N(INDEX('メンバー'!$D$5:$D$24,$P786)))</f>
        <v/>
      </c>
      <c r="K786" s="32">
        <f>IF(OR($O786="",$O786="なし"),"",INDEX('案件'!$D$5:$D$84,$O786)&amp;"")</f>
        <v/>
      </c>
      <c r="L786" s="32">
        <f>IF(AND($A786="",$B786="",$C786="",$F786="",$G786=""),"",IF(NOT(ISNUMBER($A786)),"日付がない",IF($P786="","氏名がない",IF($P786="なし","氏名がメンバーにない",IF($O786="","案件コードがない",IF($O786="なし","案件コードが案件にない",IF($I786="","時間がない",IF((N($F786)*60+N($G786))=0,"時間が0",IF($I786=0,"丸めると0分","")))))))))</f>
        <v/>
      </c>
      <c r="M786" s="58" t="n"/>
      <c r="N786" s="33">
        <f>IF(ISNUMBER($A786),DATE(YEAR($A786),MONTH($A786),1),"")</f>
        <v/>
      </c>
      <c r="O786" s="34">
        <f>IF($C786="","",IFERROR(MATCH($C786,'案件'!$A$5:$A$84,0),"なし"))</f>
        <v/>
      </c>
      <c r="P786" s="34">
        <f>IF($B786="","",IFERROR(MATCH($B786,'メンバー'!$B$5:$B$24,0),"なし"))</f>
        <v/>
      </c>
    </row>
    <row r="787" ht="17" customHeight="1">
      <c r="A787" s="23" t="n"/>
      <c r="B787" s="21" t="n"/>
      <c r="C787" s="21" t="n"/>
      <c r="D787" s="29">
        <f>IF(OR($O787="",$O787="なし"),"",INDEX('案件'!$B$5:$B$84,$O787)&amp;"")</f>
        <v/>
      </c>
      <c r="E787" s="19" t="n"/>
      <c r="F787" s="22" t="n"/>
      <c r="G787" s="22" t="n"/>
      <c r="H787" s="19" t="n"/>
      <c r="I787" s="30">
        <f>IF(AND($F787="",$G787=""),"",IF(N('設定'!$B$11)&gt;0,ROUND((N($F787)*60+N($G787))/N('設定'!$B$11),0)*N('設定'!$B$11),(N($F787)*60+N($G787)))/60)</f>
        <v/>
      </c>
      <c r="J787" s="31">
        <f>IF(OR($I787="",$P787="",$P787="なし"),"",$I787*N(INDEX('メンバー'!$D$5:$D$24,$P787)))</f>
        <v/>
      </c>
      <c r="K787" s="32">
        <f>IF(OR($O787="",$O787="なし"),"",INDEX('案件'!$D$5:$D$84,$O787)&amp;"")</f>
        <v/>
      </c>
      <c r="L787" s="32">
        <f>IF(AND($A787="",$B787="",$C787="",$F787="",$G787=""),"",IF(NOT(ISNUMBER($A787)),"日付がない",IF($P787="","氏名がない",IF($P787="なし","氏名がメンバーにない",IF($O787="","案件コードがない",IF($O787="なし","案件コードが案件にない",IF($I787="","時間がない",IF((N($F787)*60+N($G787))=0,"時間が0",IF($I787=0,"丸めると0分","")))))))))</f>
        <v/>
      </c>
      <c r="M787" s="58" t="n"/>
      <c r="N787" s="33">
        <f>IF(ISNUMBER($A787),DATE(YEAR($A787),MONTH($A787),1),"")</f>
        <v/>
      </c>
      <c r="O787" s="34">
        <f>IF($C787="","",IFERROR(MATCH($C787,'案件'!$A$5:$A$84,0),"なし"))</f>
        <v/>
      </c>
      <c r="P787" s="34">
        <f>IF($B787="","",IFERROR(MATCH($B787,'メンバー'!$B$5:$B$24,0),"なし"))</f>
        <v/>
      </c>
    </row>
    <row r="788" ht="17" customHeight="1">
      <c r="A788" s="23" t="n"/>
      <c r="B788" s="21" t="n"/>
      <c r="C788" s="21" t="n"/>
      <c r="D788" s="29">
        <f>IF(OR($O788="",$O788="なし"),"",INDEX('案件'!$B$5:$B$84,$O788)&amp;"")</f>
        <v/>
      </c>
      <c r="E788" s="19" t="n"/>
      <c r="F788" s="22" t="n"/>
      <c r="G788" s="22" t="n"/>
      <c r="H788" s="19" t="n"/>
      <c r="I788" s="30">
        <f>IF(AND($F788="",$G788=""),"",IF(N('設定'!$B$11)&gt;0,ROUND((N($F788)*60+N($G788))/N('設定'!$B$11),0)*N('設定'!$B$11),(N($F788)*60+N($G788)))/60)</f>
        <v/>
      </c>
      <c r="J788" s="31">
        <f>IF(OR($I788="",$P788="",$P788="なし"),"",$I788*N(INDEX('メンバー'!$D$5:$D$24,$P788)))</f>
        <v/>
      </c>
      <c r="K788" s="32">
        <f>IF(OR($O788="",$O788="なし"),"",INDEX('案件'!$D$5:$D$84,$O788)&amp;"")</f>
        <v/>
      </c>
      <c r="L788" s="32">
        <f>IF(AND($A788="",$B788="",$C788="",$F788="",$G788=""),"",IF(NOT(ISNUMBER($A788)),"日付がない",IF($P788="","氏名がない",IF($P788="なし","氏名がメンバーにない",IF($O788="","案件コードがない",IF($O788="なし","案件コードが案件にない",IF($I788="","時間がない",IF((N($F788)*60+N($G788))=0,"時間が0",IF($I788=0,"丸めると0分","")))))))))</f>
        <v/>
      </c>
      <c r="M788" s="58" t="n"/>
      <c r="N788" s="33">
        <f>IF(ISNUMBER($A788),DATE(YEAR($A788),MONTH($A788),1),"")</f>
        <v/>
      </c>
      <c r="O788" s="34">
        <f>IF($C788="","",IFERROR(MATCH($C788,'案件'!$A$5:$A$84,0),"なし"))</f>
        <v/>
      </c>
      <c r="P788" s="34">
        <f>IF($B788="","",IFERROR(MATCH($B788,'メンバー'!$B$5:$B$24,0),"なし"))</f>
        <v/>
      </c>
    </row>
    <row r="789" ht="17" customHeight="1">
      <c r="A789" s="23" t="n"/>
      <c r="B789" s="21" t="n"/>
      <c r="C789" s="21" t="n"/>
      <c r="D789" s="29">
        <f>IF(OR($O789="",$O789="なし"),"",INDEX('案件'!$B$5:$B$84,$O789)&amp;"")</f>
        <v/>
      </c>
      <c r="E789" s="19" t="n"/>
      <c r="F789" s="22" t="n"/>
      <c r="G789" s="22" t="n"/>
      <c r="H789" s="19" t="n"/>
      <c r="I789" s="30">
        <f>IF(AND($F789="",$G789=""),"",IF(N('設定'!$B$11)&gt;0,ROUND((N($F789)*60+N($G789))/N('設定'!$B$11),0)*N('設定'!$B$11),(N($F789)*60+N($G789)))/60)</f>
        <v/>
      </c>
      <c r="J789" s="31">
        <f>IF(OR($I789="",$P789="",$P789="なし"),"",$I789*N(INDEX('メンバー'!$D$5:$D$24,$P789)))</f>
        <v/>
      </c>
      <c r="K789" s="32">
        <f>IF(OR($O789="",$O789="なし"),"",INDEX('案件'!$D$5:$D$84,$O789)&amp;"")</f>
        <v/>
      </c>
      <c r="L789" s="32">
        <f>IF(AND($A789="",$B789="",$C789="",$F789="",$G789=""),"",IF(NOT(ISNUMBER($A789)),"日付がない",IF($P789="","氏名がない",IF($P789="なし","氏名がメンバーにない",IF($O789="","案件コードがない",IF($O789="なし","案件コードが案件にない",IF($I789="","時間がない",IF((N($F789)*60+N($G789))=0,"時間が0",IF($I789=0,"丸めると0分","")))))))))</f>
        <v/>
      </c>
      <c r="M789" s="58" t="n"/>
      <c r="N789" s="33">
        <f>IF(ISNUMBER($A789),DATE(YEAR($A789),MONTH($A789),1),"")</f>
        <v/>
      </c>
      <c r="O789" s="34">
        <f>IF($C789="","",IFERROR(MATCH($C789,'案件'!$A$5:$A$84,0),"なし"))</f>
        <v/>
      </c>
      <c r="P789" s="34">
        <f>IF($B789="","",IFERROR(MATCH($B789,'メンバー'!$B$5:$B$24,0),"なし"))</f>
        <v/>
      </c>
    </row>
    <row r="790" ht="17" customHeight="1">
      <c r="A790" s="23" t="n"/>
      <c r="B790" s="21" t="n"/>
      <c r="C790" s="21" t="n"/>
      <c r="D790" s="29">
        <f>IF(OR($O790="",$O790="なし"),"",INDEX('案件'!$B$5:$B$84,$O790)&amp;"")</f>
        <v/>
      </c>
      <c r="E790" s="19" t="n"/>
      <c r="F790" s="22" t="n"/>
      <c r="G790" s="22" t="n"/>
      <c r="H790" s="19" t="n"/>
      <c r="I790" s="30">
        <f>IF(AND($F790="",$G790=""),"",IF(N('設定'!$B$11)&gt;0,ROUND((N($F790)*60+N($G790))/N('設定'!$B$11),0)*N('設定'!$B$11),(N($F790)*60+N($G790)))/60)</f>
        <v/>
      </c>
      <c r="J790" s="31">
        <f>IF(OR($I790="",$P790="",$P790="なし"),"",$I790*N(INDEX('メンバー'!$D$5:$D$24,$P790)))</f>
        <v/>
      </c>
      <c r="K790" s="32">
        <f>IF(OR($O790="",$O790="なし"),"",INDEX('案件'!$D$5:$D$84,$O790)&amp;"")</f>
        <v/>
      </c>
      <c r="L790" s="32">
        <f>IF(AND($A790="",$B790="",$C790="",$F790="",$G790=""),"",IF(NOT(ISNUMBER($A790)),"日付がない",IF($P790="","氏名がない",IF($P790="なし","氏名がメンバーにない",IF($O790="","案件コードがない",IF($O790="なし","案件コードが案件にない",IF($I790="","時間がない",IF((N($F790)*60+N($G790))=0,"時間が0",IF($I790=0,"丸めると0分","")))))))))</f>
        <v/>
      </c>
      <c r="M790" s="58" t="n"/>
      <c r="N790" s="33">
        <f>IF(ISNUMBER($A790),DATE(YEAR($A790),MONTH($A790),1),"")</f>
        <v/>
      </c>
      <c r="O790" s="34">
        <f>IF($C790="","",IFERROR(MATCH($C790,'案件'!$A$5:$A$84,0),"なし"))</f>
        <v/>
      </c>
      <c r="P790" s="34">
        <f>IF($B790="","",IFERROR(MATCH($B790,'メンバー'!$B$5:$B$24,0),"なし"))</f>
        <v/>
      </c>
    </row>
    <row r="791" ht="17" customHeight="1">
      <c r="A791" s="23" t="n"/>
      <c r="B791" s="21" t="n"/>
      <c r="C791" s="21" t="n"/>
      <c r="D791" s="29">
        <f>IF(OR($O791="",$O791="なし"),"",INDEX('案件'!$B$5:$B$84,$O791)&amp;"")</f>
        <v/>
      </c>
      <c r="E791" s="19" t="n"/>
      <c r="F791" s="22" t="n"/>
      <c r="G791" s="22" t="n"/>
      <c r="H791" s="19" t="n"/>
      <c r="I791" s="30">
        <f>IF(AND($F791="",$G791=""),"",IF(N('設定'!$B$11)&gt;0,ROUND((N($F791)*60+N($G791))/N('設定'!$B$11),0)*N('設定'!$B$11),(N($F791)*60+N($G791)))/60)</f>
        <v/>
      </c>
      <c r="J791" s="31">
        <f>IF(OR($I791="",$P791="",$P791="なし"),"",$I791*N(INDEX('メンバー'!$D$5:$D$24,$P791)))</f>
        <v/>
      </c>
      <c r="K791" s="32">
        <f>IF(OR($O791="",$O791="なし"),"",INDEX('案件'!$D$5:$D$84,$O791)&amp;"")</f>
        <v/>
      </c>
      <c r="L791" s="32">
        <f>IF(AND($A791="",$B791="",$C791="",$F791="",$G791=""),"",IF(NOT(ISNUMBER($A791)),"日付がない",IF($P791="","氏名がない",IF($P791="なし","氏名がメンバーにない",IF($O791="","案件コードがない",IF($O791="なし","案件コードが案件にない",IF($I791="","時間がない",IF((N($F791)*60+N($G791))=0,"時間が0",IF($I791=0,"丸めると0分","")))))))))</f>
        <v/>
      </c>
      <c r="M791" s="58" t="n"/>
      <c r="N791" s="33">
        <f>IF(ISNUMBER($A791),DATE(YEAR($A791),MONTH($A791),1),"")</f>
        <v/>
      </c>
      <c r="O791" s="34">
        <f>IF($C791="","",IFERROR(MATCH($C791,'案件'!$A$5:$A$84,0),"なし"))</f>
        <v/>
      </c>
      <c r="P791" s="34">
        <f>IF($B791="","",IFERROR(MATCH($B791,'メンバー'!$B$5:$B$24,0),"なし"))</f>
        <v/>
      </c>
    </row>
    <row r="792" ht="17" customHeight="1">
      <c r="A792" s="23" t="n"/>
      <c r="B792" s="21" t="n"/>
      <c r="C792" s="21" t="n"/>
      <c r="D792" s="29">
        <f>IF(OR($O792="",$O792="なし"),"",INDEX('案件'!$B$5:$B$84,$O792)&amp;"")</f>
        <v/>
      </c>
      <c r="E792" s="19" t="n"/>
      <c r="F792" s="22" t="n"/>
      <c r="G792" s="22" t="n"/>
      <c r="H792" s="19" t="n"/>
      <c r="I792" s="30">
        <f>IF(AND($F792="",$G792=""),"",IF(N('設定'!$B$11)&gt;0,ROUND((N($F792)*60+N($G792))/N('設定'!$B$11),0)*N('設定'!$B$11),(N($F792)*60+N($G792)))/60)</f>
        <v/>
      </c>
      <c r="J792" s="31">
        <f>IF(OR($I792="",$P792="",$P792="なし"),"",$I792*N(INDEX('メンバー'!$D$5:$D$24,$P792)))</f>
        <v/>
      </c>
      <c r="K792" s="32">
        <f>IF(OR($O792="",$O792="なし"),"",INDEX('案件'!$D$5:$D$84,$O792)&amp;"")</f>
        <v/>
      </c>
      <c r="L792" s="32">
        <f>IF(AND($A792="",$B792="",$C792="",$F792="",$G792=""),"",IF(NOT(ISNUMBER($A792)),"日付がない",IF($P792="","氏名がない",IF($P792="なし","氏名がメンバーにない",IF($O792="","案件コードがない",IF($O792="なし","案件コードが案件にない",IF($I792="","時間がない",IF((N($F792)*60+N($G792))=0,"時間が0",IF($I792=0,"丸めると0分","")))))))))</f>
        <v/>
      </c>
      <c r="M792" s="58" t="n"/>
      <c r="N792" s="33">
        <f>IF(ISNUMBER($A792),DATE(YEAR($A792),MONTH($A792),1),"")</f>
        <v/>
      </c>
      <c r="O792" s="34">
        <f>IF($C792="","",IFERROR(MATCH($C792,'案件'!$A$5:$A$84,0),"なし"))</f>
        <v/>
      </c>
      <c r="P792" s="34">
        <f>IF($B792="","",IFERROR(MATCH($B792,'メンバー'!$B$5:$B$24,0),"なし"))</f>
        <v/>
      </c>
    </row>
    <row r="793" ht="17" customHeight="1">
      <c r="A793" s="23" t="n"/>
      <c r="B793" s="21" t="n"/>
      <c r="C793" s="21" t="n"/>
      <c r="D793" s="29">
        <f>IF(OR($O793="",$O793="なし"),"",INDEX('案件'!$B$5:$B$84,$O793)&amp;"")</f>
        <v/>
      </c>
      <c r="E793" s="19" t="n"/>
      <c r="F793" s="22" t="n"/>
      <c r="G793" s="22" t="n"/>
      <c r="H793" s="19" t="n"/>
      <c r="I793" s="30">
        <f>IF(AND($F793="",$G793=""),"",IF(N('設定'!$B$11)&gt;0,ROUND((N($F793)*60+N($G793))/N('設定'!$B$11),0)*N('設定'!$B$11),(N($F793)*60+N($G793)))/60)</f>
        <v/>
      </c>
      <c r="J793" s="31">
        <f>IF(OR($I793="",$P793="",$P793="なし"),"",$I793*N(INDEX('メンバー'!$D$5:$D$24,$P793)))</f>
        <v/>
      </c>
      <c r="K793" s="32">
        <f>IF(OR($O793="",$O793="なし"),"",INDEX('案件'!$D$5:$D$84,$O793)&amp;"")</f>
        <v/>
      </c>
      <c r="L793" s="32">
        <f>IF(AND($A793="",$B793="",$C793="",$F793="",$G793=""),"",IF(NOT(ISNUMBER($A793)),"日付がない",IF($P793="","氏名がない",IF($P793="なし","氏名がメンバーにない",IF($O793="","案件コードがない",IF($O793="なし","案件コードが案件にない",IF($I793="","時間がない",IF((N($F793)*60+N($G793))=0,"時間が0",IF($I793=0,"丸めると0分","")))))))))</f>
        <v/>
      </c>
      <c r="M793" s="58" t="n"/>
      <c r="N793" s="33">
        <f>IF(ISNUMBER($A793),DATE(YEAR($A793),MONTH($A793),1),"")</f>
        <v/>
      </c>
      <c r="O793" s="34">
        <f>IF($C793="","",IFERROR(MATCH($C793,'案件'!$A$5:$A$84,0),"なし"))</f>
        <v/>
      </c>
      <c r="P793" s="34">
        <f>IF($B793="","",IFERROR(MATCH($B793,'メンバー'!$B$5:$B$24,0),"なし"))</f>
        <v/>
      </c>
    </row>
    <row r="794" ht="17" customHeight="1">
      <c r="A794" s="23" t="n"/>
      <c r="B794" s="21" t="n"/>
      <c r="C794" s="21" t="n"/>
      <c r="D794" s="29">
        <f>IF(OR($O794="",$O794="なし"),"",INDEX('案件'!$B$5:$B$84,$O794)&amp;"")</f>
        <v/>
      </c>
      <c r="E794" s="19" t="n"/>
      <c r="F794" s="22" t="n"/>
      <c r="G794" s="22" t="n"/>
      <c r="H794" s="19" t="n"/>
      <c r="I794" s="30">
        <f>IF(AND($F794="",$G794=""),"",IF(N('設定'!$B$11)&gt;0,ROUND((N($F794)*60+N($G794))/N('設定'!$B$11),0)*N('設定'!$B$11),(N($F794)*60+N($G794)))/60)</f>
        <v/>
      </c>
      <c r="J794" s="31">
        <f>IF(OR($I794="",$P794="",$P794="なし"),"",$I794*N(INDEX('メンバー'!$D$5:$D$24,$P794)))</f>
        <v/>
      </c>
      <c r="K794" s="32">
        <f>IF(OR($O794="",$O794="なし"),"",INDEX('案件'!$D$5:$D$84,$O794)&amp;"")</f>
        <v/>
      </c>
      <c r="L794" s="32">
        <f>IF(AND($A794="",$B794="",$C794="",$F794="",$G794=""),"",IF(NOT(ISNUMBER($A794)),"日付がない",IF($P794="","氏名がない",IF($P794="なし","氏名がメンバーにない",IF($O794="","案件コードがない",IF($O794="なし","案件コードが案件にない",IF($I794="","時間がない",IF((N($F794)*60+N($G794))=0,"時間が0",IF($I794=0,"丸めると0分","")))))))))</f>
        <v/>
      </c>
      <c r="M794" s="58" t="n"/>
      <c r="N794" s="33">
        <f>IF(ISNUMBER($A794),DATE(YEAR($A794),MONTH($A794),1),"")</f>
        <v/>
      </c>
      <c r="O794" s="34">
        <f>IF($C794="","",IFERROR(MATCH($C794,'案件'!$A$5:$A$84,0),"なし"))</f>
        <v/>
      </c>
      <c r="P794" s="34">
        <f>IF($B794="","",IFERROR(MATCH($B794,'メンバー'!$B$5:$B$24,0),"なし"))</f>
        <v/>
      </c>
    </row>
    <row r="795" ht="17" customHeight="1">
      <c r="A795" s="23" t="n"/>
      <c r="B795" s="21" t="n"/>
      <c r="C795" s="21" t="n"/>
      <c r="D795" s="29">
        <f>IF(OR($O795="",$O795="なし"),"",INDEX('案件'!$B$5:$B$84,$O795)&amp;"")</f>
        <v/>
      </c>
      <c r="E795" s="19" t="n"/>
      <c r="F795" s="22" t="n"/>
      <c r="G795" s="22" t="n"/>
      <c r="H795" s="19" t="n"/>
      <c r="I795" s="30">
        <f>IF(AND($F795="",$G795=""),"",IF(N('設定'!$B$11)&gt;0,ROUND((N($F795)*60+N($G795))/N('設定'!$B$11),0)*N('設定'!$B$11),(N($F795)*60+N($G795)))/60)</f>
        <v/>
      </c>
      <c r="J795" s="31">
        <f>IF(OR($I795="",$P795="",$P795="なし"),"",$I795*N(INDEX('メンバー'!$D$5:$D$24,$P795)))</f>
        <v/>
      </c>
      <c r="K795" s="32">
        <f>IF(OR($O795="",$O795="なし"),"",INDEX('案件'!$D$5:$D$84,$O795)&amp;"")</f>
        <v/>
      </c>
      <c r="L795" s="32">
        <f>IF(AND($A795="",$B795="",$C795="",$F795="",$G795=""),"",IF(NOT(ISNUMBER($A795)),"日付がない",IF($P795="","氏名がない",IF($P795="なし","氏名がメンバーにない",IF($O795="","案件コードがない",IF($O795="なし","案件コードが案件にない",IF($I795="","時間がない",IF((N($F795)*60+N($G795))=0,"時間が0",IF($I795=0,"丸めると0分","")))))))))</f>
        <v/>
      </c>
      <c r="M795" s="58" t="n"/>
      <c r="N795" s="33">
        <f>IF(ISNUMBER($A795),DATE(YEAR($A795),MONTH($A795),1),"")</f>
        <v/>
      </c>
      <c r="O795" s="34">
        <f>IF($C795="","",IFERROR(MATCH($C795,'案件'!$A$5:$A$84,0),"なし"))</f>
        <v/>
      </c>
      <c r="P795" s="34">
        <f>IF($B795="","",IFERROR(MATCH($B795,'メンバー'!$B$5:$B$24,0),"なし"))</f>
        <v/>
      </c>
    </row>
    <row r="796" ht="17" customHeight="1">
      <c r="A796" s="23" t="n"/>
      <c r="B796" s="21" t="n"/>
      <c r="C796" s="21" t="n"/>
      <c r="D796" s="29">
        <f>IF(OR($O796="",$O796="なし"),"",INDEX('案件'!$B$5:$B$84,$O796)&amp;"")</f>
        <v/>
      </c>
      <c r="E796" s="19" t="n"/>
      <c r="F796" s="22" t="n"/>
      <c r="G796" s="22" t="n"/>
      <c r="H796" s="19" t="n"/>
      <c r="I796" s="30">
        <f>IF(AND($F796="",$G796=""),"",IF(N('設定'!$B$11)&gt;0,ROUND((N($F796)*60+N($G796))/N('設定'!$B$11),0)*N('設定'!$B$11),(N($F796)*60+N($G796)))/60)</f>
        <v/>
      </c>
      <c r="J796" s="31">
        <f>IF(OR($I796="",$P796="",$P796="なし"),"",$I796*N(INDEX('メンバー'!$D$5:$D$24,$P796)))</f>
        <v/>
      </c>
      <c r="K796" s="32">
        <f>IF(OR($O796="",$O796="なし"),"",INDEX('案件'!$D$5:$D$84,$O796)&amp;"")</f>
        <v/>
      </c>
      <c r="L796" s="32">
        <f>IF(AND($A796="",$B796="",$C796="",$F796="",$G796=""),"",IF(NOT(ISNUMBER($A796)),"日付がない",IF($P796="","氏名がない",IF($P796="なし","氏名がメンバーにない",IF($O796="","案件コードがない",IF($O796="なし","案件コードが案件にない",IF($I796="","時間がない",IF((N($F796)*60+N($G796))=0,"時間が0",IF($I796=0,"丸めると0分","")))))))))</f>
        <v/>
      </c>
      <c r="M796" s="58" t="n"/>
      <c r="N796" s="33">
        <f>IF(ISNUMBER($A796),DATE(YEAR($A796),MONTH($A796),1),"")</f>
        <v/>
      </c>
      <c r="O796" s="34">
        <f>IF($C796="","",IFERROR(MATCH($C796,'案件'!$A$5:$A$84,0),"なし"))</f>
        <v/>
      </c>
      <c r="P796" s="34">
        <f>IF($B796="","",IFERROR(MATCH($B796,'メンバー'!$B$5:$B$24,0),"なし"))</f>
        <v/>
      </c>
    </row>
    <row r="797" ht="17" customHeight="1">
      <c r="A797" s="23" t="n"/>
      <c r="B797" s="21" t="n"/>
      <c r="C797" s="21" t="n"/>
      <c r="D797" s="29">
        <f>IF(OR($O797="",$O797="なし"),"",INDEX('案件'!$B$5:$B$84,$O797)&amp;"")</f>
        <v/>
      </c>
      <c r="E797" s="19" t="n"/>
      <c r="F797" s="22" t="n"/>
      <c r="G797" s="22" t="n"/>
      <c r="H797" s="19" t="n"/>
      <c r="I797" s="30">
        <f>IF(AND($F797="",$G797=""),"",IF(N('設定'!$B$11)&gt;0,ROUND((N($F797)*60+N($G797))/N('設定'!$B$11),0)*N('設定'!$B$11),(N($F797)*60+N($G797)))/60)</f>
        <v/>
      </c>
      <c r="J797" s="31">
        <f>IF(OR($I797="",$P797="",$P797="なし"),"",$I797*N(INDEX('メンバー'!$D$5:$D$24,$P797)))</f>
        <v/>
      </c>
      <c r="K797" s="32">
        <f>IF(OR($O797="",$O797="なし"),"",INDEX('案件'!$D$5:$D$84,$O797)&amp;"")</f>
        <v/>
      </c>
      <c r="L797" s="32">
        <f>IF(AND($A797="",$B797="",$C797="",$F797="",$G797=""),"",IF(NOT(ISNUMBER($A797)),"日付がない",IF($P797="","氏名がない",IF($P797="なし","氏名がメンバーにない",IF($O797="","案件コードがない",IF($O797="なし","案件コードが案件にない",IF($I797="","時間がない",IF((N($F797)*60+N($G797))=0,"時間が0",IF($I797=0,"丸めると0分","")))))))))</f>
        <v/>
      </c>
      <c r="M797" s="58" t="n"/>
      <c r="N797" s="33">
        <f>IF(ISNUMBER($A797),DATE(YEAR($A797),MONTH($A797),1),"")</f>
        <v/>
      </c>
      <c r="O797" s="34">
        <f>IF($C797="","",IFERROR(MATCH($C797,'案件'!$A$5:$A$84,0),"なし"))</f>
        <v/>
      </c>
      <c r="P797" s="34">
        <f>IF($B797="","",IFERROR(MATCH($B797,'メンバー'!$B$5:$B$24,0),"なし"))</f>
        <v/>
      </c>
    </row>
    <row r="798" ht="17" customHeight="1">
      <c r="A798" s="23" t="n"/>
      <c r="B798" s="21" t="n"/>
      <c r="C798" s="21" t="n"/>
      <c r="D798" s="29">
        <f>IF(OR($O798="",$O798="なし"),"",INDEX('案件'!$B$5:$B$84,$O798)&amp;"")</f>
        <v/>
      </c>
      <c r="E798" s="19" t="n"/>
      <c r="F798" s="22" t="n"/>
      <c r="G798" s="22" t="n"/>
      <c r="H798" s="19" t="n"/>
      <c r="I798" s="30">
        <f>IF(AND($F798="",$G798=""),"",IF(N('設定'!$B$11)&gt;0,ROUND((N($F798)*60+N($G798))/N('設定'!$B$11),0)*N('設定'!$B$11),(N($F798)*60+N($G798)))/60)</f>
        <v/>
      </c>
      <c r="J798" s="31">
        <f>IF(OR($I798="",$P798="",$P798="なし"),"",$I798*N(INDEX('メンバー'!$D$5:$D$24,$P798)))</f>
        <v/>
      </c>
      <c r="K798" s="32">
        <f>IF(OR($O798="",$O798="なし"),"",INDEX('案件'!$D$5:$D$84,$O798)&amp;"")</f>
        <v/>
      </c>
      <c r="L798" s="32">
        <f>IF(AND($A798="",$B798="",$C798="",$F798="",$G798=""),"",IF(NOT(ISNUMBER($A798)),"日付がない",IF($P798="","氏名がない",IF($P798="なし","氏名がメンバーにない",IF($O798="","案件コードがない",IF($O798="なし","案件コードが案件にない",IF($I798="","時間がない",IF((N($F798)*60+N($G798))=0,"時間が0",IF($I798=0,"丸めると0分","")))))))))</f>
        <v/>
      </c>
      <c r="M798" s="58" t="n"/>
      <c r="N798" s="33">
        <f>IF(ISNUMBER($A798),DATE(YEAR($A798),MONTH($A798),1),"")</f>
        <v/>
      </c>
      <c r="O798" s="34">
        <f>IF($C798="","",IFERROR(MATCH($C798,'案件'!$A$5:$A$84,0),"なし"))</f>
        <v/>
      </c>
      <c r="P798" s="34">
        <f>IF($B798="","",IFERROR(MATCH($B798,'メンバー'!$B$5:$B$24,0),"なし"))</f>
        <v/>
      </c>
    </row>
    <row r="799" ht="17" customHeight="1">
      <c r="A799" s="23" t="n"/>
      <c r="B799" s="21" t="n"/>
      <c r="C799" s="21" t="n"/>
      <c r="D799" s="29">
        <f>IF(OR($O799="",$O799="なし"),"",INDEX('案件'!$B$5:$B$84,$O799)&amp;"")</f>
        <v/>
      </c>
      <c r="E799" s="19" t="n"/>
      <c r="F799" s="22" t="n"/>
      <c r="G799" s="22" t="n"/>
      <c r="H799" s="19" t="n"/>
      <c r="I799" s="30">
        <f>IF(AND($F799="",$G799=""),"",IF(N('設定'!$B$11)&gt;0,ROUND((N($F799)*60+N($G799))/N('設定'!$B$11),0)*N('設定'!$B$11),(N($F799)*60+N($G799)))/60)</f>
        <v/>
      </c>
      <c r="J799" s="31">
        <f>IF(OR($I799="",$P799="",$P799="なし"),"",$I799*N(INDEX('メンバー'!$D$5:$D$24,$P799)))</f>
        <v/>
      </c>
      <c r="K799" s="32">
        <f>IF(OR($O799="",$O799="なし"),"",INDEX('案件'!$D$5:$D$84,$O799)&amp;"")</f>
        <v/>
      </c>
      <c r="L799" s="32">
        <f>IF(AND($A799="",$B799="",$C799="",$F799="",$G799=""),"",IF(NOT(ISNUMBER($A799)),"日付がない",IF($P799="","氏名がない",IF($P799="なし","氏名がメンバーにない",IF($O799="","案件コードがない",IF($O799="なし","案件コードが案件にない",IF($I799="","時間がない",IF((N($F799)*60+N($G799))=0,"時間が0",IF($I799=0,"丸めると0分","")))))))))</f>
        <v/>
      </c>
      <c r="M799" s="58" t="n"/>
      <c r="N799" s="33">
        <f>IF(ISNUMBER($A799),DATE(YEAR($A799),MONTH($A799),1),"")</f>
        <v/>
      </c>
      <c r="O799" s="34">
        <f>IF($C799="","",IFERROR(MATCH($C799,'案件'!$A$5:$A$84,0),"なし"))</f>
        <v/>
      </c>
      <c r="P799" s="34">
        <f>IF($B799="","",IFERROR(MATCH($B799,'メンバー'!$B$5:$B$24,0),"なし"))</f>
        <v/>
      </c>
    </row>
    <row r="800" ht="17" customHeight="1">
      <c r="A800" s="23" t="n"/>
      <c r="B800" s="21" t="n"/>
      <c r="C800" s="21" t="n"/>
      <c r="D800" s="29">
        <f>IF(OR($O800="",$O800="なし"),"",INDEX('案件'!$B$5:$B$84,$O800)&amp;"")</f>
        <v/>
      </c>
      <c r="E800" s="19" t="n"/>
      <c r="F800" s="22" t="n"/>
      <c r="G800" s="22" t="n"/>
      <c r="H800" s="19" t="n"/>
      <c r="I800" s="30">
        <f>IF(AND($F800="",$G800=""),"",IF(N('設定'!$B$11)&gt;0,ROUND((N($F800)*60+N($G800))/N('設定'!$B$11),0)*N('設定'!$B$11),(N($F800)*60+N($G800)))/60)</f>
        <v/>
      </c>
      <c r="J800" s="31">
        <f>IF(OR($I800="",$P800="",$P800="なし"),"",$I800*N(INDEX('メンバー'!$D$5:$D$24,$P800)))</f>
        <v/>
      </c>
      <c r="K800" s="32">
        <f>IF(OR($O800="",$O800="なし"),"",INDEX('案件'!$D$5:$D$84,$O800)&amp;"")</f>
        <v/>
      </c>
      <c r="L800" s="32">
        <f>IF(AND($A800="",$B800="",$C800="",$F800="",$G800=""),"",IF(NOT(ISNUMBER($A800)),"日付がない",IF($P800="","氏名がない",IF($P800="なし","氏名がメンバーにない",IF($O800="","案件コードがない",IF($O800="なし","案件コードが案件にない",IF($I800="","時間がない",IF((N($F800)*60+N($G800))=0,"時間が0",IF($I800=0,"丸めると0分","")))))))))</f>
        <v/>
      </c>
      <c r="M800" s="58" t="n"/>
      <c r="N800" s="33">
        <f>IF(ISNUMBER($A800),DATE(YEAR($A800),MONTH($A800),1),"")</f>
        <v/>
      </c>
      <c r="O800" s="34">
        <f>IF($C800="","",IFERROR(MATCH($C800,'案件'!$A$5:$A$84,0),"なし"))</f>
        <v/>
      </c>
      <c r="P800" s="34">
        <f>IF($B800="","",IFERROR(MATCH($B800,'メンバー'!$B$5:$B$24,0),"なし"))</f>
        <v/>
      </c>
    </row>
    <row r="801" ht="17" customHeight="1">
      <c r="A801" s="23" t="n"/>
      <c r="B801" s="21" t="n"/>
      <c r="C801" s="21" t="n"/>
      <c r="D801" s="29">
        <f>IF(OR($O801="",$O801="なし"),"",INDEX('案件'!$B$5:$B$84,$O801)&amp;"")</f>
        <v/>
      </c>
      <c r="E801" s="19" t="n"/>
      <c r="F801" s="22" t="n"/>
      <c r="G801" s="22" t="n"/>
      <c r="H801" s="19" t="n"/>
      <c r="I801" s="30">
        <f>IF(AND($F801="",$G801=""),"",IF(N('設定'!$B$11)&gt;0,ROUND((N($F801)*60+N($G801))/N('設定'!$B$11),0)*N('設定'!$B$11),(N($F801)*60+N($G801)))/60)</f>
        <v/>
      </c>
      <c r="J801" s="31">
        <f>IF(OR($I801="",$P801="",$P801="なし"),"",$I801*N(INDEX('メンバー'!$D$5:$D$24,$P801)))</f>
        <v/>
      </c>
      <c r="K801" s="32">
        <f>IF(OR($O801="",$O801="なし"),"",INDEX('案件'!$D$5:$D$84,$O801)&amp;"")</f>
        <v/>
      </c>
      <c r="L801" s="32">
        <f>IF(AND($A801="",$B801="",$C801="",$F801="",$G801=""),"",IF(NOT(ISNUMBER($A801)),"日付がない",IF($P801="","氏名がない",IF($P801="なし","氏名がメンバーにない",IF($O801="","案件コードがない",IF($O801="なし","案件コードが案件にない",IF($I801="","時間がない",IF((N($F801)*60+N($G801))=0,"時間が0",IF($I801=0,"丸めると0分","")))))))))</f>
        <v/>
      </c>
      <c r="M801" s="58" t="n"/>
      <c r="N801" s="33">
        <f>IF(ISNUMBER($A801),DATE(YEAR($A801),MONTH($A801),1),"")</f>
        <v/>
      </c>
      <c r="O801" s="34">
        <f>IF($C801="","",IFERROR(MATCH($C801,'案件'!$A$5:$A$84,0),"なし"))</f>
        <v/>
      </c>
      <c r="P801" s="34">
        <f>IF($B801="","",IFERROR(MATCH($B801,'メンバー'!$B$5:$B$24,0),"なし"))</f>
        <v/>
      </c>
    </row>
    <row r="802" ht="17" customHeight="1">
      <c r="A802" s="23" t="n"/>
      <c r="B802" s="21" t="n"/>
      <c r="C802" s="21" t="n"/>
      <c r="D802" s="29">
        <f>IF(OR($O802="",$O802="なし"),"",INDEX('案件'!$B$5:$B$84,$O802)&amp;"")</f>
        <v/>
      </c>
      <c r="E802" s="19" t="n"/>
      <c r="F802" s="22" t="n"/>
      <c r="G802" s="22" t="n"/>
      <c r="H802" s="19" t="n"/>
      <c r="I802" s="30">
        <f>IF(AND($F802="",$G802=""),"",IF(N('設定'!$B$11)&gt;0,ROUND((N($F802)*60+N($G802))/N('設定'!$B$11),0)*N('設定'!$B$11),(N($F802)*60+N($G802)))/60)</f>
        <v/>
      </c>
      <c r="J802" s="31">
        <f>IF(OR($I802="",$P802="",$P802="なし"),"",$I802*N(INDEX('メンバー'!$D$5:$D$24,$P802)))</f>
        <v/>
      </c>
      <c r="K802" s="32">
        <f>IF(OR($O802="",$O802="なし"),"",INDEX('案件'!$D$5:$D$84,$O802)&amp;"")</f>
        <v/>
      </c>
      <c r="L802" s="32">
        <f>IF(AND($A802="",$B802="",$C802="",$F802="",$G802=""),"",IF(NOT(ISNUMBER($A802)),"日付がない",IF($P802="","氏名がない",IF($P802="なし","氏名がメンバーにない",IF($O802="","案件コードがない",IF($O802="なし","案件コードが案件にない",IF($I802="","時間がない",IF((N($F802)*60+N($G802))=0,"時間が0",IF($I802=0,"丸めると0分","")))))))))</f>
        <v/>
      </c>
      <c r="M802" s="58" t="n"/>
      <c r="N802" s="33">
        <f>IF(ISNUMBER($A802),DATE(YEAR($A802),MONTH($A802),1),"")</f>
        <v/>
      </c>
      <c r="O802" s="34">
        <f>IF($C802="","",IFERROR(MATCH($C802,'案件'!$A$5:$A$84,0),"なし"))</f>
        <v/>
      </c>
      <c r="P802" s="34">
        <f>IF($B802="","",IFERROR(MATCH($B802,'メンバー'!$B$5:$B$24,0),"なし"))</f>
        <v/>
      </c>
    </row>
    <row r="803" ht="17" customHeight="1">
      <c r="A803" s="23" t="n"/>
      <c r="B803" s="21" t="n"/>
      <c r="C803" s="21" t="n"/>
      <c r="D803" s="29">
        <f>IF(OR($O803="",$O803="なし"),"",INDEX('案件'!$B$5:$B$84,$O803)&amp;"")</f>
        <v/>
      </c>
      <c r="E803" s="19" t="n"/>
      <c r="F803" s="22" t="n"/>
      <c r="G803" s="22" t="n"/>
      <c r="H803" s="19" t="n"/>
      <c r="I803" s="30">
        <f>IF(AND($F803="",$G803=""),"",IF(N('設定'!$B$11)&gt;0,ROUND((N($F803)*60+N($G803))/N('設定'!$B$11),0)*N('設定'!$B$11),(N($F803)*60+N($G803)))/60)</f>
        <v/>
      </c>
      <c r="J803" s="31">
        <f>IF(OR($I803="",$P803="",$P803="なし"),"",$I803*N(INDEX('メンバー'!$D$5:$D$24,$P803)))</f>
        <v/>
      </c>
      <c r="K803" s="32">
        <f>IF(OR($O803="",$O803="なし"),"",INDEX('案件'!$D$5:$D$84,$O803)&amp;"")</f>
        <v/>
      </c>
      <c r="L803" s="32">
        <f>IF(AND($A803="",$B803="",$C803="",$F803="",$G803=""),"",IF(NOT(ISNUMBER($A803)),"日付がない",IF($P803="","氏名がない",IF($P803="なし","氏名がメンバーにない",IF($O803="","案件コードがない",IF($O803="なし","案件コードが案件にない",IF($I803="","時間がない",IF((N($F803)*60+N($G803))=0,"時間が0",IF($I803=0,"丸めると0分","")))))))))</f>
        <v/>
      </c>
      <c r="M803" s="58" t="n"/>
      <c r="N803" s="33">
        <f>IF(ISNUMBER($A803),DATE(YEAR($A803),MONTH($A803),1),"")</f>
        <v/>
      </c>
      <c r="O803" s="34">
        <f>IF($C803="","",IFERROR(MATCH($C803,'案件'!$A$5:$A$84,0),"なし"))</f>
        <v/>
      </c>
      <c r="P803" s="34">
        <f>IF($B803="","",IFERROR(MATCH($B803,'メンバー'!$B$5:$B$24,0),"なし"))</f>
        <v/>
      </c>
    </row>
    <row r="804" ht="17" customHeight="1">
      <c r="A804" s="23" t="n"/>
      <c r="B804" s="21" t="n"/>
      <c r="C804" s="21" t="n"/>
      <c r="D804" s="29">
        <f>IF(OR($O804="",$O804="なし"),"",INDEX('案件'!$B$5:$B$84,$O804)&amp;"")</f>
        <v/>
      </c>
      <c r="E804" s="19" t="n"/>
      <c r="F804" s="22" t="n"/>
      <c r="G804" s="22" t="n"/>
      <c r="H804" s="19" t="n"/>
      <c r="I804" s="30">
        <f>IF(AND($F804="",$G804=""),"",IF(N('設定'!$B$11)&gt;0,ROUND((N($F804)*60+N($G804))/N('設定'!$B$11),0)*N('設定'!$B$11),(N($F804)*60+N($G804)))/60)</f>
        <v/>
      </c>
      <c r="J804" s="31">
        <f>IF(OR($I804="",$P804="",$P804="なし"),"",$I804*N(INDEX('メンバー'!$D$5:$D$24,$P804)))</f>
        <v/>
      </c>
      <c r="K804" s="32">
        <f>IF(OR($O804="",$O804="なし"),"",INDEX('案件'!$D$5:$D$84,$O804)&amp;"")</f>
        <v/>
      </c>
      <c r="L804" s="32">
        <f>IF(AND($A804="",$B804="",$C804="",$F804="",$G804=""),"",IF(NOT(ISNUMBER($A804)),"日付がない",IF($P804="","氏名がない",IF($P804="なし","氏名がメンバーにない",IF($O804="","案件コードがない",IF($O804="なし","案件コードが案件にない",IF($I804="","時間がない",IF((N($F804)*60+N($G804))=0,"時間が0",IF($I804=0,"丸めると0分","")))))))))</f>
        <v/>
      </c>
      <c r="M804" s="58" t="n"/>
      <c r="N804" s="33">
        <f>IF(ISNUMBER($A804),DATE(YEAR($A804),MONTH($A804),1),"")</f>
        <v/>
      </c>
      <c r="O804" s="34">
        <f>IF($C804="","",IFERROR(MATCH($C804,'案件'!$A$5:$A$84,0),"なし"))</f>
        <v/>
      </c>
      <c r="P804" s="34">
        <f>IF($B804="","",IFERROR(MATCH($B804,'メンバー'!$B$5:$B$24,0),"なし"))</f>
        <v/>
      </c>
    </row>
    <row r="805" ht="17" customHeight="1">
      <c r="A805" s="23" t="n"/>
      <c r="B805" s="21" t="n"/>
      <c r="C805" s="21" t="n"/>
      <c r="D805" s="29">
        <f>IF(OR($O805="",$O805="なし"),"",INDEX('案件'!$B$5:$B$84,$O805)&amp;"")</f>
        <v/>
      </c>
      <c r="E805" s="19" t="n"/>
      <c r="F805" s="22" t="n"/>
      <c r="G805" s="22" t="n"/>
      <c r="H805" s="19" t="n"/>
      <c r="I805" s="30">
        <f>IF(AND($F805="",$G805=""),"",IF(N('設定'!$B$11)&gt;0,ROUND((N($F805)*60+N($G805))/N('設定'!$B$11),0)*N('設定'!$B$11),(N($F805)*60+N($G805)))/60)</f>
        <v/>
      </c>
      <c r="J805" s="31">
        <f>IF(OR($I805="",$P805="",$P805="なし"),"",$I805*N(INDEX('メンバー'!$D$5:$D$24,$P805)))</f>
        <v/>
      </c>
      <c r="K805" s="32">
        <f>IF(OR($O805="",$O805="なし"),"",INDEX('案件'!$D$5:$D$84,$O805)&amp;"")</f>
        <v/>
      </c>
      <c r="L805" s="32">
        <f>IF(AND($A805="",$B805="",$C805="",$F805="",$G805=""),"",IF(NOT(ISNUMBER($A805)),"日付がない",IF($P805="","氏名がない",IF($P805="なし","氏名がメンバーにない",IF($O805="","案件コードがない",IF($O805="なし","案件コードが案件にない",IF($I805="","時間がない",IF((N($F805)*60+N($G805))=0,"時間が0",IF($I805=0,"丸めると0分","")))))))))</f>
        <v/>
      </c>
      <c r="M805" s="58" t="n"/>
      <c r="N805" s="33">
        <f>IF(ISNUMBER($A805),DATE(YEAR($A805),MONTH($A805),1),"")</f>
        <v/>
      </c>
      <c r="O805" s="34">
        <f>IF($C805="","",IFERROR(MATCH($C805,'案件'!$A$5:$A$84,0),"なし"))</f>
        <v/>
      </c>
      <c r="P805" s="34">
        <f>IF($B805="","",IFERROR(MATCH($B805,'メンバー'!$B$5:$B$24,0),"なし"))</f>
        <v/>
      </c>
    </row>
    <row r="806" ht="17" customHeight="1">
      <c r="A806" s="23" t="n"/>
      <c r="B806" s="21" t="n"/>
      <c r="C806" s="21" t="n"/>
      <c r="D806" s="29">
        <f>IF(OR($O806="",$O806="なし"),"",INDEX('案件'!$B$5:$B$84,$O806)&amp;"")</f>
        <v/>
      </c>
      <c r="E806" s="19" t="n"/>
      <c r="F806" s="22" t="n"/>
      <c r="G806" s="22" t="n"/>
      <c r="H806" s="19" t="n"/>
      <c r="I806" s="30">
        <f>IF(AND($F806="",$G806=""),"",IF(N('設定'!$B$11)&gt;0,ROUND((N($F806)*60+N($G806))/N('設定'!$B$11),0)*N('設定'!$B$11),(N($F806)*60+N($G806)))/60)</f>
        <v/>
      </c>
      <c r="J806" s="31">
        <f>IF(OR($I806="",$P806="",$P806="なし"),"",$I806*N(INDEX('メンバー'!$D$5:$D$24,$P806)))</f>
        <v/>
      </c>
      <c r="K806" s="32">
        <f>IF(OR($O806="",$O806="なし"),"",INDEX('案件'!$D$5:$D$84,$O806)&amp;"")</f>
        <v/>
      </c>
      <c r="L806" s="32">
        <f>IF(AND($A806="",$B806="",$C806="",$F806="",$G806=""),"",IF(NOT(ISNUMBER($A806)),"日付がない",IF($P806="","氏名がない",IF($P806="なし","氏名がメンバーにない",IF($O806="","案件コードがない",IF($O806="なし","案件コードが案件にない",IF($I806="","時間がない",IF((N($F806)*60+N($G806))=0,"時間が0",IF($I806=0,"丸めると0分","")))))))))</f>
        <v/>
      </c>
      <c r="M806" s="58" t="n"/>
      <c r="N806" s="33">
        <f>IF(ISNUMBER($A806),DATE(YEAR($A806),MONTH($A806),1),"")</f>
        <v/>
      </c>
      <c r="O806" s="34">
        <f>IF($C806="","",IFERROR(MATCH($C806,'案件'!$A$5:$A$84,0),"なし"))</f>
        <v/>
      </c>
      <c r="P806" s="34">
        <f>IF($B806="","",IFERROR(MATCH($B806,'メンバー'!$B$5:$B$24,0),"なし"))</f>
        <v/>
      </c>
    </row>
    <row r="807" ht="17" customHeight="1">
      <c r="A807" s="23" t="n"/>
      <c r="B807" s="21" t="n"/>
      <c r="C807" s="21" t="n"/>
      <c r="D807" s="29">
        <f>IF(OR($O807="",$O807="なし"),"",INDEX('案件'!$B$5:$B$84,$O807)&amp;"")</f>
        <v/>
      </c>
      <c r="E807" s="19" t="n"/>
      <c r="F807" s="22" t="n"/>
      <c r="G807" s="22" t="n"/>
      <c r="H807" s="19" t="n"/>
      <c r="I807" s="30">
        <f>IF(AND($F807="",$G807=""),"",IF(N('設定'!$B$11)&gt;0,ROUND((N($F807)*60+N($G807))/N('設定'!$B$11),0)*N('設定'!$B$11),(N($F807)*60+N($G807)))/60)</f>
        <v/>
      </c>
      <c r="J807" s="31">
        <f>IF(OR($I807="",$P807="",$P807="なし"),"",$I807*N(INDEX('メンバー'!$D$5:$D$24,$P807)))</f>
        <v/>
      </c>
      <c r="K807" s="32">
        <f>IF(OR($O807="",$O807="なし"),"",INDEX('案件'!$D$5:$D$84,$O807)&amp;"")</f>
        <v/>
      </c>
      <c r="L807" s="32">
        <f>IF(AND($A807="",$B807="",$C807="",$F807="",$G807=""),"",IF(NOT(ISNUMBER($A807)),"日付がない",IF($P807="","氏名がない",IF($P807="なし","氏名がメンバーにない",IF($O807="","案件コードがない",IF($O807="なし","案件コードが案件にない",IF($I807="","時間がない",IF((N($F807)*60+N($G807))=0,"時間が0",IF($I807=0,"丸めると0分","")))))))))</f>
        <v/>
      </c>
      <c r="M807" s="58" t="n"/>
      <c r="N807" s="33">
        <f>IF(ISNUMBER($A807),DATE(YEAR($A807),MONTH($A807),1),"")</f>
        <v/>
      </c>
      <c r="O807" s="34">
        <f>IF($C807="","",IFERROR(MATCH($C807,'案件'!$A$5:$A$84,0),"なし"))</f>
        <v/>
      </c>
      <c r="P807" s="34">
        <f>IF($B807="","",IFERROR(MATCH($B807,'メンバー'!$B$5:$B$24,0),"なし"))</f>
        <v/>
      </c>
    </row>
    <row r="808" ht="17" customHeight="1">
      <c r="A808" s="23" t="n"/>
      <c r="B808" s="21" t="n"/>
      <c r="C808" s="21" t="n"/>
      <c r="D808" s="29">
        <f>IF(OR($O808="",$O808="なし"),"",INDEX('案件'!$B$5:$B$84,$O808)&amp;"")</f>
        <v/>
      </c>
      <c r="E808" s="19" t="n"/>
      <c r="F808" s="22" t="n"/>
      <c r="G808" s="22" t="n"/>
      <c r="H808" s="19" t="n"/>
      <c r="I808" s="30">
        <f>IF(AND($F808="",$G808=""),"",IF(N('設定'!$B$11)&gt;0,ROUND((N($F808)*60+N($G808))/N('設定'!$B$11),0)*N('設定'!$B$11),(N($F808)*60+N($G808)))/60)</f>
        <v/>
      </c>
      <c r="J808" s="31">
        <f>IF(OR($I808="",$P808="",$P808="なし"),"",$I808*N(INDEX('メンバー'!$D$5:$D$24,$P808)))</f>
        <v/>
      </c>
      <c r="K808" s="32">
        <f>IF(OR($O808="",$O808="なし"),"",INDEX('案件'!$D$5:$D$84,$O808)&amp;"")</f>
        <v/>
      </c>
      <c r="L808" s="32">
        <f>IF(AND($A808="",$B808="",$C808="",$F808="",$G808=""),"",IF(NOT(ISNUMBER($A808)),"日付がない",IF($P808="","氏名がない",IF($P808="なし","氏名がメンバーにない",IF($O808="","案件コードがない",IF($O808="なし","案件コードが案件にない",IF($I808="","時間がない",IF((N($F808)*60+N($G808))=0,"時間が0",IF($I808=0,"丸めると0分","")))))))))</f>
        <v/>
      </c>
      <c r="M808" s="58" t="n"/>
      <c r="N808" s="33">
        <f>IF(ISNUMBER($A808),DATE(YEAR($A808),MONTH($A808),1),"")</f>
        <v/>
      </c>
      <c r="O808" s="34">
        <f>IF($C808="","",IFERROR(MATCH($C808,'案件'!$A$5:$A$84,0),"なし"))</f>
        <v/>
      </c>
      <c r="P808" s="34">
        <f>IF($B808="","",IFERROR(MATCH($B808,'メンバー'!$B$5:$B$24,0),"なし"))</f>
        <v/>
      </c>
    </row>
    <row r="809" ht="17" customHeight="1">
      <c r="A809" s="23" t="n"/>
      <c r="B809" s="21" t="n"/>
      <c r="C809" s="21" t="n"/>
      <c r="D809" s="29">
        <f>IF(OR($O809="",$O809="なし"),"",INDEX('案件'!$B$5:$B$84,$O809)&amp;"")</f>
        <v/>
      </c>
      <c r="E809" s="19" t="n"/>
      <c r="F809" s="22" t="n"/>
      <c r="G809" s="22" t="n"/>
      <c r="H809" s="19" t="n"/>
      <c r="I809" s="30">
        <f>IF(AND($F809="",$G809=""),"",IF(N('設定'!$B$11)&gt;0,ROUND((N($F809)*60+N($G809))/N('設定'!$B$11),0)*N('設定'!$B$11),(N($F809)*60+N($G809)))/60)</f>
        <v/>
      </c>
      <c r="J809" s="31">
        <f>IF(OR($I809="",$P809="",$P809="なし"),"",$I809*N(INDEX('メンバー'!$D$5:$D$24,$P809)))</f>
        <v/>
      </c>
      <c r="K809" s="32">
        <f>IF(OR($O809="",$O809="なし"),"",INDEX('案件'!$D$5:$D$84,$O809)&amp;"")</f>
        <v/>
      </c>
      <c r="L809" s="32">
        <f>IF(AND($A809="",$B809="",$C809="",$F809="",$G809=""),"",IF(NOT(ISNUMBER($A809)),"日付がない",IF($P809="","氏名がない",IF($P809="なし","氏名がメンバーにない",IF($O809="","案件コードがない",IF($O809="なし","案件コードが案件にない",IF($I809="","時間がない",IF((N($F809)*60+N($G809))=0,"時間が0",IF($I809=0,"丸めると0分","")))))))))</f>
        <v/>
      </c>
      <c r="M809" s="58" t="n"/>
      <c r="N809" s="33">
        <f>IF(ISNUMBER($A809),DATE(YEAR($A809),MONTH($A809),1),"")</f>
        <v/>
      </c>
      <c r="O809" s="34">
        <f>IF($C809="","",IFERROR(MATCH($C809,'案件'!$A$5:$A$84,0),"なし"))</f>
        <v/>
      </c>
      <c r="P809" s="34">
        <f>IF($B809="","",IFERROR(MATCH($B809,'メンバー'!$B$5:$B$24,0),"なし"))</f>
        <v/>
      </c>
    </row>
    <row r="810" ht="17" customHeight="1">
      <c r="A810" s="23" t="n"/>
      <c r="B810" s="21" t="n"/>
      <c r="C810" s="21" t="n"/>
      <c r="D810" s="29">
        <f>IF(OR($O810="",$O810="なし"),"",INDEX('案件'!$B$5:$B$84,$O810)&amp;"")</f>
        <v/>
      </c>
      <c r="E810" s="19" t="n"/>
      <c r="F810" s="22" t="n"/>
      <c r="G810" s="22" t="n"/>
      <c r="H810" s="19" t="n"/>
      <c r="I810" s="30">
        <f>IF(AND($F810="",$G810=""),"",IF(N('設定'!$B$11)&gt;0,ROUND((N($F810)*60+N($G810))/N('設定'!$B$11),0)*N('設定'!$B$11),(N($F810)*60+N($G810)))/60)</f>
        <v/>
      </c>
      <c r="J810" s="31">
        <f>IF(OR($I810="",$P810="",$P810="なし"),"",$I810*N(INDEX('メンバー'!$D$5:$D$24,$P810)))</f>
        <v/>
      </c>
      <c r="K810" s="32">
        <f>IF(OR($O810="",$O810="なし"),"",INDEX('案件'!$D$5:$D$84,$O810)&amp;"")</f>
        <v/>
      </c>
      <c r="L810" s="32">
        <f>IF(AND($A810="",$B810="",$C810="",$F810="",$G810=""),"",IF(NOT(ISNUMBER($A810)),"日付がない",IF($P810="","氏名がない",IF($P810="なし","氏名がメンバーにない",IF($O810="","案件コードがない",IF($O810="なし","案件コードが案件にない",IF($I810="","時間がない",IF((N($F810)*60+N($G810))=0,"時間が0",IF($I810=0,"丸めると0分","")))))))))</f>
        <v/>
      </c>
      <c r="M810" s="58" t="n"/>
      <c r="N810" s="33">
        <f>IF(ISNUMBER($A810),DATE(YEAR($A810),MONTH($A810),1),"")</f>
        <v/>
      </c>
      <c r="O810" s="34">
        <f>IF($C810="","",IFERROR(MATCH($C810,'案件'!$A$5:$A$84,0),"なし"))</f>
        <v/>
      </c>
      <c r="P810" s="34">
        <f>IF($B810="","",IFERROR(MATCH($B810,'メンバー'!$B$5:$B$24,0),"なし"))</f>
        <v/>
      </c>
    </row>
    <row r="811" ht="17" customHeight="1">
      <c r="A811" s="23" t="n"/>
      <c r="B811" s="21" t="n"/>
      <c r="C811" s="21" t="n"/>
      <c r="D811" s="29">
        <f>IF(OR($O811="",$O811="なし"),"",INDEX('案件'!$B$5:$B$84,$O811)&amp;"")</f>
        <v/>
      </c>
      <c r="E811" s="19" t="n"/>
      <c r="F811" s="22" t="n"/>
      <c r="G811" s="22" t="n"/>
      <c r="H811" s="19" t="n"/>
      <c r="I811" s="30">
        <f>IF(AND($F811="",$G811=""),"",IF(N('設定'!$B$11)&gt;0,ROUND((N($F811)*60+N($G811))/N('設定'!$B$11),0)*N('設定'!$B$11),(N($F811)*60+N($G811)))/60)</f>
        <v/>
      </c>
      <c r="J811" s="31">
        <f>IF(OR($I811="",$P811="",$P811="なし"),"",$I811*N(INDEX('メンバー'!$D$5:$D$24,$P811)))</f>
        <v/>
      </c>
      <c r="K811" s="32">
        <f>IF(OR($O811="",$O811="なし"),"",INDEX('案件'!$D$5:$D$84,$O811)&amp;"")</f>
        <v/>
      </c>
      <c r="L811" s="32">
        <f>IF(AND($A811="",$B811="",$C811="",$F811="",$G811=""),"",IF(NOT(ISNUMBER($A811)),"日付がない",IF($P811="","氏名がない",IF($P811="なし","氏名がメンバーにない",IF($O811="","案件コードがない",IF($O811="なし","案件コードが案件にない",IF($I811="","時間がない",IF((N($F811)*60+N($G811))=0,"時間が0",IF($I811=0,"丸めると0分","")))))))))</f>
        <v/>
      </c>
      <c r="M811" s="58" t="n"/>
      <c r="N811" s="33">
        <f>IF(ISNUMBER($A811),DATE(YEAR($A811),MONTH($A811),1),"")</f>
        <v/>
      </c>
      <c r="O811" s="34">
        <f>IF($C811="","",IFERROR(MATCH($C811,'案件'!$A$5:$A$84,0),"なし"))</f>
        <v/>
      </c>
      <c r="P811" s="34">
        <f>IF($B811="","",IFERROR(MATCH($B811,'メンバー'!$B$5:$B$24,0),"なし"))</f>
        <v/>
      </c>
    </row>
    <row r="812" ht="17" customHeight="1">
      <c r="A812" s="23" t="n"/>
      <c r="B812" s="21" t="n"/>
      <c r="C812" s="21" t="n"/>
      <c r="D812" s="29">
        <f>IF(OR($O812="",$O812="なし"),"",INDEX('案件'!$B$5:$B$84,$O812)&amp;"")</f>
        <v/>
      </c>
      <c r="E812" s="19" t="n"/>
      <c r="F812" s="22" t="n"/>
      <c r="G812" s="22" t="n"/>
      <c r="H812" s="19" t="n"/>
      <c r="I812" s="30">
        <f>IF(AND($F812="",$G812=""),"",IF(N('設定'!$B$11)&gt;0,ROUND((N($F812)*60+N($G812))/N('設定'!$B$11),0)*N('設定'!$B$11),(N($F812)*60+N($G812)))/60)</f>
        <v/>
      </c>
      <c r="J812" s="31">
        <f>IF(OR($I812="",$P812="",$P812="なし"),"",$I812*N(INDEX('メンバー'!$D$5:$D$24,$P812)))</f>
        <v/>
      </c>
      <c r="K812" s="32">
        <f>IF(OR($O812="",$O812="なし"),"",INDEX('案件'!$D$5:$D$84,$O812)&amp;"")</f>
        <v/>
      </c>
      <c r="L812" s="32">
        <f>IF(AND($A812="",$B812="",$C812="",$F812="",$G812=""),"",IF(NOT(ISNUMBER($A812)),"日付がない",IF($P812="","氏名がない",IF($P812="なし","氏名がメンバーにない",IF($O812="","案件コードがない",IF($O812="なし","案件コードが案件にない",IF($I812="","時間がない",IF((N($F812)*60+N($G812))=0,"時間が0",IF($I812=0,"丸めると0分","")))))))))</f>
        <v/>
      </c>
      <c r="M812" s="58" t="n"/>
      <c r="N812" s="33">
        <f>IF(ISNUMBER($A812),DATE(YEAR($A812),MONTH($A812),1),"")</f>
        <v/>
      </c>
      <c r="O812" s="34">
        <f>IF($C812="","",IFERROR(MATCH($C812,'案件'!$A$5:$A$84,0),"なし"))</f>
        <v/>
      </c>
      <c r="P812" s="34">
        <f>IF($B812="","",IFERROR(MATCH($B812,'メンバー'!$B$5:$B$24,0),"なし"))</f>
        <v/>
      </c>
    </row>
    <row r="813" ht="17" customHeight="1">
      <c r="A813" s="23" t="n"/>
      <c r="B813" s="21" t="n"/>
      <c r="C813" s="21" t="n"/>
      <c r="D813" s="29">
        <f>IF(OR($O813="",$O813="なし"),"",INDEX('案件'!$B$5:$B$84,$O813)&amp;"")</f>
        <v/>
      </c>
      <c r="E813" s="19" t="n"/>
      <c r="F813" s="22" t="n"/>
      <c r="G813" s="22" t="n"/>
      <c r="H813" s="19" t="n"/>
      <c r="I813" s="30">
        <f>IF(AND($F813="",$G813=""),"",IF(N('設定'!$B$11)&gt;0,ROUND((N($F813)*60+N($G813))/N('設定'!$B$11),0)*N('設定'!$B$11),(N($F813)*60+N($G813)))/60)</f>
        <v/>
      </c>
      <c r="J813" s="31">
        <f>IF(OR($I813="",$P813="",$P813="なし"),"",$I813*N(INDEX('メンバー'!$D$5:$D$24,$P813)))</f>
        <v/>
      </c>
      <c r="K813" s="32">
        <f>IF(OR($O813="",$O813="なし"),"",INDEX('案件'!$D$5:$D$84,$O813)&amp;"")</f>
        <v/>
      </c>
      <c r="L813" s="32">
        <f>IF(AND($A813="",$B813="",$C813="",$F813="",$G813=""),"",IF(NOT(ISNUMBER($A813)),"日付がない",IF($P813="","氏名がない",IF($P813="なし","氏名がメンバーにない",IF($O813="","案件コードがない",IF($O813="なし","案件コードが案件にない",IF($I813="","時間がない",IF((N($F813)*60+N($G813))=0,"時間が0",IF($I813=0,"丸めると0分","")))))))))</f>
        <v/>
      </c>
      <c r="M813" s="58" t="n"/>
      <c r="N813" s="33">
        <f>IF(ISNUMBER($A813),DATE(YEAR($A813),MONTH($A813),1),"")</f>
        <v/>
      </c>
      <c r="O813" s="34">
        <f>IF($C813="","",IFERROR(MATCH($C813,'案件'!$A$5:$A$84,0),"なし"))</f>
        <v/>
      </c>
      <c r="P813" s="34">
        <f>IF($B813="","",IFERROR(MATCH($B813,'メンバー'!$B$5:$B$24,0),"なし"))</f>
        <v/>
      </c>
    </row>
    <row r="814" ht="17" customHeight="1">
      <c r="A814" s="23" t="n"/>
      <c r="B814" s="21" t="n"/>
      <c r="C814" s="21" t="n"/>
      <c r="D814" s="29">
        <f>IF(OR($O814="",$O814="なし"),"",INDEX('案件'!$B$5:$B$84,$O814)&amp;"")</f>
        <v/>
      </c>
      <c r="E814" s="19" t="n"/>
      <c r="F814" s="22" t="n"/>
      <c r="G814" s="22" t="n"/>
      <c r="H814" s="19" t="n"/>
      <c r="I814" s="30">
        <f>IF(AND($F814="",$G814=""),"",IF(N('設定'!$B$11)&gt;0,ROUND((N($F814)*60+N($G814))/N('設定'!$B$11),0)*N('設定'!$B$11),(N($F814)*60+N($G814)))/60)</f>
        <v/>
      </c>
      <c r="J814" s="31">
        <f>IF(OR($I814="",$P814="",$P814="なし"),"",$I814*N(INDEX('メンバー'!$D$5:$D$24,$P814)))</f>
        <v/>
      </c>
      <c r="K814" s="32">
        <f>IF(OR($O814="",$O814="なし"),"",INDEX('案件'!$D$5:$D$84,$O814)&amp;"")</f>
        <v/>
      </c>
      <c r="L814" s="32">
        <f>IF(AND($A814="",$B814="",$C814="",$F814="",$G814=""),"",IF(NOT(ISNUMBER($A814)),"日付がない",IF($P814="","氏名がない",IF($P814="なし","氏名がメンバーにない",IF($O814="","案件コードがない",IF($O814="なし","案件コードが案件にない",IF($I814="","時間がない",IF((N($F814)*60+N($G814))=0,"時間が0",IF($I814=0,"丸めると0分","")))))))))</f>
        <v/>
      </c>
      <c r="M814" s="58" t="n"/>
      <c r="N814" s="33">
        <f>IF(ISNUMBER($A814),DATE(YEAR($A814),MONTH($A814),1),"")</f>
        <v/>
      </c>
      <c r="O814" s="34">
        <f>IF($C814="","",IFERROR(MATCH($C814,'案件'!$A$5:$A$84,0),"なし"))</f>
        <v/>
      </c>
      <c r="P814" s="34">
        <f>IF($B814="","",IFERROR(MATCH($B814,'メンバー'!$B$5:$B$24,0),"なし"))</f>
        <v/>
      </c>
    </row>
    <row r="815" ht="17" customHeight="1">
      <c r="A815" s="23" t="n"/>
      <c r="B815" s="21" t="n"/>
      <c r="C815" s="21" t="n"/>
      <c r="D815" s="29">
        <f>IF(OR($O815="",$O815="なし"),"",INDEX('案件'!$B$5:$B$84,$O815)&amp;"")</f>
        <v/>
      </c>
      <c r="E815" s="19" t="n"/>
      <c r="F815" s="22" t="n"/>
      <c r="G815" s="22" t="n"/>
      <c r="H815" s="19" t="n"/>
      <c r="I815" s="30">
        <f>IF(AND($F815="",$G815=""),"",IF(N('設定'!$B$11)&gt;0,ROUND((N($F815)*60+N($G815))/N('設定'!$B$11),0)*N('設定'!$B$11),(N($F815)*60+N($G815)))/60)</f>
        <v/>
      </c>
      <c r="J815" s="31">
        <f>IF(OR($I815="",$P815="",$P815="なし"),"",$I815*N(INDEX('メンバー'!$D$5:$D$24,$P815)))</f>
        <v/>
      </c>
      <c r="K815" s="32">
        <f>IF(OR($O815="",$O815="なし"),"",INDEX('案件'!$D$5:$D$84,$O815)&amp;"")</f>
        <v/>
      </c>
      <c r="L815" s="32">
        <f>IF(AND($A815="",$B815="",$C815="",$F815="",$G815=""),"",IF(NOT(ISNUMBER($A815)),"日付がない",IF($P815="","氏名がない",IF($P815="なし","氏名がメンバーにない",IF($O815="","案件コードがない",IF($O815="なし","案件コードが案件にない",IF($I815="","時間がない",IF((N($F815)*60+N($G815))=0,"時間が0",IF($I815=0,"丸めると0分","")))))))))</f>
        <v/>
      </c>
      <c r="M815" s="58" t="n"/>
      <c r="N815" s="33">
        <f>IF(ISNUMBER($A815),DATE(YEAR($A815),MONTH($A815),1),"")</f>
        <v/>
      </c>
      <c r="O815" s="34">
        <f>IF($C815="","",IFERROR(MATCH($C815,'案件'!$A$5:$A$84,0),"なし"))</f>
        <v/>
      </c>
      <c r="P815" s="34">
        <f>IF($B815="","",IFERROR(MATCH($B815,'メンバー'!$B$5:$B$24,0),"なし"))</f>
        <v/>
      </c>
    </row>
    <row r="816" ht="17" customHeight="1">
      <c r="A816" s="23" t="n"/>
      <c r="B816" s="21" t="n"/>
      <c r="C816" s="21" t="n"/>
      <c r="D816" s="29">
        <f>IF(OR($O816="",$O816="なし"),"",INDEX('案件'!$B$5:$B$84,$O816)&amp;"")</f>
        <v/>
      </c>
      <c r="E816" s="19" t="n"/>
      <c r="F816" s="22" t="n"/>
      <c r="G816" s="22" t="n"/>
      <c r="H816" s="19" t="n"/>
      <c r="I816" s="30">
        <f>IF(AND($F816="",$G816=""),"",IF(N('設定'!$B$11)&gt;0,ROUND((N($F816)*60+N($G816))/N('設定'!$B$11),0)*N('設定'!$B$11),(N($F816)*60+N($G816)))/60)</f>
        <v/>
      </c>
      <c r="J816" s="31">
        <f>IF(OR($I816="",$P816="",$P816="なし"),"",$I816*N(INDEX('メンバー'!$D$5:$D$24,$P816)))</f>
        <v/>
      </c>
      <c r="K816" s="32">
        <f>IF(OR($O816="",$O816="なし"),"",INDEX('案件'!$D$5:$D$84,$O816)&amp;"")</f>
        <v/>
      </c>
      <c r="L816" s="32">
        <f>IF(AND($A816="",$B816="",$C816="",$F816="",$G816=""),"",IF(NOT(ISNUMBER($A816)),"日付がない",IF($P816="","氏名がない",IF($P816="なし","氏名がメンバーにない",IF($O816="","案件コードがない",IF($O816="なし","案件コードが案件にない",IF($I816="","時間がない",IF((N($F816)*60+N($G816))=0,"時間が0",IF($I816=0,"丸めると0分","")))))))))</f>
        <v/>
      </c>
      <c r="M816" s="58" t="n"/>
      <c r="N816" s="33">
        <f>IF(ISNUMBER($A816),DATE(YEAR($A816),MONTH($A816),1),"")</f>
        <v/>
      </c>
      <c r="O816" s="34">
        <f>IF($C816="","",IFERROR(MATCH($C816,'案件'!$A$5:$A$84,0),"なし"))</f>
        <v/>
      </c>
      <c r="P816" s="34">
        <f>IF($B816="","",IFERROR(MATCH($B816,'メンバー'!$B$5:$B$24,0),"なし"))</f>
        <v/>
      </c>
    </row>
    <row r="817" ht="17" customHeight="1">
      <c r="A817" s="23" t="n"/>
      <c r="B817" s="21" t="n"/>
      <c r="C817" s="21" t="n"/>
      <c r="D817" s="29">
        <f>IF(OR($O817="",$O817="なし"),"",INDEX('案件'!$B$5:$B$84,$O817)&amp;"")</f>
        <v/>
      </c>
      <c r="E817" s="19" t="n"/>
      <c r="F817" s="22" t="n"/>
      <c r="G817" s="22" t="n"/>
      <c r="H817" s="19" t="n"/>
      <c r="I817" s="30">
        <f>IF(AND($F817="",$G817=""),"",IF(N('設定'!$B$11)&gt;0,ROUND((N($F817)*60+N($G817))/N('設定'!$B$11),0)*N('設定'!$B$11),(N($F817)*60+N($G817)))/60)</f>
        <v/>
      </c>
      <c r="J817" s="31">
        <f>IF(OR($I817="",$P817="",$P817="なし"),"",$I817*N(INDEX('メンバー'!$D$5:$D$24,$P817)))</f>
        <v/>
      </c>
      <c r="K817" s="32">
        <f>IF(OR($O817="",$O817="なし"),"",INDEX('案件'!$D$5:$D$84,$O817)&amp;"")</f>
        <v/>
      </c>
      <c r="L817" s="32">
        <f>IF(AND($A817="",$B817="",$C817="",$F817="",$G817=""),"",IF(NOT(ISNUMBER($A817)),"日付がない",IF($P817="","氏名がない",IF($P817="なし","氏名がメンバーにない",IF($O817="","案件コードがない",IF($O817="なし","案件コードが案件にない",IF($I817="","時間がない",IF((N($F817)*60+N($G817))=0,"時間が0",IF($I817=0,"丸めると0分","")))))))))</f>
        <v/>
      </c>
      <c r="M817" s="58" t="n"/>
      <c r="N817" s="33">
        <f>IF(ISNUMBER($A817),DATE(YEAR($A817),MONTH($A817),1),"")</f>
        <v/>
      </c>
      <c r="O817" s="34">
        <f>IF($C817="","",IFERROR(MATCH($C817,'案件'!$A$5:$A$84,0),"なし"))</f>
        <v/>
      </c>
      <c r="P817" s="34">
        <f>IF($B817="","",IFERROR(MATCH($B817,'メンバー'!$B$5:$B$24,0),"なし"))</f>
        <v/>
      </c>
    </row>
    <row r="818" ht="17" customHeight="1">
      <c r="A818" s="23" t="n"/>
      <c r="B818" s="21" t="n"/>
      <c r="C818" s="21" t="n"/>
      <c r="D818" s="29">
        <f>IF(OR($O818="",$O818="なし"),"",INDEX('案件'!$B$5:$B$84,$O818)&amp;"")</f>
        <v/>
      </c>
      <c r="E818" s="19" t="n"/>
      <c r="F818" s="22" t="n"/>
      <c r="G818" s="22" t="n"/>
      <c r="H818" s="19" t="n"/>
      <c r="I818" s="30">
        <f>IF(AND($F818="",$G818=""),"",IF(N('設定'!$B$11)&gt;0,ROUND((N($F818)*60+N($G818))/N('設定'!$B$11),0)*N('設定'!$B$11),(N($F818)*60+N($G818)))/60)</f>
        <v/>
      </c>
      <c r="J818" s="31">
        <f>IF(OR($I818="",$P818="",$P818="なし"),"",$I818*N(INDEX('メンバー'!$D$5:$D$24,$P818)))</f>
        <v/>
      </c>
      <c r="K818" s="32">
        <f>IF(OR($O818="",$O818="なし"),"",INDEX('案件'!$D$5:$D$84,$O818)&amp;"")</f>
        <v/>
      </c>
      <c r="L818" s="32">
        <f>IF(AND($A818="",$B818="",$C818="",$F818="",$G818=""),"",IF(NOT(ISNUMBER($A818)),"日付がない",IF($P818="","氏名がない",IF($P818="なし","氏名がメンバーにない",IF($O818="","案件コードがない",IF($O818="なし","案件コードが案件にない",IF($I818="","時間がない",IF((N($F818)*60+N($G818))=0,"時間が0",IF($I818=0,"丸めると0分","")))))))))</f>
        <v/>
      </c>
      <c r="M818" s="58" t="n"/>
      <c r="N818" s="33">
        <f>IF(ISNUMBER($A818),DATE(YEAR($A818),MONTH($A818),1),"")</f>
        <v/>
      </c>
      <c r="O818" s="34">
        <f>IF($C818="","",IFERROR(MATCH($C818,'案件'!$A$5:$A$84,0),"なし"))</f>
        <v/>
      </c>
      <c r="P818" s="34">
        <f>IF($B818="","",IFERROR(MATCH($B818,'メンバー'!$B$5:$B$24,0),"なし"))</f>
        <v/>
      </c>
    </row>
    <row r="819" ht="17" customHeight="1">
      <c r="A819" s="23" t="n"/>
      <c r="B819" s="21" t="n"/>
      <c r="C819" s="21" t="n"/>
      <c r="D819" s="29">
        <f>IF(OR($O819="",$O819="なし"),"",INDEX('案件'!$B$5:$B$84,$O819)&amp;"")</f>
        <v/>
      </c>
      <c r="E819" s="19" t="n"/>
      <c r="F819" s="22" t="n"/>
      <c r="G819" s="22" t="n"/>
      <c r="H819" s="19" t="n"/>
      <c r="I819" s="30">
        <f>IF(AND($F819="",$G819=""),"",IF(N('設定'!$B$11)&gt;0,ROUND((N($F819)*60+N($G819))/N('設定'!$B$11),0)*N('設定'!$B$11),(N($F819)*60+N($G819)))/60)</f>
        <v/>
      </c>
      <c r="J819" s="31">
        <f>IF(OR($I819="",$P819="",$P819="なし"),"",$I819*N(INDEX('メンバー'!$D$5:$D$24,$P819)))</f>
        <v/>
      </c>
      <c r="K819" s="32">
        <f>IF(OR($O819="",$O819="なし"),"",INDEX('案件'!$D$5:$D$84,$O819)&amp;"")</f>
        <v/>
      </c>
      <c r="L819" s="32">
        <f>IF(AND($A819="",$B819="",$C819="",$F819="",$G819=""),"",IF(NOT(ISNUMBER($A819)),"日付がない",IF($P819="","氏名がない",IF($P819="なし","氏名がメンバーにない",IF($O819="","案件コードがない",IF($O819="なし","案件コードが案件にない",IF($I819="","時間がない",IF((N($F819)*60+N($G819))=0,"時間が0",IF($I819=0,"丸めると0分","")))))))))</f>
        <v/>
      </c>
      <c r="M819" s="58" t="n"/>
      <c r="N819" s="33">
        <f>IF(ISNUMBER($A819),DATE(YEAR($A819),MONTH($A819),1),"")</f>
        <v/>
      </c>
      <c r="O819" s="34">
        <f>IF($C819="","",IFERROR(MATCH($C819,'案件'!$A$5:$A$84,0),"なし"))</f>
        <v/>
      </c>
      <c r="P819" s="34">
        <f>IF($B819="","",IFERROR(MATCH($B819,'メンバー'!$B$5:$B$24,0),"なし"))</f>
        <v/>
      </c>
    </row>
    <row r="820" ht="17" customHeight="1">
      <c r="A820" s="23" t="n"/>
      <c r="B820" s="21" t="n"/>
      <c r="C820" s="21" t="n"/>
      <c r="D820" s="29">
        <f>IF(OR($O820="",$O820="なし"),"",INDEX('案件'!$B$5:$B$84,$O820)&amp;"")</f>
        <v/>
      </c>
      <c r="E820" s="19" t="n"/>
      <c r="F820" s="22" t="n"/>
      <c r="G820" s="22" t="n"/>
      <c r="H820" s="19" t="n"/>
      <c r="I820" s="30">
        <f>IF(AND($F820="",$G820=""),"",IF(N('設定'!$B$11)&gt;0,ROUND((N($F820)*60+N($G820))/N('設定'!$B$11),0)*N('設定'!$B$11),(N($F820)*60+N($G820)))/60)</f>
        <v/>
      </c>
      <c r="J820" s="31">
        <f>IF(OR($I820="",$P820="",$P820="なし"),"",$I820*N(INDEX('メンバー'!$D$5:$D$24,$P820)))</f>
        <v/>
      </c>
      <c r="K820" s="32">
        <f>IF(OR($O820="",$O820="なし"),"",INDEX('案件'!$D$5:$D$84,$O820)&amp;"")</f>
        <v/>
      </c>
      <c r="L820" s="32">
        <f>IF(AND($A820="",$B820="",$C820="",$F820="",$G820=""),"",IF(NOT(ISNUMBER($A820)),"日付がない",IF($P820="","氏名がない",IF($P820="なし","氏名がメンバーにない",IF($O820="","案件コードがない",IF($O820="なし","案件コードが案件にない",IF($I820="","時間がない",IF((N($F820)*60+N($G820))=0,"時間が0",IF($I820=0,"丸めると0分","")))))))))</f>
        <v/>
      </c>
      <c r="M820" s="58" t="n"/>
      <c r="N820" s="33">
        <f>IF(ISNUMBER($A820),DATE(YEAR($A820),MONTH($A820),1),"")</f>
        <v/>
      </c>
      <c r="O820" s="34">
        <f>IF($C820="","",IFERROR(MATCH($C820,'案件'!$A$5:$A$84,0),"なし"))</f>
        <v/>
      </c>
      <c r="P820" s="34">
        <f>IF($B820="","",IFERROR(MATCH($B820,'メンバー'!$B$5:$B$24,0),"なし"))</f>
        <v/>
      </c>
    </row>
    <row r="821" ht="17" customHeight="1">
      <c r="A821" s="23" t="n"/>
      <c r="B821" s="21" t="n"/>
      <c r="C821" s="21" t="n"/>
      <c r="D821" s="29">
        <f>IF(OR($O821="",$O821="なし"),"",INDEX('案件'!$B$5:$B$84,$O821)&amp;"")</f>
        <v/>
      </c>
      <c r="E821" s="19" t="n"/>
      <c r="F821" s="22" t="n"/>
      <c r="G821" s="22" t="n"/>
      <c r="H821" s="19" t="n"/>
      <c r="I821" s="30">
        <f>IF(AND($F821="",$G821=""),"",IF(N('設定'!$B$11)&gt;0,ROUND((N($F821)*60+N($G821))/N('設定'!$B$11),0)*N('設定'!$B$11),(N($F821)*60+N($G821)))/60)</f>
        <v/>
      </c>
      <c r="J821" s="31">
        <f>IF(OR($I821="",$P821="",$P821="なし"),"",$I821*N(INDEX('メンバー'!$D$5:$D$24,$P821)))</f>
        <v/>
      </c>
      <c r="K821" s="32">
        <f>IF(OR($O821="",$O821="なし"),"",INDEX('案件'!$D$5:$D$84,$O821)&amp;"")</f>
        <v/>
      </c>
      <c r="L821" s="32">
        <f>IF(AND($A821="",$B821="",$C821="",$F821="",$G821=""),"",IF(NOT(ISNUMBER($A821)),"日付がない",IF($P821="","氏名がない",IF($P821="なし","氏名がメンバーにない",IF($O821="","案件コードがない",IF($O821="なし","案件コードが案件にない",IF($I821="","時間がない",IF((N($F821)*60+N($G821))=0,"時間が0",IF($I821=0,"丸めると0分","")))))))))</f>
        <v/>
      </c>
      <c r="M821" s="58" t="n"/>
      <c r="N821" s="33">
        <f>IF(ISNUMBER($A821),DATE(YEAR($A821),MONTH($A821),1),"")</f>
        <v/>
      </c>
      <c r="O821" s="34">
        <f>IF($C821="","",IFERROR(MATCH($C821,'案件'!$A$5:$A$84,0),"なし"))</f>
        <v/>
      </c>
      <c r="P821" s="34">
        <f>IF($B821="","",IFERROR(MATCH($B821,'メンバー'!$B$5:$B$24,0),"なし"))</f>
        <v/>
      </c>
    </row>
    <row r="822" ht="17" customHeight="1">
      <c r="A822" s="23" t="n"/>
      <c r="B822" s="21" t="n"/>
      <c r="C822" s="21" t="n"/>
      <c r="D822" s="29">
        <f>IF(OR($O822="",$O822="なし"),"",INDEX('案件'!$B$5:$B$84,$O822)&amp;"")</f>
        <v/>
      </c>
      <c r="E822" s="19" t="n"/>
      <c r="F822" s="22" t="n"/>
      <c r="G822" s="22" t="n"/>
      <c r="H822" s="19" t="n"/>
      <c r="I822" s="30">
        <f>IF(AND($F822="",$G822=""),"",IF(N('設定'!$B$11)&gt;0,ROUND((N($F822)*60+N($G822))/N('設定'!$B$11),0)*N('設定'!$B$11),(N($F822)*60+N($G822)))/60)</f>
        <v/>
      </c>
      <c r="J822" s="31">
        <f>IF(OR($I822="",$P822="",$P822="なし"),"",$I822*N(INDEX('メンバー'!$D$5:$D$24,$P822)))</f>
        <v/>
      </c>
      <c r="K822" s="32">
        <f>IF(OR($O822="",$O822="なし"),"",INDEX('案件'!$D$5:$D$84,$O822)&amp;"")</f>
        <v/>
      </c>
      <c r="L822" s="32">
        <f>IF(AND($A822="",$B822="",$C822="",$F822="",$G822=""),"",IF(NOT(ISNUMBER($A822)),"日付がない",IF($P822="","氏名がない",IF($P822="なし","氏名がメンバーにない",IF($O822="","案件コードがない",IF($O822="なし","案件コードが案件にない",IF($I822="","時間がない",IF((N($F822)*60+N($G822))=0,"時間が0",IF($I822=0,"丸めると0分","")))))))))</f>
        <v/>
      </c>
      <c r="M822" s="58" t="n"/>
      <c r="N822" s="33">
        <f>IF(ISNUMBER($A822),DATE(YEAR($A822),MONTH($A822),1),"")</f>
        <v/>
      </c>
      <c r="O822" s="34">
        <f>IF($C822="","",IFERROR(MATCH($C822,'案件'!$A$5:$A$84,0),"なし"))</f>
        <v/>
      </c>
      <c r="P822" s="34">
        <f>IF($B822="","",IFERROR(MATCH($B822,'メンバー'!$B$5:$B$24,0),"なし"))</f>
        <v/>
      </c>
    </row>
    <row r="823" ht="17" customHeight="1">
      <c r="A823" s="23" t="n"/>
      <c r="B823" s="21" t="n"/>
      <c r="C823" s="21" t="n"/>
      <c r="D823" s="29">
        <f>IF(OR($O823="",$O823="なし"),"",INDEX('案件'!$B$5:$B$84,$O823)&amp;"")</f>
        <v/>
      </c>
      <c r="E823" s="19" t="n"/>
      <c r="F823" s="22" t="n"/>
      <c r="G823" s="22" t="n"/>
      <c r="H823" s="19" t="n"/>
      <c r="I823" s="30">
        <f>IF(AND($F823="",$G823=""),"",IF(N('設定'!$B$11)&gt;0,ROUND((N($F823)*60+N($G823))/N('設定'!$B$11),0)*N('設定'!$B$11),(N($F823)*60+N($G823)))/60)</f>
        <v/>
      </c>
      <c r="J823" s="31">
        <f>IF(OR($I823="",$P823="",$P823="なし"),"",$I823*N(INDEX('メンバー'!$D$5:$D$24,$P823)))</f>
        <v/>
      </c>
      <c r="K823" s="32">
        <f>IF(OR($O823="",$O823="なし"),"",INDEX('案件'!$D$5:$D$84,$O823)&amp;"")</f>
        <v/>
      </c>
      <c r="L823" s="32">
        <f>IF(AND($A823="",$B823="",$C823="",$F823="",$G823=""),"",IF(NOT(ISNUMBER($A823)),"日付がない",IF($P823="","氏名がない",IF($P823="なし","氏名がメンバーにない",IF($O823="","案件コードがない",IF($O823="なし","案件コードが案件にない",IF($I823="","時間がない",IF((N($F823)*60+N($G823))=0,"時間が0",IF($I823=0,"丸めると0分","")))))))))</f>
        <v/>
      </c>
      <c r="M823" s="58" t="n"/>
      <c r="N823" s="33">
        <f>IF(ISNUMBER($A823),DATE(YEAR($A823),MONTH($A823),1),"")</f>
        <v/>
      </c>
      <c r="O823" s="34">
        <f>IF($C823="","",IFERROR(MATCH($C823,'案件'!$A$5:$A$84,0),"なし"))</f>
        <v/>
      </c>
      <c r="P823" s="34">
        <f>IF($B823="","",IFERROR(MATCH($B823,'メンバー'!$B$5:$B$24,0),"なし"))</f>
        <v/>
      </c>
    </row>
    <row r="824" ht="17" customHeight="1">
      <c r="A824" s="23" t="n"/>
      <c r="B824" s="21" t="n"/>
      <c r="C824" s="21" t="n"/>
      <c r="D824" s="29">
        <f>IF(OR($O824="",$O824="なし"),"",INDEX('案件'!$B$5:$B$84,$O824)&amp;"")</f>
        <v/>
      </c>
      <c r="E824" s="19" t="n"/>
      <c r="F824" s="22" t="n"/>
      <c r="G824" s="22" t="n"/>
      <c r="H824" s="19" t="n"/>
      <c r="I824" s="30">
        <f>IF(AND($F824="",$G824=""),"",IF(N('設定'!$B$11)&gt;0,ROUND((N($F824)*60+N($G824))/N('設定'!$B$11),0)*N('設定'!$B$11),(N($F824)*60+N($G824)))/60)</f>
        <v/>
      </c>
      <c r="J824" s="31">
        <f>IF(OR($I824="",$P824="",$P824="なし"),"",$I824*N(INDEX('メンバー'!$D$5:$D$24,$P824)))</f>
        <v/>
      </c>
      <c r="K824" s="32">
        <f>IF(OR($O824="",$O824="なし"),"",INDEX('案件'!$D$5:$D$84,$O824)&amp;"")</f>
        <v/>
      </c>
      <c r="L824" s="32">
        <f>IF(AND($A824="",$B824="",$C824="",$F824="",$G824=""),"",IF(NOT(ISNUMBER($A824)),"日付がない",IF($P824="","氏名がない",IF($P824="なし","氏名がメンバーにない",IF($O824="","案件コードがない",IF($O824="なし","案件コードが案件にない",IF($I824="","時間がない",IF((N($F824)*60+N($G824))=0,"時間が0",IF($I824=0,"丸めると0分","")))))))))</f>
        <v/>
      </c>
      <c r="M824" s="58" t="n"/>
      <c r="N824" s="33">
        <f>IF(ISNUMBER($A824),DATE(YEAR($A824),MONTH($A824),1),"")</f>
        <v/>
      </c>
      <c r="O824" s="34">
        <f>IF($C824="","",IFERROR(MATCH($C824,'案件'!$A$5:$A$84,0),"なし"))</f>
        <v/>
      </c>
      <c r="P824" s="34">
        <f>IF($B824="","",IFERROR(MATCH($B824,'メンバー'!$B$5:$B$24,0),"なし"))</f>
        <v/>
      </c>
    </row>
    <row r="825" ht="17" customHeight="1">
      <c r="A825" s="23" t="n"/>
      <c r="B825" s="21" t="n"/>
      <c r="C825" s="21" t="n"/>
      <c r="D825" s="29">
        <f>IF(OR($O825="",$O825="なし"),"",INDEX('案件'!$B$5:$B$84,$O825)&amp;"")</f>
        <v/>
      </c>
      <c r="E825" s="19" t="n"/>
      <c r="F825" s="22" t="n"/>
      <c r="G825" s="22" t="n"/>
      <c r="H825" s="19" t="n"/>
      <c r="I825" s="30">
        <f>IF(AND($F825="",$G825=""),"",IF(N('設定'!$B$11)&gt;0,ROUND((N($F825)*60+N($G825))/N('設定'!$B$11),0)*N('設定'!$B$11),(N($F825)*60+N($G825)))/60)</f>
        <v/>
      </c>
      <c r="J825" s="31">
        <f>IF(OR($I825="",$P825="",$P825="なし"),"",$I825*N(INDEX('メンバー'!$D$5:$D$24,$P825)))</f>
        <v/>
      </c>
      <c r="K825" s="32">
        <f>IF(OR($O825="",$O825="なし"),"",INDEX('案件'!$D$5:$D$84,$O825)&amp;"")</f>
        <v/>
      </c>
      <c r="L825" s="32">
        <f>IF(AND($A825="",$B825="",$C825="",$F825="",$G825=""),"",IF(NOT(ISNUMBER($A825)),"日付がない",IF($P825="","氏名がない",IF($P825="なし","氏名がメンバーにない",IF($O825="","案件コードがない",IF($O825="なし","案件コードが案件にない",IF($I825="","時間がない",IF((N($F825)*60+N($G825))=0,"時間が0",IF($I825=0,"丸めると0分","")))))))))</f>
        <v/>
      </c>
      <c r="M825" s="58" t="n"/>
      <c r="N825" s="33">
        <f>IF(ISNUMBER($A825),DATE(YEAR($A825),MONTH($A825),1),"")</f>
        <v/>
      </c>
      <c r="O825" s="34">
        <f>IF($C825="","",IFERROR(MATCH($C825,'案件'!$A$5:$A$84,0),"なし"))</f>
        <v/>
      </c>
      <c r="P825" s="34">
        <f>IF($B825="","",IFERROR(MATCH($B825,'メンバー'!$B$5:$B$24,0),"なし"))</f>
        <v/>
      </c>
    </row>
    <row r="826" ht="17" customHeight="1">
      <c r="A826" s="23" t="n"/>
      <c r="B826" s="21" t="n"/>
      <c r="C826" s="21" t="n"/>
      <c r="D826" s="29">
        <f>IF(OR($O826="",$O826="なし"),"",INDEX('案件'!$B$5:$B$84,$O826)&amp;"")</f>
        <v/>
      </c>
      <c r="E826" s="19" t="n"/>
      <c r="F826" s="22" t="n"/>
      <c r="G826" s="22" t="n"/>
      <c r="H826" s="19" t="n"/>
      <c r="I826" s="30">
        <f>IF(AND($F826="",$G826=""),"",IF(N('設定'!$B$11)&gt;0,ROUND((N($F826)*60+N($G826))/N('設定'!$B$11),0)*N('設定'!$B$11),(N($F826)*60+N($G826)))/60)</f>
        <v/>
      </c>
      <c r="J826" s="31">
        <f>IF(OR($I826="",$P826="",$P826="なし"),"",$I826*N(INDEX('メンバー'!$D$5:$D$24,$P826)))</f>
        <v/>
      </c>
      <c r="K826" s="32">
        <f>IF(OR($O826="",$O826="なし"),"",INDEX('案件'!$D$5:$D$84,$O826)&amp;"")</f>
        <v/>
      </c>
      <c r="L826" s="32">
        <f>IF(AND($A826="",$B826="",$C826="",$F826="",$G826=""),"",IF(NOT(ISNUMBER($A826)),"日付がない",IF($P826="","氏名がない",IF($P826="なし","氏名がメンバーにない",IF($O826="","案件コードがない",IF($O826="なし","案件コードが案件にない",IF($I826="","時間がない",IF((N($F826)*60+N($G826))=0,"時間が0",IF($I826=0,"丸めると0分","")))))))))</f>
        <v/>
      </c>
      <c r="M826" s="58" t="n"/>
      <c r="N826" s="33">
        <f>IF(ISNUMBER($A826),DATE(YEAR($A826),MONTH($A826),1),"")</f>
        <v/>
      </c>
      <c r="O826" s="34">
        <f>IF($C826="","",IFERROR(MATCH($C826,'案件'!$A$5:$A$84,0),"なし"))</f>
        <v/>
      </c>
      <c r="P826" s="34">
        <f>IF($B826="","",IFERROR(MATCH($B826,'メンバー'!$B$5:$B$24,0),"なし"))</f>
        <v/>
      </c>
    </row>
    <row r="827" ht="17" customHeight="1">
      <c r="A827" s="23" t="n"/>
      <c r="B827" s="21" t="n"/>
      <c r="C827" s="21" t="n"/>
      <c r="D827" s="29">
        <f>IF(OR($O827="",$O827="なし"),"",INDEX('案件'!$B$5:$B$84,$O827)&amp;"")</f>
        <v/>
      </c>
      <c r="E827" s="19" t="n"/>
      <c r="F827" s="22" t="n"/>
      <c r="G827" s="22" t="n"/>
      <c r="H827" s="19" t="n"/>
      <c r="I827" s="30">
        <f>IF(AND($F827="",$G827=""),"",IF(N('設定'!$B$11)&gt;0,ROUND((N($F827)*60+N($G827))/N('設定'!$B$11),0)*N('設定'!$B$11),(N($F827)*60+N($G827)))/60)</f>
        <v/>
      </c>
      <c r="J827" s="31">
        <f>IF(OR($I827="",$P827="",$P827="なし"),"",$I827*N(INDEX('メンバー'!$D$5:$D$24,$P827)))</f>
        <v/>
      </c>
      <c r="K827" s="32">
        <f>IF(OR($O827="",$O827="なし"),"",INDEX('案件'!$D$5:$D$84,$O827)&amp;"")</f>
        <v/>
      </c>
      <c r="L827" s="32">
        <f>IF(AND($A827="",$B827="",$C827="",$F827="",$G827=""),"",IF(NOT(ISNUMBER($A827)),"日付がない",IF($P827="","氏名がない",IF($P827="なし","氏名がメンバーにない",IF($O827="","案件コードがない",IF($O827="なし","案件コードが案件にない",IF($I827="","時間がない",IF((N($F827)*60+N($G827))=0,"時間が0",IF($I827=0,"丸めると0分","")))))))))</f>
        <v/>
      </c>
      <c r="M827" s="58" t="n"/>
      <c r="N827" s="33">
        <f>IF(ISNUMBER($A827),DATE(YEAR($A827),MONTH($A827),1),"")</f>
        <v/>
      </c>
      <c r="O827" s="34">
        <f>IF($C827="","",IFERROR(MATCH($C827,'案件'!$A$5:$A$84,0),"なし"))</f>
        <v/>
      </c>
      <c r="P827" s="34">
        <f>IF($B827="","",IFERROR(MATCH($B827,'メンバー'!$B$5:$B$24,0),"なし"))</f>
        <v/>
      </c>
    </row>
    <row r="828" ht="17" customHeight="1">
      <c r="A828" s="23" t="n"/>
      <c r="B828" s="21" t="n"/>
      <c r="C828" s="21" t="n"/>
      <c r="D828" s="29">
        <f>IF(OR($O828="",$O828="なし"),"",INDEX('案件'!$B$5:$B$84,$O828)&amp;"")</f>
        <v/>
      </c>
      <c r="E828" s="19" t="n"/>
      <c r="F828" s="22" t="n"/>
      <c r="G828" s="22" t="n"/>
      <c r="H828" s="19" t="n"/>
      <c r="I828" s="30">
        <f>IF(AND($F828="",$G828=""),"",IF(N('設定'!$B$11)&gt;0,ROUND((N($F828)*60+N($G828))/N('設定'!$B$11),0)*N('設定'!$B$11),(N($F828)*60+N($G828)))/60)</f>
        <v/>
      </c>
      <c r="J828" s="31">
        <f>IF(OR($I828="",$P828="",$P828="なし"),"",$I828*N(INDEX('メンバー'!$D$5:$D$24,$P828)))</f>
        <v/>
      </c>
      <c r="K828" s="32">
        <f>IF(OR($O828="",$O828="なし"),"",INDEX('案件'!$D$5:$D$84,$O828)&amp;"")</f>
        <v/>
      </c>
      <c r="L828" s="32">
        <f>IF(AND($A828="",$B828="",$C828="",$F828="",$G828=""),"",IF(NOT(ISNUMBER($A828)),"日付がない",IF($P828="","氏名がない",IF($P828="なし","氏名がメンバーにない",IF($O828="","案件コードがない",IF($O828="なし","案件コードが案件にない",IF($I828="","時間がない",IF((N($F828)*60+N($G828))=0,"時間が0",IF($I828=0,"丸めると0分","")))))))))</f>
        <v/>
      </c>
      <c r="M828" s="58" t="n"/>
      <c r="N828" s="33">
        <f>IF(ISNUMBER($A828),DATE(YEAR($A828),MONTH($A828),1),"")</f>
        <v/>
      </c>
      <c r="O828" s="34">
        <f>IF($C828="","",IFERROR(MATCH($C828,'案件'!$A$5:$A$84,0),"なし"))</f>
        <v/>
      </c>
      <c r="P828" s="34">
        <f>IF($B828="","",IFERROR(MATCH($B828,'メンバー'!$B$5:$B$24,0),"なし"))</f>
        <v/>
      </c>
    </row>
    <row r="829" ht="17" customHeight="1">
      <c r="A829" s="23" t="n"/>
      <c r="B829" s="21" t="n"/>
      <c r="C829" s="21" t="n"/>
      <c r="D829" s="29">
        <f>IF(OR($O829="",$O829="なし"),"",INDEX('案件'!$B$5:$B$84,$O829)&amp;"")</f>
        <v/>
      </c>
      <c r="E829" s="19" t="n"/>
      <c r="F829" s="22" t="n"/>
      <c r="G829" s="22" t="n"/>
      <c r="H829" s="19" t="n"/>
      <c r="I829" s="30">
        <f>IF(AND($F829="",$G829=""),"",IF(N('設定'!$B$11)&gt;0,ROUND((N($F829)*60+N($G829))/N('設定'!$B$11),0)*N('設定'!$B$11),(N($F829)*60+N($G829)))/60)</f>
        <v/>
      </c>
      <c r="J829" s="31">
        <f>IF(OR($I829="",$P829="",$P829="なし"),"",$I829*N(INDEX('メンバー'!$D$5:$D$24,$P829)))</f>
        <v/>
      </c>
      <c r="K829" s="32">
        <f>IF(OR($O829="",$O829="なし"),"",INDEX('案件'!$D$5:$D$84,$O829)&amp;"")</f>
        <v/>
      </c>
      <c r="L829" s="32">
        <f>IF(AND($A829="",$B829="",$C829="",$F829="",$G829=""),"",IF(NOT(ISNUMBER($A829)),"日付がない",IF($P829="","氏名がない",IF($P829="なし","氏名がメンバーにない",IF($O829="","案件コードがない",IF($O829="なし","案件コードが案件にない",IF($I829="","時間がない",IF((N($F829)*60+N($G829))=0,"時間が0",IF($I829=0,"丸めると0分","")))))))))</f>
        <v/>
      </c>
      <c r="M829" s="58" t="n"/>
      <c r="N829" s="33">
        <f>IF(ISNUMBER($A829),DATE(YEAR($A829),MONTH($A829),1),"")</f>
        <v/>
      </c>
      <c r="O829" s="34">
        <f>IF($C829="","",IFERROR(MATCH($C829,'案件'!$A$5:$A$84,0),"なし"))</f>
        <v/>
      </c>
      <c r="P829" s="34">
        <f>IF($B829="","",IFERROR(MATCH($B829,'メンバー'!$B$5:$B$24,0),"なし"))</f>
        <v/>
      </c>
    </row>
    <row r="830" ht="17" customHeight="1">
      <c r="A830" s="23" t="n"/>
      <c r="B830" s="21" t="n"/>
      <c r="C830" s="21" t="n"/>
      <c r="D830" s="29">
        <f>IF(OR($O830="",$O830="なし"),"",INDEX('案件'!$B$5:$B$84,$O830)&amp;"")</f>
        <v/>
      </c>
      <c r="E830" s="19" t="n"/>
      <c r="F830" s="22" t="n"/>
      <c r="G830" s="22" t="n"/>
      <c r="H830" s="19" t="n"/>
      <c r="I830" s="30">
        <f>IF(AND($F830="",$G830=""),"",IF(N('設定'!$B$11)&gt;0,ROUND((N($F830)*60+N($G830))/N('設定'!$B$11),0)*N('設定'!$B$11),(N($F830)*60+N($G830)))/60)</f>
        <v/>
      </c>
      <c r="J830" s="31">
        <f>IF(OR($I830="",$P830="",$P830="なし"),"",$I830*N(INDEX('メンバー'!$D$5:$D$24,$P830)))</f>
        <v/>
      </c>
      <c r="K830" s="32">
        <f>IF(OR($O830="",$O830="なし"),"",INDEX('案件'!$D$5:$D$84,$O830)&amp;"")</f>
        <v/>
      </c>
      <c r="L830" s="32">
        <f>IF(AND($A830="",$B830="",$C830="",$F830="",$G830=""),"",IF(NOT(ISNUMBER($A830)),"日付がない",IF($P830="","氏名がない",IF($P830="なし","氏名がメンバーにない",IF($O830="","案件コードがない",IF($O830="なし","案件コードが案件にない",IF($I830="","時間がない",IF((N($F830)*60+N($G830))=0,"時間が0",IF($I830=0,"丸めると0分","")))))))))</f>
        <v/>
      </c>
      <c r="M830" s="58" t="n"/>
      <c r="N830" s="33">
        <f>IF(ISNUMBER($A830),DATE(YEAR($A830),MONTH($A830),1),"")</f>
        <v/>
      </c>
      <c r="O830" s="34">
        <f>IF($C830="","",IFERROR(MATCH($C830,'案件'!$A$5:$A$84,0),"なし"))</f>
        <v/>
      </c>
      <c r="P830" s="34">
        <f>IF($B830="","",IFERROR(MATCH($B830,'メンバー'!$B$5:$B$24,0),"なし"))</f>
        <v/>
      </c>
    </row>
    <row r="831" ht="17" customHeight="1">
      <c r="A831" s="23" t="n"/>
      <c r="B831" s="21" t="n"/>
      <c r="C831" s="21" t="n"/>
      <c r="D831" s="29">
        <f>IF(OR($O831="",$O831="なし"),"",INDEX('案件'!$B$5:$B$84,$O831)&amp;"")</f>
        <v/>
      </c>
      <c r="E831" s="19" t="n"/>
      <c r="F831" s="22" t="n"/>
      <c r="G831" s="22" t="n"/>
      <c r="H831" s="19" t="n"/>
      <c r="I831" s="30">
        <f>IF(AND($F831="",$G831=""),"",IF(N('設定'!$B$11)&gt;0,ROUND((N($F831)*60+N($G831))/N('設定'!$B$11),0)*N('設定'!$B$11),(N($F831)*60+N($G831)))/60)</f>
        <v/>
      </c>
      <c r="J831" s="31">
        <f>IF(OR($I831="",$P831="",$P831="なし"),"",$I831*N(INDEX('メンバー'!$D$5:$D$24,$P831)))</f>
        <v/>
      </c>
      <c r="K831" s="32">
        <f>IF(OR($O831="",$O831="なし"),"",INDEX('案件'!$D$5:$D$84,$O831)&amp;"")</f>
        <v/>
      </c>
      <c r="L831" s="32">
        <f>IF(AND($A831="",$B831="",$C831="",$F831="",$G831=""),"",IF(NOT(ISNUMBER($A831)),"日付がない",IF($P831="","氏名がない",IF($P831="なし","氏名がメンバーにない",IF($O831="","案件コードがない",IF($O831="なし","案件コードが案件にない",IF($I831="","時間がない",IF((N($F831)*60+N($G831))=0,"時間が0",IF($I831=0,"丸めると0分","")))))))))</f>
        <v/>
      </c>
      <c r="M831" s="58" t="n"/>
      <c r="N831" s="33">
        <f>IF(ISNUMBER($A831),DATE(YEAR($A831),MONTH($A831),1),"")</f>
        <v/>
      </c>
      <c r="O831" s="34">
        <f>IF($C831="","",IFERROR(MATCH($C831,'案件'!$A$5:$A$84,0),"なし"))</f>
        <v/>
      </c>
      <c r="P831" s="34">
        <f>IF($B831="","",IFERROR(MATCH($B831,'メンバー'!$B$5:$B$24,0),"なし"))</f>
        <v/>
      </c>
    </row>
    <row r="832" ht="17" customHeight="1">
      <c r="A832" s="23" t="n"/>
      <c r="B832" s="21" t="n"/>
      <c r="C832" s="21" t="n"/>
      <c r="D832" s="29">
        <f>IF(OR($O832="",$O832="なし"),"",INDEX('案件'!$B$5:$B$84,$O832)&amp;"")</f>
        <v/>
      </c>
      <c r="E832" s="19" t="n"/>
      <c r="F832" s="22" t="n"/>
      <c r="G832" s="22" t="n"/>
      <c r="H832" s="19" t="n"/>
      <c r="I832" s="30">
        <f>IF(AND($F832="",$G832=""),"",IF(N('設定'!$B$11)&gt;0,ROUND((N($F832)*60+N($G832))/N('設定'!$B$11),0)*N('設定'!$B$11),(N($F832)*60+N($G832)))/60)</f>
        <v/>
      </c>
      <c r="J832" s="31">
        <f>IF(OR($I832="",$P832="",$P832="なし"),"",$I832*N(INDEX('メンバー'!$D$5:$D$24,$P832)))</f>
        <v/>
      </c>
      <c r="K832" s="32">
        <f>IF(OR($O832="",$O832="なし"),"",INDEX('案件'!$D$5:$D$84,$O832)&amp;"")</f>
        <v/>
      </c>
      <c r="L832" s="32">
        <f>IF(AND($A832="",$B832="",$C832="",$F832="",$G832=""),"",IF(NOT(ISNUMBER($A832)),"日付がない",IF($P832="","氏名がない",IF($P832="なし","氏名がメンバーにない",IF($O832="","案件コードがない",IF($O832="なし","案件コードが案件にない",IF($I832="","時間がない",IF((N($F832)*60+N($G832))=0,"時間が0",IF($I832=0,"丸めると0分","")))))))))</f>
        <v/>
      </c>
      <c r="M832" s="58" t="n"/>
      <c r="N832" s="33">
        <f>IF(ISNUMBER($A832),DATE(YEAR($A832),MONTH($A832),1),"")</f>
        <v/>
      </c>
      <c r="O832" s="34">
        <f>IF($C832="","",IFERROR(MATCH($C832,'案件'!$A$5:$A$84,0),"なし"))</f>
        <v/>
      </c>
      <c r="P832" s="34">
        <f>IF($B832="","",IFERROR(MATCH($B832,'メンバー'!$B$5:$B$24,0),"なし"))</f>
        <v/>
      </c>
    </row>
    <row r="833" ht="17" customHeight="1">
      <c r="A833" s="23" t="n"/>
      <c r="B833" s="21" t="n"/>
      <c r="C833" s="21" t="n"/>
      <c r="D833" s="29">
        <f>IF(OR($O833="",$O833="なし"),"",INDEX('案件'!$B$5:$B$84,$O833)&amp;"")</f>
        <v/>
      </c>
      <c r="E833" s="19" t="n"/>
      <c r="F833" s="22" t="n"/>
      <c r="G833" s="22" t="n"/>
      <c r="H833" s="19" t="n"/>
      <c r="I833" s="30">
        <f>IF(AND($F833="",$G833=""),"",IF(N('設定'!$B$11)&gt;0,ROUND((N($F833)*60+N($G833))/N('設定'!$B$11),0)*N('設定'!$B$11),(N($F833)*60+N($G833)))/60)</f>
        <v/>
      </c>
      <c r="J833" s="31">
        <f>IF(OR($I833="",$P833="",$P833="なし"),"",$I833*N(INDEX('メンバー'!$D$5:$D$24,$P833)))</f>
        <v/>
      </c>
      <c r="K833" s="32">
        <f>IF(OR($O833="",$O833="なし"),"",INDEX('案件'!$D$5:$D$84,$O833)&amp;"")</f>
        <v/>
      </c>
      <c r="L833" s="32">
        <f>IF(AND($A833="",$B833="",$C833="",$F833="",$G833=""),"",IF(NOT(ISNUMBER($A833)),"日付がない",IF($P833="","氏名がない",IF($P833="なし","氏名がメンバーにない",IF($O833="","案件コードがない",IF($O833="なし","案件コードが案件にない",IF($I833="","時間がない",IF((N($F833)*60+N($G833))=0,"時間が0",IF($I833=0,"丸めると0分","")))))))))</f>
        <v/>
      </c>
      <c r="M833" s="58" t="n"/>
      <c r="N833" s="33">
        <f>IF(ISNUMBER($A833),DATE(YEAR($A833),MONTH($A833),1),"")</f>
        <v/>
      </c>
      <c r="O833" s="34">
        <f>IF($C833="","",IFERROR(MATCH($C833,'案件'!$A$5:$A$84,0),"なし"))</f>
        <v/>
      </c>
      <c r="P833" s="34">
        <f>IF($B833="","",IFERROR(MATCH($B833,'メンバー'!$B$5:$B$24,0),"なし"))</f>
        <v/>
      </c>
    </row>
    <row r="834" ht="17" customHeight="1">
      <c r="A834" s="23" t="n"/>
      <c r="B834" s="21" t="n"/>
      <c r="C834" s="21" t="n"/>
      <c r="D834" s="29">
        <f>IF(OR($O834="",$O834="なし"),"",INDEX('案件'!$B$5:$B$84,$O834)&amp;"")</f>
        <v/>
      </c>
      <c r="E834" s="19" t="n"/>
      <c r="F834" s="22" t="n"/>
      <c r="G834" s="22" t="n"/>
      <c r="H834" s="19" t="n"/>
      <c r="I834" s="30">
        <f>IF(AND($F834="",$G834=""),"",IF(N('設定'!$B$11)&gt;0,ROUND((N($F834)*60+N($G834))/N('設定'!$B$11),0)*N('設定'!$B$11),(N($F834)*60+N($G834)))/60)</f>
        <v/>
      </c>
      <c r="J834" s="31">
        <f>IF(OR($I834="",$P834="",$P834="なし"),"",$I834*N(INDEX('メンバー'!$D$5:$D$24,$P834)))</f>
        <v/>
      </c>
      <c r="K834" s="32">
        <f>IF(OR($O834="",$O834="なし"),"",INDEX('案件'!$D$5:$D$84,$O834)&amp;"")</f>
        <v/>
      </c>
      <c r="L834" s="32">
        <f>IF(AND($A834="",$B834="",$C834="",$F834="",$G834=""),"",IF(NOT(ISNUMBER($A834)),"日付がない",IF($P834="","氏名がない",IF($P834="なし","氏名がメンバーにない",IF($O834="","案件コードがない",IF($O834="なし","案件コードが案件にない",IF($I834="","時間がない",IF((N($F834)*60+N($G834))=0,"時間が0",IF($I834=0,"丸めると0分","")))))))))</f>
        <v/>
      </c>
      <c r="M834" s="58" t="n"/>
      <c r="N834" s="33">
        <f>IF(ISNUMBER($A834),DATE(YEAR($A834),MONTH($A834),1),"")</f>
        <v/>
      </c>
      <c r="O834" s="34">
        <f>IF($C834="","",IFERROR(MATCH($C834,'案件'!$A$5:$A$84,0),"なし"))</f>
        <v/>
      </c>
      <c r="P834" s="34">
        <f>IF($B834="","",IFERROR(MATCH($B834,'メンバー'!$B$5:$B$24,0),"なし"))</f>
        <v/>
      </c>
    </row>
    <row r="835" ht="17" customHeight="1">
      <c r="A835" s="23" t="n"/>
      <c r="B835" s="21" t="n"/>
      <c r="C835" s="21" t="n"/>
      <c r="D835" s="29">
        <f>IF(OR($O835="",$O835="なし"),"",INDEX('案件'!$B$5:$B$84,$O835)&amp;"")</f>
        <v/>
      </c>
      <c r="E835" s="19" t="n"/>
      <c r="F835" s="22" t="n"/>
      <c r="G835" s="22" t="n"/>
      <c r="H835" s="19" t="n"/>
      <c r="I835" s="30">
        <f>IF(AND($F835="",$G835=""),"",IF(N('設定'!$B$11)&gt;0,ROUND((N($F835)*60+N($G835))/N('設定'!$B$11),0)*N('設定'!$B$11),(N($F835)*60+N($G835)))/60)</f>
        <v/>
      </c>
      <c r="J835" s="31">
        <f>IF(OR($I835="",$P835="",$P835="なし"),"",$I835*N(INDEX('メンバー'!$D$5:$D$24,$P835)))</f>
        <v/>
      </c>
      <c r="K835" s="32">
        <f>IF(OR($O835="",$O835="なし"),"",INDEX('案件'!$D$5:$D$84,$O835)&amp;"")</f>
        <v/>
      </c>
      <c r="L835" s="32">
        <f>IF(AND($A835="",$B835="",$C835="",$F835="",$G835=""),"",IF(NOT(ISNUMBER($A835)),"日付がない",IF($P835="","氏名がない",IF($P835="なし","氏名がメンバーにない",IF($O835="","案件コードがない",IF($O835="なし","案件コードが案件にない",IF($I835="","時間がない",IF((N($F835)*60+N($G835))=0,"時間が0",IF($I835=0,"丸めると0分","")))))))))</f>
        <v/>
      </c>
      <c r="M835" s="58" t="n"/>
      <c r="N835" s="33">
        <f>IF(ISNUMBER($A835),DATE(YEAR($A835),MONTH($A835),1),"")</f>
        <v/>
      </c>
      <c r="O835" s="34">
        <f>IF($C835="","",IFERROR(MATCH($C835,'案件'!$A$5:$A$84,0),"なし"))</f>
        <v/>
      </c>
      <c r="P835" s="34">
        <f>IF($B835="","",IFERROR(MATCH($B835,'メンバー'!$B$5:$B$24,0),"なし"))</f>
        <v/>
      </c>
    </row>
    <row r="836" ht="17" customHeight="1">
      <c r="A836" s="23" t="n"/>
      <c r="B836" s="21" t="n"/>
      <c r="C836" s="21" t="n"/>
      <c r="D836" s="29">
        <f>IF(OR($O836="",$O836="なし"),"",INDEX('案件'!$B$5:$B$84,$O836)&amp;"")</f>
        <v/>
      </c>
      <c r="E836" s="19" t="n"/>
      <c r="F836" s="22" t="n"/>
      <c r="G836" s="22" t="n"/>
      <c r="H836" s="19" t="n"/>
      <c r="I836" s="30">
        <f>IF(AND($F836="",$G836=""),"",IF(N('設定'!$B$11)&gt;0,ROUND((N($F836)*60+N($G836))/N('設定'!$B$11),0)*N('設定'!$B$11),(N($F836)*60+N($G836)))/60)</f>
        <v/>
      </c>
      <c r="J836" s="31">
        <f>IF(OR($I836="",$P836="",$P836="なし"),"",$I836*N(INDEX('メンバー'!$D$5:$D$24,$P836)))</f>
        <v/>
      </c>
      <c r="K836" s="32">
        <f>IF(OR($O836="",$O836="なし"),"",INDEX('案件'!$D$5:$D$84,$O836)&amp;"")</f>
        <v/>
      </c>
      <c r="L836" s="32">
        <f>IF(AND($A836="",$B836="",$C836="",$F836="",$G836=""),"",IF(NOT(ISNUMBER($A836)),"日付がない",IF($P836="","氏名がない",IF($P836="なし","氏名がメンバーにない",IF($O836="","案件コードがない",IF($O836="なし","案件コードが案件にない",IF($I836="","時間がない",IF((N($F836)*60+N($G836))=0,"時間が0",IF($I836=0,"丸めると0分","")))))))))</f>
        <v/>
      </c>
      <c r="M836" s="58" t="n"/>
      <c r="N836" s="33">
        <f>IF(ISNUMBER($A836),DATE(YEAR($A836),MONTH($A836),1),"")</f>
        <v/>
      </c>
      <c r="O836" s="34">
        <f>IF($C836="","",IFERROR(MATCH($C836,'案件'!$A$5:$A$84,0),"なし"))</f>
        <v/>
      </c>
      <c r="P836" s="34">
        <f>IF($B836="","",IFERROR(MATCH($B836,'メンバー'!$B$5:$B$24,0),"なし"))</f>
        <v/>
      </c>
    </row>
    <row r="837" ht="17" customHeight="1">
      <c r="A837" s="23" t="n"/>
      <c r="B837" s="21" t="n"/>
      <c r="C837" s="21" t="n"/>
      <c r="D837" s="29">
        <f>IF(OR($O837="",$O837="なし"),"",INDEX('案件'!$B$5:$B$84,$O837)&amp;"")</f>
        <v/>
      </c>
      <c r="E837" s="19" t="n"/>
      <c r="F837" s="22" t="n"/>
      <c r="G837" s="22" t="n"/>
      <c r="H837" s="19" t="n"/>
      <c r="I837" s="30">
        <f>IF(AND($F837="",$G837=""),"",IF(N('設定'!$B$11)&gt;0,ROUND((N($F837)*60+N($G837))/N('設定'!$B$11),0)*N('設定'!$B$11),(N($F837)*60+N($G837)))/60)</f>
        <v/>
      </c>
      <c r="J837" s="31">
        <f>IF(OR($I837="",$P837="",$P837="なし"),"",$I837*N(INDEX('メンバー'!$D$5:$D$24,$P837)))</f>
        <v/>
      </c>
      <c r="K837" s="32">
        <f>IF(OR($O837="",$O837="なし"),"",INDEX('案件'!$D$5:$D$84,$O837)&amp;"")</f>
        <v/>
      </c>
      <c r="L837" s="32">
        <f>IF(AND($A837="",$B837="",$C837="",$F837="",$G837=""),"",IF(NOT(ISNUMBER($A837)),"日付がない",IF($P837="","氏名がない",IF($P837="なし","氏名がメンバーにない",IF($O837="","案件コードがない",IF($O837="なし","案件コードが案件にない",IF($I837="","時間がない",IF((N($F837)*60+N($G837))=0,"時間が0",IF($I837=0,"丸めると0分","")))))))))</f>
        <v/>
      </c>
      <c r="M837" s="58" t="n"/>
      <c r="N837" s="33">
        <f>IF(ISNUMBER($A837),DATE(YEAR($A837),MONTH($A837),1),"")</f>
        <v/>
      </c>
      <c r="O837" s="34">
        <f>IF($C837="","",IFERROR(MATCH($C837,'案件'!$A$5:$A$84,0),"なし"))</f>
        <v/>
      </c>
      <c r="P837" s="34">
        <f>IF($B837="","",IFERROR(MATCH($B837,'メンバー'!$B$5:$B$24,0),"なし"))</f>
        <v/>
      </c>
    </row>
    <row r="838" ht="17" customHeight="1">
      <c r="A838" s="23" t="n"/>
      <c r="B838" s="21" t="n"/>
      <c r="C838" s="21" t="n"/>
      <c r="D838" s="29">
        <f>IF(OR($O838="",$O838="なし"),"",INDEX('案件'!$B$5:$B$84,$O838)&amp;"")</f>
        <v/>
      </c>
      <c r="E838" s="19" t="n"/>
      <c r="F838" s="22" t="n"/>
      <c r="G838" s="22" t="n"/>
      <c r="H838" s="19" t="n"/>
      <c r="I838" s="30">
        <f>IF(AND($F838="",$G838=""),"",IF(N('設定'!$B$11)&gt;0,ROUND((N($F838)*60+N($G838))/N('設定'!$B$11),0)*N('設定'!$B$11),(N($F838)*60+N($G838)))/60)</f>
        <v/>
      </c>
      <c r="J838" s="31">
        <f>IF(OR($I838="",$P838="",$P838="なし"),"",$I838*N(INDEX('メンバー'!$D$5:$D$24,$P838)))</f>
        <v/>
      </c>
      <c r="K838" s="32">
        <f>IF(OR($O838="",$O838="なし"),"",INDEX('案件'!$D$5:$D$84,$O838)&amp;"")</f>
        <v/>
      </c>
      <c r="L838" s="32">
        <f>IF(AND($A838="",$B838="",$C838="",$F838="",$G838=""),"",IF(NOT(ISNUMBER($A838)),"日付がない",IF($P838="","氏名がない",IF($P838="なし","氏名がメンバーにない",IF($O838="","案件コードがない",IF($O838="なし","案件コードが案件にない",IF($I838="","時間がない",IF((N($F838)*60+N($G838))=0,"時間が0",IF($I838=0,"丸めると0分","")))))))))</f>
        <v/>
      </c>
      <c r="M838" s="58" t="n"/>
      <c r="N838" s="33">
        <f>IF(ISNUMBER($A838),DATE(YEAR($A838),MONTH($A838),1),"")</f>
        <v/>
      </c>
      <c r="O838" s="34">
        <f>IF($C838="","",IFERROR(MATCH($C838,'案件'!$A$5:$A$84,0),"なし"))</f>
        <v/>
      </c>
      <c r="P838" s="34">
        <f>IF($B838="","",IFERROR(MATCH($B838,'メンバー'!$B$5:$B$24,0),"なし"))</f>
        <v/>
      </c>
    </row>
    <row r="839" ht="17" customHeight="1">
      <c r="A839" s="23" t="n"/>
      <c r="B839" s="21" t="n"/>
      <c r="C839" s="21" t="n"/>
      <c r="D839" s="29">
        <f>IF(OR($O839="",$O839="なし"),"",INDEX('案件'!$B$5:$B$84,$O839)&amp;"")</f>
        <v/>
      </c>
      <c r="E839" s="19" t="n"/>
      <c r="F839" s="22" t="n"/>
      <c r="G839" s="22" t="n"/>
      <c r="H839" s="19" t="n"/>
      <c r="I839" s="30">
        <f>IF(AND($F839="",$G839=""),"",IF(N('設定'!$B$11)&gt;0,ROUND((N($F839)*60+N($G839))/N('設定'!$B$11),0)*N('設定'!$B$11),(N($F839)*60+N($G839)))/60)</f>
        <v/>
      </c>
      <c r="J839" s="31">
        <f>IF(OR($I839="",$P839="",$P839="なし"),"",$I839*N(INDEX('メンバー'!$D$5:$D$24,$P839)))</f>
        <v/>
      </c>
      <c r="K839" s="32">
        <f>IF(OR($O839="",$O839="なし"),"",INDEX('案件'!$D$5:$D$84,$O839)&amp;"")</f>
        <v/>
      </c>
      <c r="L839" s="32">
        <f>IF(AND($A839="",$B839="",$C839="",$F839="",$G839=""),"",IF(NOT(ISNUMBER($A839)),"日付がない",IF($P839="","氏名がない",IF($P839="なし","氏名がメンバーにない",IF($O839="","案件コードがない",IF($O839="なし","案件コードが案件にない",IF($I839="","時間がない",IF((N($F839)*60+N($G839))=0,"時間が0",IF($I839=0,"丸めると0分","")))))))))</f>
        <v/>
      </c>
      <c r="M839" s="58" t="n"/>
      <c r="N839" s="33">
        <f>IF(ISNUMBER($A839),DATE(YEAR($A839),MONTH($A839),1),"")</f>
        <v/>
      </c>
      <c r="O839" s="34">
        <f>IF($C839="","",IFERROR(MATCH($C839,'案件'!$A$5:$A$84,0),"なし"))</f>
        <v/>
      </c>
      <c r="P839" s="34">
        <f>IF($B839="","",IFERROR(MATCH($B839,'メンバー'!$B$5:$B$24,0),"なし"))</f>
        <v/>
      </c>
    </row>
    <row r="840" ht="17" customHeight="1">
      <c r="A840" s="23" t="n"/>
      <c r="B840" s="21" t="n"/>
      <c r="C840" s="21" t="n"/>
      <c r="D840" s="29">
        <f>IF(OR($O840="",$O840="なし"),"",INDEX('案件'!$B$5:$B$84,$O840)&amp;"")</f>
        <v/>
      </c>
      <c r="E840" s="19" t="n"/>
      <c r="F840" s="22" t="n"/>
      <c r="G840" s="22" t="n"/>
      <c r="H840" s="19" t="n"/>
      <c r="I840" s="30">
        <f>IF(AND($F840="",$G840=""),"",IF(N('設定'!$B$11)&gt;0,ROUND((N($F840)*60+N($G840))/N('設定'!$B$11),0)*N('設定'!$B$11),(N($F840)*60+N($G840)))/60)</f>
        <v/>
      </c>
      <c r="J840" s="31">
        <f>IF(OR($I840="",$P840="",$P840="なし"),"",$I840*N(INDEX('メンバー'!$D$5:$D$24,$P840)))</f>
        <v/>
      </c>
      <c r="K840" s="32">
        <f>IF(OR($O840="",$O840="なし"),"",INDEX('案件'!$D$5:$D$84,$O840)&amp;"")</f>
        <v/>
      </c>
      <c r="L840" s="32">
        <f>IF(AND($A840="",$B840="",$C840="",$F840="",$G840=""),"",IF(NOT(ISNUMBER($A840)),"日付がない",IF($P840="","氏名がない",IF($P840="なし","氏名がメンバーにない",IF($O840="","案件コードがない",IF($O840="なし","案件コードが案件にない",IF($I840="","時間がない",IF((N($F840)*60+N($G840))=0,"時間が0",IF($I840=0,"丸めると0分","")))))))))</f>
        <v/>
      </c>
      <c r="M840" s="58" t="n"/>
      <c r="N840" s="33">
        <f>IF(ISNUMBER($A840),DATE(YEAR($A840),MONTH($A840),1),"")</f>
        <v/>
      </c>
      <c r="O840" s="34">
        <f>IF($C840="","",IFERROR(MATCH($C840,'案件'!$A$5:$A$84,0),"なし"))</f>
        <v/>
      </c>
      <c r="P840" s="34">
        <f>IF($B840="","",IFERROR(MATCH($B840,'メンバー'!$B$5:$B$24,0),"なし"))</f>
        <v/>
      </c>
    </row>
    <row r="841" ht="17" customHeight="1">
      <c r="A841" s="23" t="n"/>
      <c r="B841" s="21" t="n"/>
      <c r="C841" s="21" t="n"/>
      <c r="D841" s="29">
        <f>IF(OR($O841="",$O841="なし"),"",INDEX('案件'!$B$5:$B$84,$O841)&amp;"")</f>
        <v/>
      </c>
      <c r="E841" s="19" t="n"/>
      <c r="F841" s="22" t="n"/>
      <c r="G841" s="22" t="n"/>
      <c r="H841" s="19" t="n"/>
      <c r="I841" s="30">
        <f>IF(AND($F841="",$G841=""),"",IF(N('設定'!$B$11)&gt;0,ROUND((N($F841)*60+N($G841))/N('設定'!$B$11),0)*N('設定'!$B$11),(N($F841)*60+N($G841)))/60)</f>
        <v/>
      </c>
      <c r="J841" s="31">
        <f>IF(OR($I841="",$P841="",$P841="なし"),"",$I841*N(INDEX('メンバー'!$D$5:$D$24,$P841)))</f>
        <v/>
      </c>
      <c r="K841" s="32">
        <f>IF(OR($O841="",$O841="なし"),"",INDEX('案件'!$D$5:$D$84,$O841)&amp;"")</f>
        <v/>
      </c>
      <c r="L841" s="32">
        <f>IF(AND($A841="",$B841="",$C841="",$F841="",$G841=""),"",IF(NOT(ISNUMBER($A841)),"日付がない",IF($P841="","氏名がない",IF($P841="なし","氏名がメンバーにない",IF($O841="","案件コードがない",IF($O841="なし","案件コードが案件にない",IF($I841="","時間がない",IF((N($F841)*60+N($G841))=0,"時間が0",IF($I841=0,"丸めると0分","")))))))))</f>
        <v/>
      </c>
      <c r="M841" s="58" t="n"/>
      <c r="N841" s="33">
        <f>IF(ISNUMBER($A841),DATE(YEAR($A841),MONTH($A841),1),"")</f>
        <v/>
      </c>
      <c r="O841" s="34">
        <f>IF($C841="","",IFERROR(MATCH($C841,'案件'!$A$5:$A$84,0),"なし"))</f>
        <v/>
      </c>
      <c r="P841" s="34">
        <f>IF($B841="","",IFERROR(MATCH($B841,'メンバー'!$B$5:$B$24,0),"なし"))</f>
        <v/>
      </c>
    </row>
    <row r="842" ht="17" customHeight="1">
      <c r="A842" s="23" t="n"/>
      <c r="B842" s="21" t="n"/>
      <c r="C842" s="21" t="n"/>
      <c r="D842" s="29">
        <f>IF(OR($O842="",$O842="なし"),"",INDEX('案件'!$B$5:$B$84,$O842)&amp;"")</f>
        <v/>
      </c>
      <c r="E842" s="19" t="n"/>
      <c r="F842" s="22" t="n"/>
      <c r="G842" s="22" t="n"/>
      <c r="H842" s="19" t="n"/>
      <c r="I842" s="30">
        <f>IF(AND($F842="",$G842=""),"",IF(N('設定'!$B$11)&gt;0,ROUND((N($F842)*60+N($G842))/N('設定'!$B$11),0)*N('設定'!$B$11),(N($F842)*60+N($G842)))/60)</f>
        <v/>
      </c>
      <c r="J842" s="31">
        <f>IF(OR($I842="",$P842="",$P842="なし"),"",$I842*N(INDEX('メンバー'!$D$5:$D$24,$P842)))</f>
        <v/>
      </c>
      <c r="K842" s="32">
        <f>IF(OR($O842="",$O842="なし"),"",INDEX('案件'!$D$5:$D$84,$O842)&amp;"")</f>
        <v/>
      </c>
      <c r="L842" s="32">
        <f>IF(AND($A842="",$B842="",$C842="",$F842="",$G842=""),"",IF(NOT(ISNUMBER($A842)),"日付がない",IF($P842="","氏名がない",IF($P842="なし","氏名がメンバーにない",IF($O842="","案件コードがない",IF($O842="なし","案件コードが案件にない",IF($I842="","時間がない",IF((N($F842)*60+N($G842))=0,"時間が0",IF($I842=0,"丸めると0分","")))))))))</f>
        <v/>
      </c>
      <c r="M842" s="58" t="n"/>
      <c r="N842" s="33">
        <f>IF(ISNUMBER($A842),DATE(YEAR($A842),MONTH($A842),1),"")</f>
        <v/>
      </c>
      <c r="O842" s="34">
        <f>IF($C842="","",IFERROR(MATCH($C842,'案件'!$A$5:$A$84,0),"なし"))</f>
        <v/>
      </c>
      <c r="P842" s="34">
        <f>IF($B842="","",IFERROR(MATCH($B842,'メンバー'!$B$5:$B$24,0),"なし"))</f>
        <v/>
      </c>
    </row>
    <row r="843" ht="17" customHeight="1">
      <c r="A843" s="23" t="n"/>
      <c r="B843" s="21" t="n"/>
      <c r="C843" s="21" t="n"/>
      <c r="D843" s="29">
        <f>IF(OR($O843="",$O843="なし"),"",INDEX('案件'!$B$5:$B$84,$O843)&amp;"")</f>
        <v/>
      </c>
      <c r="E843" s="19" t="n"/>
      <c r="F843" s="22" t="n"/>
      <c r="G843" s="22" t="n"/>
      <c r="H843" s="19" t="n"/>
      <c r="I843" s="30">
        <f>IF(AND($F843="",$G843=""),"",IF(N('設定'!$B$11)&gt;0,ROUND((N($F843)*60+N($G843))/N('設定'!$B$11),0)*N('設定'!$B$11),(N($F843)*60+N($G843)))/60)</f>
        <v/>
      </c>
      <c r="J843" s="31">
        <f>IF(OR($I843="",$P843="",$P843="なし"),"",$I843*N(INDEX('メンバー'!$D$5:$D$24,$P843)))</f>
        <v/>
      </c>
      <c r="K843" s="32">
        <f>IF(OR($O843="",$O843="なし"),"",INDEX('案件'!$D$5:$D$84,$O843)&amp;"")</f>
        <v/>
      </c>
      <c r="L843" s="32">
        <f>IF(AND($A843="",$B843="",$C843="",$F843="",$G843=""),"",IF(NOT(ISNUMBER($A843)),"日付がない",IF($P843="","氏名がない",IF($P843="なし","氏名がメンバーにない",IF($O843="","案件コードがない",IF($O843="なし","案件コードが案件にない",IF($I843="","時間がない",IF((N($F843)*60+N($G843))=0,"時間が0",IF($I843=0,"丸めると0分","")))))))))</f>
        <v/>
      </c>
      <c r="M843" s="58" t="n"/>
      <c r="N843" s="33">
        <f>IF(ISNUMBER($A843),DATE(YEAR($A843),MONTH($A843),1),"")</f>
        <v/>
      </c>
      <c r="O843" s="34">
        <f>IF($C843="","",IFERROR(MATCH($C843,'案件'!$A$5:$A$84,0),"なし"))</f>
        <v/>
      </c>
      <c r="P843" s="34">
        <f>IF($B843="","",IFERROR(MATCH($B843,'メンバー'!$B$5:$B$24,0),"なし"))</f>
        <v/>
      </c>
    </row>
    <row r="844" ht="17" customHeight="1">
      <c r="A844" s="23" t="n"/>
      <c r="B844" s="21" t="n"/>
      <c r="C844" s="21" t="n"/>
      <c r="D844" s="29">
        <f>IF(OR($O844="",$O844="なし"),"",INDEX('案件'!$B$5:$B$84,$O844)&amp;"")</f>
        <v/>
      </c>
      <c r="E844" s="19" t="n"/>
      <c r="F844" s="22" t="n"/>
      <c r="G844" s="22" t="n"/>
      <c r="H844" s="19" t="n"/>
      <c r="I844" s="30">
        <f>IF(AND($F844="",$G844=""),"",IF(N('設定'!$B$11)&gt;0,ROUND((N($F844)*60+N($G844))/N('設定'!$B$11),0)*N('設定'!$B$11),(N($F844)*60+N($G844)))/60)</f>
        <v/>
      </c>
      <c r="J844" s="31">
        <f>IF(OR($I844="",$P844="",$P844="なし"),"",$I844*N(INDEX('メンバー'!$D$5:$D$24,$P844)))</f>
        <v/>
      </c>
      <c r="K844" s="32">
        <f>IF(OR($O844="",$O844="なし"),"",INDEX('案件'!$D$5:$D$84,$O844)&amp;"")</f>
        <v/>
      </c>
      <c r="L844" s="32">
        <f>IF(AND($A844="",$B844="",$C844="",$F844="",$G844=""),"",IF(NOT(ISNUMBER($A844)),"日付がない",IF($P844="","氏名がない",IF($P844="なし","氏名がメンバーにない",IF($O844="","案件コードがない",IF($O844="なし","案件コードが案件にない",IF($I844="","時間がない",IF((N($F844)*60+N($G844))=0,"時間が0",IF($I844=0,"丸めると0分","")))))))))</f>
        <v/>
      </c>
      <c r="M844" s="58" t="n"/>
      <c r="N844" s="33">
        <f>IF(ISNUMBER($A844),DATE(YEAR($A844),MONTH($A844),1),"")</f>
        <v/>
      </c>
      <c r="O844" s="34">
        <f>IF($C844="","",IFERROR(MATCH($C844,'案件'!$A$5:$A$84,0),"なし"))</f>
        <v/>
      </c>
      <c r="P844" s="34">
        <f>IF($B844="","",IFERROR(MATCH($B844,'メンバー'!$B$5:$B$24,0),"なし"))</f>
        <v/>
      </c>
    </row>
    <row r="845" ht="17" customHeight="1">
      <c r="A845" s="23" t="n"/>
      <c r="B845" s="21" t="n"/>
      <c r="C845" s="21" t="n"/>
      <c r="D845" s="29">
        <f>IF(OR($O845="",$O845="なし"),"",INDEX('案件'!$B$5:$B$84,$O845)&amp;"")</f>
        <v/>
      </c>
      <c r="E845" s="19" t="n"/>
      <c r="F845" s="22" t="n"/>
      <c r="G845" s="22" t="n"/>
      <c r="H845" s="19" t="n"/>
      <c r="I845" s="30">
        <f>IF(AND($F845="",$G845=""),"",IF(N('設定'!$B$11)&gt;0,ROUND((N($F845)*60+N($G845))/N('設定'!$B$11),0)*N('設定'!$B$11),(N($F845)*60+N($G845)))/60)</f>
        <v/>
      </c>
      <c r="J845" s="31">
        <f>IF(OR($I845="",$P845="",$P845="なし"),"",$I845*N(INDEX('メンバー'!$D$5:$D$24,$P845)))</f>
        <v/>
      </c>
      <c r="K845" s="32">
        <f>IF(OR($O845="",$O845="なし"),"",INDEX('案件'!$D$5:$D$84,$O845)&amp;"")</f>
        <v/>
      </c>
      <c r="L845" s="32">
        <f>IF(AND($A845="",$B845="",$C845="",$F845="",$G845=""),"",IF(NOT(ISNUMBER($A845)),"日付がない",IF($P845="","氏名がない",IF($P845="なし","氏名がメンバーにない",IF($O845="","案件コードがない",IF($O845="なし","案件コードが案件にない",IF($I845="","時間がない",IF((N($F845)*60+N($G845))=0,"時間が0",IF($I845=0,"丸めると0分","")))))))))</f>
        <v/>
      </c>
      <c r="M845" s="58" t="n"/>
      <c r="N845" s="33">
        <f>IF(ISNUMBER($A845),DATE(YEAR($A845),MONTH($A845),1),"")</f>
        <v/>
      </c>
      <c r="O845" s="34">
        <f>IF($C845="","",IFERROR(MATCH($C845,'案件'!$A$5:$A$84,0),"なし"))</f>
        <v/>
      </c>
      <c r="P845" s="34">
        <f>IF($B845="","",IFERROR(MATCH($B845,'メンバー'!$B$5:$B$24,0),"なし"))</f>
        <v/>
      </c>
    </row>
    <row r="846" ht="17" customHeight="1">
      <c r="A846" s="23" t="n"/>
      <c r="B846" s="21" t="n"/>
      <c r="C846" s="21" t="n"/>
      <c r="D846" s="29">
        <f>IF(OR($O846="",$O846="なし"),"",INDEX('案件'!$B$5:$B$84,$O846)&amp;"")</f>
        <v/>
      </c>
      <c r="E846" s="19" t="n"/>
      <c r="F846" s="22" t="n"/>
      <c r="G846" s="22" t="n"/>
      <c r="H846" s="19" t="n"/>
      <c r="I846" s="30">
        <f>IF(AND($F846="",$G846=""),"",IF(N('設定'!$B$11)&gt;0,ROUND((N($F846)*60+N($G846))/N('設定'!$B$11),0)*N('設定'!$B$11),(N($F846)*60+N($G846)))/60)</f>
        <v/>
      </c>
      <c r="J846" s="31">
        <f>IF(OR($I846="",$P846="",$P846="なし"),"",$I846*N(INDEX('メンバー'!$D$5:$D$24,$P846)))</f>
        <v/>
      </c>
      <c r="K846" s="32">
        <f>IF(OR($O846="",$O846="なし"),"",INDEX('案件'!$D$5:$D$84,$O846)&amp;"")</f>
        <v/>
      </c>
      <c r="L846" s="32">
        <f>IF(AND($A846="",$B846="",$C846="",$F846="",$G846=""),"",IF(NOT(ISNUMBER($A846)),"日付がない",IF($P846="","氏名がない",IF($P846="なし","氏名がメンバーにない",IF($O846="","案件コードがない",IF($O846="なし","案件コードが案件にない",IF($I846="","時間がない",IF((N($F846)*60+N($G846))=0,"時間が0",IF($I846=0,"丸めると0分","")))))))))</f>
        <v/>
      </c>
      <c r="M846" s="58" t="n"/>
      <c r="N846" s="33">
        <f>IF(ISNUMBER($A846),DATE(YEAR($A846),MONTH($A846),1),"")</f>
        <v/>
      </c>
      <c r="O846" s="34">
        <f>IF($C846="","",IFERROR(MATCH($C846,'案件'!$A$5:$A$84,0),"なし"))</f>
        <v/>
      </c>
      <c r="P846" s="34">
        <f>IF($B846="","",IFERROR(MATCH($B846,'メンバー'!$B$5:$B$24,0),"なし"))</f>
        <v/>
      </c>
    </row>
    <row r="847" ht="17" customHeight="1">
      <c r="A847" s="23" t="n"/>
      <c r="B847" s="21" t="n"/>
      <c r="C847" s="21" t="n"/>
      <c r="D847" s="29">
        <f>IF(OR($O847="",$O847="なし"),"",INDEX('案件'!$B$5:$B$84,$O847)&amp;"")</f>
        <v/>
      </c>
      <c r="E847" s="19" t="n"/>
      <c r="F847" s="22" t="n"/>
      <c r="G847" s="22" t="n"/>
      <c r="H847" s="19" t="n"/>
      <c r="I847" s="30">
        <f>IF(AND($F847="",$G847=""),"",IF(N('設定'!$B$11)&gt;0,ROUND((N($F847)*60+N($G847))/N('設定'!$B$11),0)*N('設定'!$B$11),(N($F847)*60+N($G847)))/60)</f>
        <v/>
      </c>
      <c r="J847" s="31">
        <f>IF(OR($I847="",$P847="",$P847="なし"),"",$I847*N(INDEX('メンバー'!$D$5:$D$24,$P847)))</f>
        <v/>
      </c>
      <c r="K847" s="32">
        <f>IF(OR($O847="",$O847="なし"),"",INDEX('案件'!$D$5:$D$84,$O847)&amp;"")</f>
        <v/>
      </c>
      <c r="L847" s="32">
        <f>IF(AND($A847="",$B847="",$C847="",$F847="",$G847=""),"",IF(NOT(ISNUMBER($A847)),"日付がない",IF($P847="","氏名がない",IF($P847="なし","氏名がメンバーにない",IF($O847="","案件コードがない",IF($O847="なし","案件コードが案件にない",IF($I847="","時間がない",IF((N($F847)*60+N($G847))=0,"時間が0",IF($I847=0,"丸めると0分","")))))))))</f>
        <v/>
      </c>
      <c r="M847" s="58" t="n"/>
      <c r="N847" s="33">
        <f>IF(ISNUMBER($A847),DATE(YEAR($A847),MONTH($A847),1),"")</f>
        <v/>
      </c>
      <c r="O847" s="34">
        <f>IF($C847="","",IFERROR(MATCH($C847,'案件'!$A$5:$A$84,0),"なし"))</f>
        <v/>
      </c>
      <c r="P847" s="34">
        <f>IF($B847="","",IFERROR(MATCH($B847,'メンバー'!$B$5:$B$24,0),"なし"))</f>
        <v/>
      </c>
    </row>
    <row r="848" ht="17" customHeight="1">
      <c r="A848" s="23" t="n"/>
      <c r="B848" s="21" t="n"/>
      <c r="C848" s="21" t="n"/>
      <c r="D848" s="29">
        <f>IF(OR($O848="",$O848="なし"),"",INDEX('案件'!$B$5:$B$84,$O848)&amp;"")</f>
        <v/>
      </c>
      <c r="E848" s="19" t="n"/>
      <c r="F848" s="22" t="n"/>
      <c r="G848" s="22" t="n"/>
      <c r="H848" s="19" t="n"/>
      <c r="I848" s="30">
        <f>IF(AND($F848="",$G848=""),"",IF(N('設定'!$B$11)&gt;0,ROUND((N($F848)*60+N($G848))/N('設定'!$B$11),0)*N('設定'!$B$11),(N($F848)*60+N($G848)))/60)</f>
        <v/>
      </c>
      <c r="J848" s="31">
        <f>IF(OR($I848="",$P848="",$P848="なし"),"",$I848*N(INDEX('メンバー'!$D$5:$D$24,$P848)))</f>
        <v/>
      </c>
      <c r="K848" s="32">
        <f>IF(OR($O848="",$O848="なし"),"",INDEX('案件'!$D$5:$D$84,$O848)&amp;"")</f>
        <v/>
      </c>
      <c r="L848" s="32">
        <f>IF(AND($A848="",$B848="",$C848="",$F848="",$G848=""),"",IF(NOT(ISNUMBER($A848)),"日付がない",IF($P848="","氏名がない",IF($P848="なし","氏名がメンバーにない",IF($O848="","案件コードがない",IF($O848="なし","案件コードが案件にない",IF($I848="","時間がない",IF((N($F848)*60+N($G848))=0,"時間が0",IF($I848=0,"丸めると0分","")))))))))</f>
        <v/>
      </c>
      <c r="M848" s="58" t="n"/>
      <c r="N848" s="33">
        <f>IF(ISNUMBER($A848),DATE(YEAR($A848),MONTH($A848),1),"")</f>
        <v/>
      </c>
      <c r="O848" s="34">
        <f>IF($C848="","",IFERROR(MATCH($C848,'案件'!$A$5:$A$84,0),"なし"))</f>
        <v/>
      </c>
      <c r="P848" s="34">
        <f>IF($B848="","",IFERROR(MATCH($B848,'メンバー'!$B$5:$B$24,0),"なし"))</f>
        <v/>
      </c>
    </row>
    <row r="849" ht="17" customHeight="1">
      <c r="A849" s="23" t="n"/>
      <c r="B849" s="21" t="n"/>
      <c r="C849" s="21" t="n"/>
      <c r="D849" s="29">
        <f>IF(OR($O849="",$O849="なし"),"",INDEX('案件'!$B$5:$B$84,$O849)&amp;"")</f>
        <v/>
      </c>
      <c r="E849" s="19" t="n"/>
      <c r="F849" s="22" t="n"/>
      <c r="G849" s="22" t="n"/>
      <c r="H849" s="19" t="n"/>
      <c r="I849" s="30">
        <f>IF(AND($F849="",$G849=""),"",IF(N('設定'!$B$11)&gt;0,ROUND((N($F849)*60+N($G849))/N('設定'!$B$11),0)*N('設定'!$B$11),(N($F849)*60+N($G849)))/60)</f>
        <v/>
      </c>
      <c r="J849" s="31">
        <f>IF(OR($I849="",$P849="",$P849="なし"),"",$I849*N(INDEX('メンバー'!$D$5:$D$24,$P849)))</f>
        <v/>
      </c>
      <c r="K849" s="32">
        <f>IF(OR($O849="",$O849="なし"),"",INDEX('案件'!$D$5:$D$84,$O849)&amp;"")</f>
        <v/>
      </c>
      <c r="L849" s="32">
        <f>IF(AND($A849="",$B849="",$C849="",$F849="",$G849=""),"",IF(NOT(ISNUMBER($A849)),"日付がない",IF($P849="","氏名がない",IF($P849="なし","氏名がメンバーにない",IF($O849="","案件コードがない",IF($O849="なし","案件コードが案件にない",IF($I849="","時間がない",IF((N($F849)*60+N($G849))=0,"時間が0",IF($I849=0,"丸めると0分","")))))))))</f>
        <v/>
      </c>
      <c r="M849" s="58" t="n"/>
      <c r="N849" s="33">
        <f>IF(ISNUMBER($A849),DATE(YEAR($A849),MONTH($A849),1),"")</f>
        <v/>
      </c>
      <c r="O849" s="34">
        <f>IF($C849="","",IFERROR(MATCH($C849,'案件'!$A$5:$A$84,0),"なし"))</f>
        <v/>
      </c>
      <c r="P849" s="34">
        <f>IF($B849="","",IFERROR(MATCH($B849,'メンバー'!$B$5:$B$24,0),"なし"))</f>
        <v/>
      </c>
    </row>
    <row r="850" ht="17" customHeight="1">
      <c r="A850" s="23" t="n"/>
      <c r="B850" s="21" t="n"/>
      <c r="C850" s="21" t="n"/>
      <c r="D850" s="29">
        <f>IF(OR($O850="",$O850="なし"),"",INDEX('案件'!$B$5:$B$84,$O850)&amp;"")</f>
        <v/>
      </c>
      <c r="E850" s="19" t="n"/>
      <c r="F850" s="22" t="n"/>
      <c r="G850" s="22" t="n"/>
      <c r="H850" s="19" t="n"/>
      <c r="I850" s="30">
        <f>IF(AND($F850="",$G850=""),"",IF(N('設定'!$B$11)&gt;0,ROUND((N($F850)*60+N($G850))/N('設定'!$B$11),0)*N('設定'!$B$11),(N($F850)*60+N($G850)))/60)</f>
        <v/>
      </c>
      <c r="J850" s="31">
        <f>IF(OR($I850="",$P850="",$P850="なし"),"",$I850*N(INDEX('メンバー'!$D$5:$D$24,$P850)))</f>
        <v/>
      </c>
      <c r="K850" s="32">
        <f>IF(OR($O850="",$O850="なし"),"",INDEX('案件'!$D$5:$D$84,$O850)&amp;"")</f>
        <v/>
      </c>
      <c r="L850" s="32">
        <f>IF(AND($A850="",$B850="",$C850="",$F850="",$G850=""),"",IF(NOT(ISNUMBER($A850)),"日付がない",IF($P850="","氏名がない",IF($P850="なし","氏名がメンバーにない",IF($O850="","案件コードがない",IF($O850="なし","案件コードが案件にない",IF($I850="","時間がない",IF((N($F850)*60+N($G850))=0,"時間が0",IF($I850=0,"丸めると0分","")))))))))</f>
        <v/>
      </c>
      <c r="M850" s="58" t="n"/>
      <c r="N850" s="33">
        <f>IF(ISNUMBER($A850),DATE(YEAR($A850),MONTH($A850),1),"")</f>
        <v/>
      </c>
      <c r="O850" s="34">
        <f>IF($C850="","",IFERROR(MATCH($C850,'案件'!$A$5:$A$84,0),"なし"))</f>
        <v/>
      </c>
      <c r="P850" s="34">
        <f>IF($B850="","",IFERROR(MATCH($B850,'メンバー'!$B$5:$B$24,0),"なし"))</f>
        <v/>
      </c>
    </row>
    <row r="851" ht="17" customHeight="1">
      <c r="A851" s="23" t="n"/>
      <c r="B851" s="21" t="n"/>
      <c r="C851" s="21" t="n"/>
      <c r="D851" s="29">
        <f>IF(OR($O851="",$O851="なし"),"",INDEX('案件'!$B$5:$B$84,$O851)&amp;"")</f>
        <v/>
      </c>
      <c r="E851" s="19" t="n"/>
      <c r="F851" s="22" t="n"/>
      <c r="G851" s="22" t="n"/>
      <c r="H851" s="19" t="n"/>
      <c r="I851" s="30">
        <f>IF(AND($F851="",$G851=""),"",IF(N('設定'!$B$11)&gt;0,ROUND((N($F851)*60+N($G851))/N('設定'!$B$11),0)*N('設定'!$B$11),(N($F851)*60+N($G851)))/60)</f>
        <v/>
      </c>
      <c r="J851" s="31">
        <f>IF(OR($I851="",$P851="",$P851="なし"),"",$I851*N(INDEX('メンバー'!$D$5:$D$24,$P851)))</f>
        <v/>
      </c>
      <c r="K851" s="32">
        <f>IF(OR($O851="",$O851="なし"),"",INDEX('案件'!$D$5:$D$84,$O851)&amp;"")</f>
        <v/>
      </c>
      <c r="L851" s="32">
        <f>IF(AND($A851="",$B851="",$C851="",$F851="",$G851=""),"",IF(NOT(ISNUMBER($A851)),"日付がない",IF($P851="","氏名がない",IF($P851="なし","氏名がメンバーにない",IF($O851="","案件コードがない",IF($O851="なし","案件コードが案件にない",IF($I851="","時間がない",IF((N($F851)*60+N($G851))=0,"時間が0",IF($I851=0,"丸めると0分","")))))))))</f>
        <v/>
      </c>
      <c r="M851" s="58" t="n"/>
      <c r="N851" s="33">
        <f>IF(ISNUMBER($A851),DATE(YEAR($A851),MONTH($A851),1),"")</f>
        <v/>
      </c>
      <c r="O851" s="34">
        <f>IF($C851="","",IFERROR(MATCH($C851,'案件'!$A$5:$A$84,0),"なし"))</f>
        <v/>
      </c>
      <c r="P851" s="34">
        <f>IF($B851="","",IFERROR(MATCH($B851,'メンバー'!$B$5:$B$24,0),"なし"))</f>
        <v/>
      </c>
    </row>
    <row r="852" ht="17" customHeight="1">
      <c r="A852" s="23" t="n"/>
      <c r="B852" s="21" t="n"/>
      <c r="C852" s="21" t="n"/>
      <c r="D852" s="29">
        <f>IF(OR($O852="",$O852="なし"),"",INDEX('案件'!$B$5:$B$84,$O852)&amp;"")</f>
        <v/>
      </c>
      <c r="E852" s="19" t="n"/>
      <c r="F852" s="22" t="n"/>
      <c r="G852" s="22" t="n"/>
      <c r="H852" s="19" t="n"/>
      <c r="I852" s="30">
        <f>IF(AND($F852="",$G852=""),"",IF(N('設定'!$B$11)&gt;0,ROUND((N($F852)*60+N($G852))/N('設定'!$B$11),0)*N('設定'!$B$11),(N($F852)*60+N($G852)))/60)</f>
        <v/>
      </c>
      <c r="J852" s="31">
        <f>IF(OR($I852="",$P852="",$P852="なし"),"",$I852*N(INDEX('メンバー'!$D$5:$D$24,$P852)))</f>
        <v/>
      </c>
      <c r="K852" s="32">
        <f>IF(OR($O852="",$O852="なし"),"",INDEX('案件'!$D$5:$D$84,$O852)&amp;"")</f>
        <v/>
      </c>
      <c r="L852" s="32">
        <f>IF(AND($A852="",$B852="",$C852="",$F852="",$G852=""),"",IF(NOT(ISNUMBER($A852)),"日付がない",IF($P852="","氏名がない",IF($P852="なし","氏名がメンバーにない",IF($O852="","案件コードがない",IF($O852="なし","案件コードが案件にない",IF($I852="","時間がない",IF((N($F852)*60+N($G852))=0,"時間が0",IF($I852=0,"丸めると0分","")))))))))</f>
        <v/>
      </c>
      <c r="M852" s="58" t="n"/>
      <c r="N852" s="33">
        <f>IF(ISNUMBER($A852),DATE(YEAR($A852),MONTH($A852),1),"")</f>
        <v/>
      </c>
      <c r="O852" s="34">
        <f>IF($C852="","",IFERROR(MATCH($C852,'案件'!$A$5:$A$84,0),"なし"))</f>
        <v/>
      </c>
      <c r="P852" s="34">
        <f>IF($B852="","",IFERROR(MATCH($B852,'メンバー'!$B$5:$B$24,0),"なし"))</f>
        <v/>
      </c>
    </row>
    <row r="853" ht="17" customHeight="1">
      <c r="A853" s="23" t="n"/>
      <c r="B853" s="21" t="n"/>
      <c r="C853" s="21" t="n"/>
      <c r="D853" s="29">
        <f>IF(OR($O853="",$O853="なし"),"",INDEX('案件'!$B$5:$B$84,$O853)&amp;"")</f>
        <v/>
      </c>
      <c r="E853" s="19" t="n"/>
      <c r="F853" s="22" t="n"/>
      <c r="G853" s="22" t="n"/>
      <c r="H853" s="19" t="n"/>
      <c r="I853" s="30">
        <f>IF(AND($F853="",$G853=""),"",IF(N('設定'!$B$11)&gt;0,ROUND((N($F853)*60+N($G853))/N('設定'!$B$11),0)*N('設定'!$B$11),(N($F853)*60+N($G853)))/60)</f>
        <v/>
      </c>
      <c r="J853" s="31">
        <f>IF(OR($I853="",$P853="",$P853="なし"),"",$I853*N(INDEX('メンバー'!$D$5:$D$24,$P853)))</f>
        <v/>
      </c>
      <c r="K853" s="32">
        <f>IF(OR($O853="",$O853="なし"),"",INDEX('案件'!$D$5:$D$84,$O853)&amp;"")</f>
        <v/>
      </c>
      <c r="L853" s="32">
        <f>IF(AND($A853="",$B853="",$C853="",$F853="",$G853=""),"",IF(NOT(ISNUMBER($A853)),"日付がない",IF($P853="","氏名がない",IF($P853="なし","氏名がメンバーにない",IF($O853="","案件コードがない",IF($O853="なし","案件コードが案件にない",IF($I853="","時間がない",IF((N($F853)*60+N($G853))=0,"時間が0",IF($I853=0,"丸めると0分","")))))))))</f>
        <v/>
      </c>
      <c r="M853" s="58" t="n"/>
      <c r="N853" s="33">
        <f>IF(ISNUMBER($A853),DATE(YEAR($A853),MONTH($A853),1),"")</f>
        <v/>
      </c>
      <c r="O853" s="34">
        <f>IF($C853="","",IFERROR(MATCH($C853,'案件'!$A$5:$A$84,0),"なし"))</f>
        <v/>
      </c>
      <c r="P853" s="34">
        <f>IF($B853="","",IFERROR(MATCH($B853,'メンバー'!$B$5:$B$24,0),"なし"))</f>
        <v/>
      </c>
    </row>
    <row r="854" ht="17" customHeight="1">
      <c r="A854" s="23" t="n"/>
      <c r="B854" s="21" t="n"/>
      <c r="C854" s="21" t="n"/>
      <c r="D854" s="29">
        <f>IF(OR($O854="",$O854="なし"),"",INDEX('案件'!$B$5:$B$84,$O854)&amp;"")</f>
        <v/>
      </c>
      <c r="E854" s="19" t="n"/>
      <c r="F854" s="22" t="n"/>
      <c r="G854" s="22" t="n"/>
      <c r="H854" s="19" t="n"/>
      <c r="I854" s="30">
        <f>IF(AND($F854="",$G854=""),"",IF(N('設定'!$B$11)&gt;0,ROUND((N($F854)*60+N($G854))/N('設定'!$B$11),0)*N('設定'!$B$11),(N($F854)*60+N($G854)))/60)</f>
        <v/>
      </c>
      <c r="J854" s="31">
        <f>IF(OR($I854="",$P854="",$P854="なし"),"",$I854*N(INDEX('メンバー'!$D$5:$D$24,$P854)))</f>
        <v/>
      </c>
      <c r="K854" s="32">
        <f>IF(OR($O854="",$O854="なし"),"",INDEX('案件'!$D$5:$D$84,$O854)&amp;"")</f>
        <v/>
      </c>
      <c r="L854" s="32">
        <f>IF(AND($A854="",$B854="",$C854="",$F854="",$G854=""),"",IF(NOT(ISNUMBER($A854)),"日付がない",IF($P854="","氏名がない",IF($P854="なし","氏名がメンバーにない",IF($O854="","案件コードがない",IF($O854="なし","案件コードが案件にない",IF($I854="","時間がない",IF((N($F854)*60+N($G854))=0,"時間が0",IF($I854=0,"丸めると0分","")))))))))</f>
        <v/>
      </c>
      <c r="M854" s="58" t="n"/>
      <c r="N854" s="33">
        <f>IF(ISNUMBER($A854),DATE(YEAR($A854),MONTH($A854),1),"")</f>
        <v/>
      </c>
      <c r="O854" s="34">
        <f>IF($C854="","",IFERROR(MATCH($C854,'案件'!$A$5:$A$84,0),"なし"))</f>
        <v/>
      </c>
      <c r="P854" s="34">
        <f>IF($B854="","",IFERROR(MATCH($B854,'メンバー'!$B$5:$B$24,0),"なし"))</f>
        <v/>
      </c>
    </row>
    <row r="855" ht="17" customHeight="1">
      <c r="A855" s="23" t="n"/>
      <c r="B855" s="21" t="n"/>
      <c r="C855" s="21" t="n"/>
      <c r="D855" s="29">
        <f>IF(OR($O855="",$O855="なし"),"",INDEX('案件'!$B$5:$B$84,$O855)&amp;"")</f>
        <v/>
      </c>
      <c r="E855" s="19" t="n"/>
      <c r="F855" s="22" t="n"/>
      <c r="G855" s="22" t="n"/>
      <c r="H855" s="19" t="n"/>
      <c r="I855" s="30">
        <f>IF(AND($F855="",$G855=""),"",IF(N('設定'!$B$11)&gt;0,ROUND((N($F855)*60+N($G855))/N('設定'!$B$11),0)*N('設定'!$B$11),(N($F855)*60+N($G855)))/60)</f>
        <v/>
      </c>
      <c r="J855" s="31">
        <f>IF(OR($I855="",$P855="",$P855="なし"),"",$I855*N(INDEX('メンバー'!$D$5:$D$24,$P855)))</f>
        <v/>
      </c>
      <c r="K855" s="32">
        <f>IF(OR($O855="",$O855="なし"),"",INDEX('案件'!$D$5:$D$84,$O855)&amp;"")</f>
        <v/>
      </c>
      <c r="L855" s="32">
        <f>IF(AND($A855="",$B855="",$C855="",$F855="",$G855=""),"",IF(NOT(ISNUMBER($A855)),"日付がない",IF($P855="","氏名がない",IF($P855="なし","氏名がメンバーにない",IF($O855="","案件コードがない",IF($O855="なし","案件コードが案件にない",IF($I855="","時間がない",IF((N($F855)*60+N($G855))=0,"時間が0",IF($I855=0,"丸めると0分","")))))))))</f>
        <v/>
      </c>
      <c r="M855" s="58" t="n"/>
      <c r="N855" s="33">
        <f>IF(ISNUMBER($A855),DATE(YEAR($A855),MONTH($A855),1),"")</f>
        <v/>
      </c>
      <c r="O855" s="34">
        <f>IF($C855="","",IFERROR(MATCH($C855,'案件'!$A$5:$A$84,0),"なし"))</f>
        <v/>
      </c>
      <c r="P855" s="34">
        <f>IF($B855="","",IFERROR(MATCH($B855,'メンバー'!$B$5:$B$24,0),"なし"))</f>
        <v/>
      </c>
    </row>
    <row r="856" ht="17" customHeight="1">
      <c r="A856" s="23" t="n"/>
      <c r="B856" s="21" t="n"/>
      <c r="C856" s="21" t="n"/>
      <c r="D856" s="29">
        <f>IF(OR($O856="",$O856="なし"),"",INDEX('案件'!$B$5:$B$84,$O856)&amp;"")</f>
        <v/>
      </c>
      <c r="E856" s="19" t="n"/>
      <c r="F856" s="22" t="n"/>
      <c r="G856" s="22" t="n"/>
      <c r="H856" s="19" t="n"/>
      <c r="I856" s="30">
        <f>IF(AND($F856="",$G856=""),"",IF(N('設定'!$B$11)&gt;0,ROUND((N($F856)*60+N($G856))/N('設定'!$B$11),0)*N('設定'!$B$11),(N($F856)*60+N($G856)))/60)</f>
        <v/>
      </c>
      <c r="J856" s="31">
        <f>IF(OR($I856="",$P856="",$P856="なし"),"",$I856*N(INDEX('メンバー'!$D$5:$D$24,$P856)))</f>
        <v/>
      </c>
      <c r="K856" s="32">
        <f>IF(OR($O856="",$O856="なし"),"",INDEX('案件'!$D$5:$D$84,$O856)&amp;"")</f>
        <v/>
      </c>
      <c r="L856" s="32">
        <f>IF(AND($A856="",$B856="",$C856="",$F856="",$G856=""),"",IF(NOT(ISNUMBER($A856)),"日付がない",IF($P856="","氏名がない",IF($P856="なし","氏名がメンバーにない",IF($O856="","案件コードがない",IF($O856="なし","案件コードが案件にない",IF($I856="","時間がない",IF((N($F856)*60+N($G856))=0,"時間が0",IF($I856=0,"丸めると0分","")))))))))</f>
        <v/>
      </c>
      <c r="M856" s="58" t="n"/>
      <c r="N856" s="33">
        <f>IF(ISNUMBER($A856),DATE(YEAR($A856),MONTH($A856),1),"")</f>
        <v/>
      </c>
      <c r="O856" s="34">
        <f>IF($C856="","",IFERROR(MATCH($C856,'案件'!$A$5:$A$84,0),"なし"))</f>
        <v/>
      </c>
      <c r="P856" s="34">
        <f>IF($B856="","",IFERROR(MATCH($B856,'メンバー'!$B$5:$B$24,0),"なし"))</f>
        <v/>
      </c>
    </row>
    <row r="857" ht="17" customHeight="1">
      <c r="A857" s="23" t="n"/>
      <c r="B857" s="21" t="n"/>
      <c r="C857" s="21" t="n"/>
      <c r="D857" s="29">
        <f>IF(OR($O857="",$O857="なし"),"",INDEX('案件'!$B$5:$B$84,$O857)&amp;"")</f>
        <v/>
      </c>
      <c r="E857" s="19" t="n"/>
      <c r="F857" s="22" t="n"/>
      <c r="G857" s="22" t="n"/>
      <c r="H857" s="19" t="n"/>
      <c r="I857" s="30">
        <f>IF(AND($F857="",$G857=""),"",IF(N('設定'!$B$11)&gt;0,ROUND((N($F857)*60+N($G857))/N('設定'!$B$11),0)*N('設定'!$B$11),(N($F857)*60+N($G857)))/60)</f>
        <v/>
      </c>
      <c r="J857" s="31">
        <f>IF(OR($I857="",$P857="",$P857="なし"),"",$I857*N(INDEX('メンバー'!$D$5:$D$24,$P857)))</f>
        <v/>
      </c>
      <c r="K857" s="32">
        <f>IF(OR($O857="",$O857="なし"),"",INDEX('案件'!$D$5:$D$84,$O857)&amp;"")</f>
        <v/>
      </c>
      <c r="L857" s="32">
        <f>IF(AND($A857="",$B857="",$C857="",$F857="",$G857=""),"",IF(NOT(ISNUMBER($A857)),"日付がない",IF($P857="","氏名がない",IF($P857="なし","氏名がメンバーにない",IF($O857="","案件コードがない",IF($O857="なし","案件コードが案件にない",IF($I857="","時間がない",IF((N($F857)*60+N($G857))=0,"時間が0",IF($I857=0,"丸めると0分","")))))))))</f>
        <v/>
      </c>
      <c r="M857" s="58" t="n"/>
      <c r="N857" s="33">
        <f>IF(ISNUMBER($A857),DATE(YEAR($A857),MONTH($A857),1),"")</f>
        <v/>
      </c>
      <c r="O857" s="34">
        <f>IF($C857="","",IFERROR(MATCH($C857,'案件'!$A$5:$A$84,0),"なし"))</f>
        <v/>
      </c>
      <c r="P857" s="34">
        <f>IF($B857="","",IFERROR(MATCH($B857,'メンバー'!$B$5:$B$24,0),"なし"))</f>
        <v/>
      </c>
    </row>
    <row r="858" ht="17" customHeight="1">
      <c r="A858" s="23" t="n"/>
      <c r="B858" s="21" t="n"/>
      <c r="C858" s="21" t="n"/>
      <c r="D858" s="29">
        <f>IF(OR($O858="",$O858="なし"),"",INDEX('案件'!$B$5:$B$84,$O858)&amp;"")</f>
        <v/>
      </c>
      <c r="E858" s="19" t="n"/>
      <c r="F858" s="22" t="n"/>
      <c r="G858" s="22" t="n"/>
      <c r="H858" s="19" t="n"/>
      <c r="I858" s="30">
        <f>IF(AND($F858="",$G858=""),"",IF(N('設定'!$B$11)&gt;0,ROUND((N($F858)*60+N($G858))/N('設定'!$B$11),0)*N('設定'!$B$11),(N($F858)*60+N($G858)))/60)</f>
        <v/>
      </c>
      <c r="J858" s="31">
        <f>IF(OR($I858="",$P858="",$P858="なし"),"",$I858*N(INDEX('メンバー'!$D$5:$D$24,$P858)))</f>
        <v/>
      </c>
      <c r="K858" s="32">
        <f>IF(OR($O858="",$O858="なし"),"",INDEX('案件'!$D$5:$D$84,$O858)&amp;"")</f>
        <v/>
      </c>
      <c r="L858" s="32">
        <f>IF(AND($A858="",$B858="",$C858="",$F858="",$G858=""),"",IF(NOT(ISNUMBER($A858)),"日付がない",IF($P858="","氏名がない",IF($P858="なし","氏名がメンバーにない",IF($O858="","案件コードがない",IF($O858="なし","案件コードが案件にない",IF($I858="","時間がない",IF((N($F858)*60+N($G858))=0,"時間が0",IF($I858=0,"丸めると0分","")))))))))</f>
        <v/>
      </c>
      <c r="M858" s="58" t="n"/>
      <c r="N858" s="33">
        <f>IF(ISNUMBER($A858),DATE(YEAR($A858),MONTH($A858),1),"")</f>
        <v/>
      </c>
      <c r="O858" s="34">
        <f>IF($C858="","",IFERROR(MATCH($C858,'案件'!$A$5:$A$84,0),"なし"))</f>
        <v/>
      </c>
      <c r="P858" s="34">
        <f>IF($B858="","",IFERROR(MATCH($B858,'メンバー'!$B$5:$B$24,0),"なし"))</f>
        <v/>
      </c>
    </row>
    <row r="859" ht="17" customHeight="1">
      <c r="A859" s="23" t="n"/>
      <c r="B859" s="21" t="n"/>
      <c r="C859" s="21" t="n"/>
      <c r="D859" s="29">
        <f>IF(OR($O859="",$O859="なし"),"",INDEX('案件'!$B$5:$B$84,$O859)&amp;"")</f>
        <v/>
      </c>
      <c r="E859" s="19" t="n"/>
      <c r="F859" s="22" t="n"/>
      <c r="G859" s="22" t="n"/>
      <c r="H859" s="19" t="n"/>
      <c r="I859" s="30">
        <f>IF(AND($F859="",$G859=""),"",IF(N('設定'!$B$11)&gt;0,ROUND((N($F859)*60+N($G859))/N('設定'!$B$11),0)*N('設定'!$B$11),(N($F859)*60+N($G859)))/60)</f>
        <v/>
      </c>
      <c r="J859" s="31">
        <f>IF(OR($I859="",$P859="",$P859="なし"),"",$I859*N(INDEX('メンバー'!$D$5:$D$24,$P859)))</f>
        <v/>
      </c>
      <c r="K859" s="32">
        <f>IF(OR($O859="",$O859="なし"),"",INDEX('案件'!$D$5:$D$84,$O859)&amp;"")</f>
        <v/>
      </c>
      <c r="L859" s="32">
        <f>IF(AND($A859="",$B859="",$C859="",$F859="",$G859=""),"",IF(NOT(ISNUMBER($A859)),"日付がない",IF($P859="","氏名がない",IF($P859="なし","氏名がメンバーにない",IF($O859="","案件コードがない",IF($O859="なし","案件コードが案件にない",IF($I859="","時間がない",IF((N($F859)*60+N($G859))=0,"時間が0",IF($I859=0,"丸めると0分","")))))))))</f>
        <v/>
      </c>
      <c r="M859" s="58" t="n"/>
      <c r="N859" s="33">
        <f>IF(ISNUMBER($A859),DATE(YEAR($A859),MONTH($A859),1),"")</f>
        <v/>
      </c>
      <c r="O859" s="34">
        <f>IF($C859="","",IFERROR(MATCH($C859,'案件'!$A$5:$A$84,0),"なし"))</f>
        <v/>
      </c>
      <c r="P859" s="34">
        <f>IF($B859="","",IFERROR(MATCH($B859,'メンバー'!$B$5:$B$24,0),"なし"))</f>
        <v/>
      </c>
    </row>
    <row r="860" ht="17" customHeight="1">
      <c r="A860" s="23" t="n"/>
      <c r="B860" s="21" t="n"/>
      <c r="C860" s="21" t="n"/>
      <c r="D860" s="29">
        <f>IF(OR($O860="",$O860="なし"),"",INDEX('案件'!$B$5:$B$84,$O860)&amp;"")</f>
        <v/>
      </c>
      <c r="E860" s="19" t="n"/>
      <c r="F860" s="22" t="n"/>
      <c r="G860" s="22" t="n"/>
      <c r="H860" s="19" t="n"/>
      <c r="I860" s="30">
        <f>IF(AND($F860="",$G860=""),"",IF(N('設定'!$B$11)&gt;0,ROUND((N($F860)*60+N($G860))/N('設定'!$B$11),0)*N('設定'!$B$11),(N($F860)*60+N($G860)))/60)</f>
        <v/>
      </c>
      <c r="J860" s="31">
        <f>IF(OR($I860="",$P860="",$P860="なし"),"",$I860*N(INDEX('メンバー'!$D$5:$D$24,$P860)))</f>
        <v/>
      </c>
      <c r="K860" s="32">
        <f>IF(OR($O860="",$O860="なし"),"",INDEX('案件'!$D$5:$D$84,$O860)&amp;"")</f>
        <v/>
      </c>
      <c r="L860" s="32">
        <f>IF(AND($A860="",$B860="",$C860="",$F860="",$G860=""),"",IF(NOT(ISNUMBER($A860)),"日付がない",IF($P860="","氏名がない",IF($P860="なし","氏名がメンバーにない",IF($O860="","案件コードがない",IF($O860="なし","案件コードが案件にない",IF($I860="","時間がない",IF((N($F860)*60+N($G860))=0,"時間が0",IF($I860=0,"丸めると0分","")))))))))</f>
        <v/>
      </c>
      <c r="M860" s="58" t="n"/>
      <c r="N860" s="33">
        <f>IF(ISNUMBER($A860),DATE(YEAR($A860),MONTH($A860),1),"")</f>
        <v/>
      </c>
      <c r="O860" s="34">
        <f>IF($C860="","",IFERROR(MATCH($C860,'案件'!$A$5:$A$84,0),"なし"))</f>
        <v/>
      </c>
      <c r="P860" s="34">
        <f>IF($B860="","",IFERROR(MATCH($B860,'メンバー'!$B$5:$B$24,0),"なし"))</f>
        <v/>
      </c>
    </row>
    <row r="861" ht="17" customHeight="1">
      <c r="A861" s="23" t="n"/>
      <c r="B861" s="21" t="n"/>
      <c r="C861" s="21" t="n"/>
      <c r="D861" s="29">
        <f>IF(OR($O861="",$O861="なし"),"",INDEX('案件'!$B$5:$B$84,$O861)&amp;"")</f>
        <v/>
      </c>
      <c r="E861" s="19" t="n"/>
      <c r="F861" s="22" t="n"/>
      <c r="G861" s="22" t="n"/>
      <c r="H861" s="19" t="n"/>
      <c r="I861" s="30">
        <f>IF(AND($F861="",$G861=""),"",IF(N('設定'!$B$11)&gt;0,ROUND((N($F861)*60+N($G861))/N('設定'!$B$11),0)*N('設定'!$B$11),(N($F861)*60+N($G861)))/60)</f>
        <v/>
      </c>
      <c r="J861" s="31">
        <f>IF(OR($I861="",$P861="",$P861="なし"),"",$I861*N(INDEX('メンバー'!$D$5:$D$24,$P861)))</f>
        <v/>
      </c>
      <c r="K861" s="32">
        <f>IF(OR($O861="",$O861="なし"),"",INDEX('案件'!$D$5:$D$84,$O861)&amp;"")</f>
        <v/>
      </c>
      <c r="L861" s="32">
        <f>IF(AND($A861="",$B861="",$C861="",$F861="",$G861=""),"",IF(NOT(ISNUMBER($A861)),"日付がない",IF($P861="","氏名がない",IF($P861="なし","氏名がメンバーにない",IF($O861="","案件コードがない",IF($O861="なし","案件コードが案件にない",IF($I861="","時間がない",IF((N($F861)*60+N($G861))=0,"時間が0",IF($I861=0,"丸めると0分","")))))))))</f>
        <v/>
      </c>
      <c r="M861" s="58" t="n"/>
      <c r="N861" s="33">
        <f>IF(ISNUMBER($A861),DATE(YEAR($A861),MONTH($A861),1),"")</f>
        <v/>
      </c>
      <c r="O861" s="34">
        <f>IF($C861="","",IFERROR(MATCH($C861,'案件'!$A$5:$A$84,0),"なし"))</f>
        <v/>
      </c>
      <c r="P861" s="34">
        <f>IF($B861="","",IFERROR(MATCH($B861,'メンバー'!$B$5:$B$24,0),"なし"))</f>
        <v/>
      </c>
    </row>
    <row r="862" ht="17" customHeight="1">
      <c r="A862" s="23" t="n"/>
      <c r="B862" s="21" t="n"/>
      <c r="C862" s="21" t="n"/>
      <c r="D862" s="29">
        <f>IF(OR($O862="",$O862="なし"),"",INDEX('案件'!$B$5:$B$84,$O862)&amp;"")</f>
        <v/>
      </c>
      <c r="E862" s="19" t="n"/>
      <c r="F862" s="22" t="n"/>
      <c r="G862" s="22" t="n"/>
      <c r="H862" s="19" t="n"/>
      <c r="I862" s="30">
        <f>IF(AND($F862="",$G862=""),"",IF(N('設定'!$B$11)&gt;0,ROUND((N($F862)*60+N($G862))/N('設定'!$B$11),0)*N('設定'!$B$11),(N($F862)*60+N($G862)))/60)</f>
        <v/>
      </c>
      <c r="J862" s="31">
        <f>IF(OR($I862="",$P862="",$P862="なし"),"",$I862*N(INDEX('メンバー'!$D$5:$D$24,$P862)))</f>
        <v/>
      </c>
      <c r="K862" s="32">
        <f>IF(OR($O862="",$O862="なし"),"",INDEX('案件'!$D$5:$D$84,$O862)&amp;"")</f>
        <v/>
      </c>
      <c r="L862" s="32">
        <f>IF(AND($A862="",$B862="",$C862="",$F862="",$G862=""),"",IF(NOT(ISNUMBER($A862)),"日付がない",IF($P862="","氏名がない",IF($P862="なし","氏名がメンバーにない",IF($O862="","案件コードがない",IF($O862="なし","案件コードが案件にない",IF($I862="","時間がない",IF((N($F862)*60+N($G862))=0,"時間が0",IF($I862=0,"丸めると0分","")))))))))</f>
        <v/>
      </c>
      <c r="M862" s="58" t="n"/>
      <c r="N862" s="33">
        <f>IF(ISNUMBER($A862),DATE(YEAR($A862),MONTH($A862),1),"")</f>
        <v/>
      </c>
      <c r="O862" s="34">
        <f>IF($C862="","",IFERROR(MATCH($C862,'案件'!$A$5:$A$84,0),"なし"))</f>
        <v/>
      </c>
      <c r="P862" s="34">
        <f>IF($B862="","",IFERROR(MATCH($B862,'メンバー'!$B$5:$B$24,0),"なし"))</f>
        <v/>
      </c>
    </row>
    <row r="863" ht="17" customHeight="1">
      <c r="A863" s="23" t="n"/>
      <c r="B863" s="21" t="n"/>
      <c r="C863" s="21" t="n"/>
      <c r="D863" s="29">
        <f>IF(OR($O863="",$O863="なし"),"",INDEX('案件'!$B$5:$B$84,$O863)&amp;"")</f>
        <v/>
      </c>
      <c r="E863" s="19" t="n"/>
      <c r="F863" s="22" t="n"/>
      <c r="G863" s="22" t="n"/>
      <c r="H863" s="19" t="n"/>
      <c r="I863" s="30">
        <f>IF(AND($F863="",$G863=""),"",IF(N('設定'!$B$11)&gt;0,ROUND((N($F863)*60+N($G863))/N('設定'!$B$11),0)*N('設定'!$B$11),(N($F863)*60+N($G863)))/60)</f>
        <v/>
      </c>
      <c r="J863" s="31">
        <f>IF(OR($I863="",$P863="",$P863="なし"),"",$I863*N(INDEX('メンバー'!$D$5:$D$24,$P863)))</f>
        <v/>
      </c>
      <c r="K863" s="32">
        <f>IF(OR($O863="",$O863="なし"),"",INDEX('案件'!$D$5:$D$84,$O863)&amp;"")</f>
        <v/>
      </c>
      <c r="L863" s="32">
        <f>IF(AND($A863="",$B863="",$C863="",$F863="",$G863=""),"",IF(NOT(ISNUMBER($A863)),"日付がない",IF($P863="","氏名がない",IF($P863="なし","氏名がメンバーにない",IF($O863="","案件コードがない",IF($O863="なし","案件コードが案件にない",IF($I863="","時間がない",IF((N($F863)*60+N($G863))=0,"時間が0",IF($I863=0,"丸めると0分","")))))))))</f>
        <v/>
      </c>
      <c r="M863" s="58" t="n"/>
      <c r="N863" s="33">
        <f>IF(ISNUMBER($A863),DATE(YEAR($A863),MONTH($A863),1),"")</f>
        <v/>
      </c>
      <c r="O863" s="34">
        <f>IF($C863="","",IFERROR(MATCH($C863,'案件'!$A$5:$A$84,0),"なし"))</f>
        <v/>
      </c>
      <c r="P863" s="34">
        <f>IF($B863="","",IFERROR(MATCH($B863,'メンバー'!$B$5:$B$24,0),"なし"))</f>
        <v/>
      </c>
    </row>
    <row r="864" ht="17" customHeight="1">
      <c r="A864" s="23" t="n"/>
      <c r="B864" s="21" t="n"/>
      <c r="C864" s="21" t="n"/>
      <c r="D864" s="29">
        <f>IF(OR($O864="",$O864="なし"),"",INDEX('案件'!$B$5:$B$84,$O864)&amp;"")</f>
        <v/>
      </c>
      <c r="E864" s="19" t="n"/>
      <c r="F864" s="22" t="n"/>
      <c r="G864" s="22" t="n"/>
      <c r="H864" s="19" t="n"/>
      <c r="I864" s="30">
        <f>IF(AND($F864="",$G864=""),"",IF(N('設定'!$B$11)&gt;0,ROUND((N($F864)*60+N($G864))/N('設定'!$B$11),0)*N('設定'!$B$11),(N($F864)*60+N($G864)))/60)</f>
        <v/>
      </c>
      <c r="J864" s="31">
        <f>IF(OR($I864="",$P864="",$P864="なし"),"",$I864*N(INDEX('メンバー'!$D$5:$D$24,$P864)))</f>
        <v/>
      </c>
      <c r="K864" s="32">
        <f>IF(OR($O864="",$O864="なし"),"",INDEX('案件'!$D$5:$D$84,$O864)&amp;"")</f>
        <v/>
      </c>
      <c r="L864" s="32">
        <f>IF(AND($A864="",$B864="",$C864="",$F864="",$G864=""),"",IF(NOT(ISNUMBER($A864)),"日付がない",IF($P864="","氏名がない",IF($P864="なし","氏名がメンバーにない",IF($O864="","案件コードがない",IF($O864="なし","案件コードが案件にない",IF($I864="","時間がない",IF((N($F864)*60+N($G864))=0,"時間が0",IF($I864=0,"丸めると0分","")))))))))</f>
        <v/>
      </c>
      <c r="M864" s="58" t="n"/>
      <c r="N864" s="33">
        <f>IF(ISNUMBER($A864),DATE(YEAR($A864),MONTH($A864),1),"")</f>
        <v/>
      </c>
      <c r="O864" s="34">
        <f>IF($C864="","",IFERROR(MATCH($C864,'案件'!$A$5:$A$84,0),"なし"))</f>
        <v/>
      </c>
      <c r="P864" s="34">
        <f>IF($B864="","",IFERROR(MATCH($B864,'メンバー'!$B$5:$B$24,0),"なし"))</f>
        <v/>
      </c>
    </row>
    <row r="865" ht="17" customHeight="1">
      <c r="A865" s="23" t="n"/>
      <c r="B865" s="21" t="n"/>
      <c r="C865" s="21" t="n"/>
      <c r="D865" s="29">
        <f>IF(OR($O865="",$O865="なし"),"",INDEX('案件'!$B$5:$B$84,$O865)&amp;"")</f>
        <v/>
      </c>
      <c r="E865" s="19" t="n"/>
      <c r="F865" s="22" t="n"/>
      <c r="G865" s="22" t="n"/>
      <c r="H865" s="19" t="n"/>
      <c r="I865" s="30">
        <f>IF(AND($F865="",$G865=""),"",IF(N('設定'!$B$11)&gt;0,ROUND((N($F865)*60+N($G865))/N('設定'!$B$11),0)*N('設定'!$B$11),(N($F865)*60+N($G865)))/60)</f>
        <v/>
      </c>
      <c r="J865" s="31">
        <f>IF(OR($I865="",$P865="",$P865="なし"),"",$I865*N(INDEX('メンバー'!$D$5:$D$24,$P865)))</f>
        <v/>
      </c>
      <c r="K865" s="32">
        <f>IF(OR($O865="",$O865="なし"),"",INDEX('案件'!$D$5:$D$84,$O865)&amp;"")</f>
        <v/>
      </c>
      <c r="L865" s="32">
        <f>IF(AND($A865="",$B865="",$C865="",$F865="",$G865=""),"",IF(NOT(ISNUMBER($A865)),"日付がない",IF($P865="","氏名がない",IF($P865="なし","氏名がメンバーにない",IF($O865="","案件コードがない",IF($O865="なし","案件コードが案件にない",IF($I865="","時間がない",IF((N($F865)*60+N($G865))=0,"時間が0",IF($I865=0,"丸めると0分","")))))))))</f>
        <v/>
      </c>
      <c r="M865" s="58" t="n"/>
      <c r="N865" s="33">
        <f>IF(ISNUMBER($A865),DATE(YEAR($A865),MONTH($A865),1),"")</f>
        <v/>
      </c>
      <c r="O865" s="34">
        <f>IF($C865="","",IFERROR(MATCH($C865,'案件'!$A$5:$A$84,0),"なし"))</f>
        <v/>
      </c>
      <c r="P865" s="34">
        <f>IF($B865="","",IFERROR(MATCH($B865,'メンバー'!$B$5:$B$24,0),"なし"))</f>
        <v/>
      </c>
    </row>
    <row r="866" ht="17" customHeight="1">
      <c r="A866" s="23" t="n"/>
      <c r="B866" s="21" t="n"/>
      <c r="C866" s="21" t="n"/>
      <c r="D866" s="29">
        <f>IF(OR($O866="",$O866="なし"),"",INDEX('案件'!$B$5:$B$84,$O866)&amp;"")</f>
        <v/>
      </c>
      <c r="E866" s="19" t="n"/>
      <c r="F866" s="22" t="n"/>
      <c r="G866" s="22" t="n"/>
      <c r="H866" s="19" t="n"/>
      <c r="I866" s="30">
        <f>IF(AND($F866="",$G866=""),"",IF(N('設定'!$B$11)&gt;0,ROUND((N($F866)*60+N($G866))/N('設定'!$B$11),0)*N('設定'!$B$11),(N($F866)*60+N($G866)))/60)</f>
        <v/>
      </c>
      <c r="J866" s="31">
        <f>IF(OR($I866="",$P866="",$P866="なし"),"",$I866*N(INDEX('メンバー'!$D$5:$D$24,$P866)))</f>
        <v/>
      </c>
      <c r="K866" s="32">
        <f>IF(OR($O866="",$O866="なし"),"",INDEX('案件'!$D$5:$D$84,$O866)&amp;"")</f>
        <v/>
      </c>
      <c r="L866" s="32">
        <f>IF(AND($A866="",$B866="",$C866="",$F866="",$G866=""),"",IF(NOT(ISNUMBER($A866)),"日付がない",IF($P866="","氏名がない",IF($P866="なし","氏名がメンバーにない",IF($O866="","案件コードがない",IF($O866="なし","案件コードが案件にない",IF($I866="","時間がない",IF((N($F866)*60+N($G866))=0,"時間が0",IF($I866=0,"丸めると0分","")))))))))</f>
        <v/>
      </c>
      <c r="M866" s="58" t="n"/>
      <c r="N866" s="33">
        <f>IF(ISNUMBER($A866),DATE(YEAR($A866),MONTH($A866),1),"")</f>
        <v/>
      </c>
      <c r="O866" s="34">
        <f>IF($C866="","",IFERROR(MATCH($C866,'案件'!$A$5:$A$84,0),"なし"))</f>
        <v/>
      </c>
      <c r="P866" s="34">
        <f>IF($B866="","",IFERROR(MATCH($B866,'メンバー'!$B$5:$B$24,0),"なし"))</f>
        <v/>
      </c>
    </row>
    <row r="867" ht="17" customHeight="1">
      <c r="A867" s="23" t="n"/>
      <c r="B867" s="21" t="n"/>
      <c r="C867" s="21" t="n"/>
      <c r="D867" s="29">
        <f>IF(OR($O867="",$O867="なし"),"",INDEX('案件'!$B$5:$B$84,$O867)&amp;"")</f>
        <v/>
      </c>
      <c r="E867" s="19" t="n"/>
      <c r="F867" s="22" t="n"/>
      <c r="G867" s="22" t="n"/>
      <c r="H867" s="19" t="n"/>
      <c r="I867" s="30">
        <f>IF(AND($F867="",$G867=""),"",IF(N('設定'!$B$11)&gt;0,ROUND((N($F867)*60+N($G867))/N('設定'!$B$11),0)*N('設定'!$B$11),(N($F867)*60+N($G867)))/60)</f>
        <v/>
      </c>
      <c r="J867" s="31">
        <f>IF(OR($I867="",$P867="",$P867="なし"),"",$I867*N(INDEX('メンバー'!$D$5:$D$24,$P867)))</f>
        <v/>
      </c>
      <c r="K867" s="32">
        <f>IF(OR($O867="",$O867="なし"),"",INDEX('案件'!$D$5:$D$84,$O867)&amp;"")</f>
        <v/>
      </c>
      <c r="L867" s="32">
        <f>IF(AND($A867="",$B867="",$C867="",$F867="",$G867=""),"",IF(NOT(ISNUMBER($A867)),"日付がない",IF($P867="","氏名がない",IF($P867="なし","氏名がメンバーにない",IF($O867="","案件コードがない",IF($O867="なし","案件コードが案件にない",IF($I867="","時間がない",IF((N($F867)*60+N($G867))=0,"時間が0",IF($I867=0,"丸めると0分","")))))))))</f>
        <v/>
      </c>
      <c r="M867" s="58" t="n"/>
      <c r="N867" s="33">
        <f>IF(ISNUMBER($A867),DATE(YEAR($A867),MONTH($A867),1),"")</f>
        <v/>
      </c>
      <c r="O867" s="34">
        <f>IF($C867="","",IFERROR(MATCH($C867,'案件'!$A$5:$A$84,0),"なし"))</f>
        <v/>
      </c>
      <c r="P867" s="34">
        <f>IF($B867="","",IFERROR(MATCH($B867,'メンバー'!$B$5:$B$24,0),"なし"))</f>
        <v/>
      </c>
    </row>
    <row r="868" ht="17" customHeight="1">
      <c r="A868" s="23" t="n"/>
      <c r="B868" s="21" t="n"/>
      <c r="C868" s="21" t="n"/>
      <c r="D868" s="29">
        <f>IF(OR($O868="",$O868="なし"),"",INDEX('案件'!$B$5:$B$84,$O868)&amp;"")</f>
        <v/>
      </c>
      <c r="E868" s="19" t="n"/>
      <c r="F868" s="22" t="n"/>
      <c r="G868" s="22" t="n"/>
      <c r="H868" s="19" t="n"/>
      <c r="I868" s="30">
        <f>IF(AND($F868="",$G868=""),"",IF(N('設定'!$B$11)&gt;0,ROUND((N($F868)*60+N($G868))/N('設定'!$B$11),0)*N('設定'!$B$11),(N($F868)*60+N($G868)))/60)</f>
        <v/>
      </c>
      <c r="J868" s="31">
        <f>IF(OR($I868="",$P868="",$P868="なし"),"",$I868*N(INDEX('メンバー'!$D$5:$D$24,$P868)))</f>
        <v/>
      </c>
      <c r="K868" s="32">
        <f>IF(OR($O868="",$O868="なし"),"",INDEX('案件'!$D$5:$D$84,$O868)&amp;"")</f>
        <v/>
      </c>
      <c r="L868" s="32">
        <f>IF(AND($A868="",$B868="",$C868="",$F868="",$G868=""),"",IF(NOT(ISNUMBER($A868)),"日付がない",IF($P868="","氏名がない",IF($P868="なし","氏名がメンバーにない",IF($O868="","案件コードがない",IF($O868="なし","案件コードが案件にない",IF($I868="","時間がない",IF((N($F868)*60+N($G868))=0,"時間が0",IF($I868=0,"丸めると0分","")))))))))</f>
        <v/>
      </c>
      <c r="M868" s="58" t="n"/>
      <c r="N868" s="33">
        <f>IF(ISNUMBER($A868),DATE(YEAR($A868),MONTH($A868),1),"")</f>
        <v/>
      </c>
      <c r="O868" s="34">
        <f>IF($C868="","",IFERROR(MATCH($C868,'案件'!$A$5:$A$84,0),"なし"))</f>
        <v/>
      </c>
      <c r="P868" s="34">
        <f>IF($B868="","",IFERROR(MATCH($B868,'メンバー'!$B$5:$B$24,0),"なし"))</f>
        <v/>
      </c>
    </row>
    <row r="869" ht="17" customHeight="1">
      <c r="A869" s="23" t="n"/>
      <c r="B869" s="21" t="n"/>
      <c r="C869" s="21" t="n"/>
      <c r="D869" s="29">
        <f>IF(OR($O869="",$O869="なし"),"",INDEX('案件'!$B$5:$B$84,$O869)&amp;"")</f>
        <v/>
      </c>
      <c r="E869" s="19" t="n"/>
      <c r="F869" s="22" t="n"/>
      <c r="G869" s="22" t="n"/>
      <c r="H869" s="19" t="n"/>
      <c r="I869" s="30">
        <f>IF(AND($F869="",$G869=""),"",IF(N('設定'!$B$11)&gt;0,ROUND((N($F869)*60+N($G869))/N('設定'!$B$11),0)*N('設定'!$B$11),(N($F869)*60+N($G869)))/60)</f>
        <v/>
      </c>
      <c r="J869" s="31">
        <f>IF(OR($I869="",$P869="",$P869="なし"),"",$I869*N(INDEX('メンバー'!$D$5:$D$24,$P869)))</f>
        <v/>
      </c>
      <c r="K869" s="32">
        <f>IF(OR($O869="",$O869="なし"),"",INDEX('案件'!$D$5:$D$84,$O869)&amp;"")</f>
        <v/>
      </c>
      <c r="L869" s="32">
        <f>IF(AND($A869="",$B869="",$C869="",$F869="",$G869=""),"",IF(NOT(ISNUMBER($A869)),"日付がない",IF($P869="","氏名がない",IF($P869="なし","氏名がメンバーにない",IF($O869="","案件コードがない",IF($O869="なし","案件コードが案件にない",IF($I869="","時間がない",IF((N($F869)*60+N($G869))=0,"時間が0",IF($I869=0,"丸めると0分","")))))))))</f>
        <v/>
      </c>
      <c r="M869" s="58" t="n"/>
      <c r="N869" s="33">
        <f>IF(ISNUMBER($A869),DATE(YEAR($A869),MONTH($A869),1),"")</f>
        <v/>
      </c>
      <c r="O869" s="34">
        <f>IF($C869="","",IFERROR(MATCH($C869,'案件'!$A$5:$A$84,0),"なし"))</f>
        <v/>
      </c>
      <c r="P869" s="34">
        <f>IF($B869="","",IFERROR(MATCH($B869,'メンバー'!$B$5:$B$24,0),"なし"))</f>
        <v/>
      </c>
    </row>
    <row r="870" ht="17" customHeight="1">
      <c r="A870" s="23" t="n"/>
      <c r="B870" s="21" t="n"/>
      <c r="C870" s="21" t="n"/>
      <c r="D870" s="29">
        <f>IF(OR($O870="",$O870="なし"),"",INDEX('案件'!$B$5:$B$84,$O870)&amp;"")</f>
        <v/>
      </c>
      <c r="E870" s="19" t="n"/>
      <c r="F870" s="22" t="n"/>
      <c r="G870" s="22" t="n"/>
      <c r="H870" s="19" t="n"/>
      <c r="I870" s="30">
        <f>IF(AND($F870="",$G870=""),"",IF(N('設定'!$B$11)&gt;0,ROUND((N($F870)*60+N($G870))/N('設定'!$B$11),0)*N('設定'!$B$11),(N($F870)*60+N($G870)))/60)</f>
        <v/>
      </c>
      <c r="J870" s="31">
        <f>IF(OR($I870="",$P870="",$P870="なし"),"",$I870*N(INDEX('メンバー'!$D$5:$D$24,$P870)))</f>
        <v/>
      </c>
      <c r="K870" s="32">
        <f>IF(OR($O870="",$O870="なし"),"",INDEX('案件'!$D$5:$D$84,$O870)&amp;"")</f>
        <v/>
      </c>
      <c r="L870" s="32">
        <f>IF(AND($A870="",$B870="",$C870="",$F870="",$G870=""),"",IF(NOT(ISNUMBER($A870)),"日付がない",IF($P870="","氏名がない",IF($P870="なし","氏名がメンバーにない",IF($O870="","案件コードがない",IF($O870="なし","案件コードが案件にない",IF($I870="","時間がない",IF((N($F870)*60+N($G870))=0,"時間が0",IF($I870=0,"丸めると0分","")))))))))</f>
        <v/>
      </c>
      <c r="M870" s="58" t="n"/>
      <c r="N870" s="33">
        <f>IF(ISNUMBER($A870),DATE(YEAR($A870),MONTH($A870),1),"")</f>
        <v/>
      </c>
      <c r="O870" s="34">
        <f>IF($C870="","",IFERROR(MATCH($C870,'案件'!$A$5:$A$84,0),"なし"))</f>
        <v/>
      </c>
      <c r="P870" s="34">
        <f>IF($B870="","",IFERROR(MATCH($B870,'メンバー'!$B$5:$B$24,0),"なし"))</f>
        <v/>
      </c>
    </row>
    <row r="871" ht="17" customHeight="1">
      <c r="A871" s="23" t="n"/>
      <c r="B871" s="21" t="n"/>
      <c r="C871" s="21" t="n"/>
      <c r="D871" s="29">
        <f>IF(OR($O871="",$O871="なし"),"",INDEX('案件'!$B$5:$B$84,$O871)&amp;"")</f>
        <v/>
      </c>
      <c r="E871" s="19" t="n"/>
      <c r="F871" s="22" t="n"/>
      <c r="G871" s="22" t="n"/>
      <c r="H871" s="19" t="n"/>
      <c r="I871" s="30">
        <f>IF(AND($F871="",$G871=""),"",IF(N('設定'!$B$11)&gt;0,ROUND((N($F871)*60+N($G871))/N('設定'!$B$11),0)*N('設定'!$B$11),(N($F871)*60+N($G871)))/60)</f>
        <v/>
      </c>
      <c r="J871" s="31">
        <f>IF(OR($I871="",$P871="",$P871="なし"),"",$I871*N(INDEX('メンバー'!$D$5:$D$24,$P871)))</f>
        <v/>
      </c>
      <c r="K871" s="32">
        <f>IF(OR($O871="",$O871="なし"),"",INDEX('案件'!$D$5:$D$84,$O871)&amp;"")</f>
        <v/>
      </c>
      <c r="L871" s="32">
        <f>IF(AND($A871="",$B871="",$C871="",$F871="",$G871=""),"",IF(NOT(ISNUMBER($A871)),"日付がない",IF($P871="","氏名がない",IF($P871="なし","氏名がメンバーにない",IF($O871="","案件コードがない",IF($O871="なし","案件コードが案件にない",IF($I871="","時間がない",IF((N($F871)*60+N($G871))=0,"時間が0",IF($I871=0,"丸めると0分","")))))))))</f>
        <v/>
      </c>
      <c r="M871" s="58" t="n"/>
      <c r="N871" s="33">
        <f>IF(ISNUMBER($A871),DATE(YEAR($A871),MONTH($A871),1),"")</f>
        <v/>
      </c>
      <c r="O871" s="34">
        <f>IF($C871="","",IFERROR(MATCH($C871,'案件'!$A$5:$A$84,0),"なし"))</f>
        <v/>
      </c>
      <c r="P871" s="34">
        <f>IF($B871="","",IFERROR(MATCH($B871,'メンバー'!$B$5:$B$24,0),"なし"))</f>
        <v/>
      </c>
    </row>
    <row r="872" ht="17" customHeight="1">
      <c r="A872" s="23" t="n"/>
      <c r="B872" s="21" t="n"/>
      <c r="C872" s="21" t="n"/>
      <c r="D872" s="29">
        <f>IF(OR($O872="",$O872="なし"),"",INDEX('案件'!$B$5:$B$84,$O872)&amp;"")</f>
        <v/>
      </c>
      <c r="E872" s="19" t="n"/>
      <c r="F872" s="22" t="n"/>
      <c r="G872" s="22" t="n"/>
      <c r="H872" s="19" t="n"/>
      <c r="I872" s="30">
        <f>IF(AND($F872="",$G872=""),"",IF(N('設定'!$B$11)&gt;0,ROUND((N($F872)*60+N($G872))/N('設定'!$B$11),0)*N('設定'!$B$11),(N($F872)*60+N($G872)))/60)</f>
        <v/>
      </c>
      <c r="J872" s="31">
        <f>IF(OR($I872="",$P872="",$P872="なし"),"",$I872*N(INDEX('メンバー'!$D$5:$D$24,$P872)))</f>
        <v/>
      </c>
      <c r="K872" s="32">
        <f>IF(OR($O872="",$O872="なし"),"",INDEX('案件'!$D$5:$D$84,$O872)&amp;"")</f>
        <v/>
      </c>
      <c r="L872" s="32">
        <f>IF(AND($A872="",$B872="",$C872="",$F872="",$G872=""),"",IF(NOT(ISNUMBER($A872)),"日付がない",IF($P872="","氏名がない",IF($P872="なし","氏名がメンバーにない",IF($O872="","案件コードがない",IF($O872="なし","案件コードが案件にない",IF($I872="","時間がない",IF((N($F872)*60+N($G872))=0,"時間が0",IF($I872=0,"丸めると0分","")))))))))</f>
        <v/>
      </c>
      <c r="M872" s="58" t="n"/>
      <c r="N872" s="33">
        <f>IF(ISNUMBER($A872),DATE(YEAR($A872),MONTH($A872),1),"")</f>
        <v/>
      </c>
      <c r="O872" s="34">
        <f>IF($C872="","",IFERROR(MATCH($C872,'案件'!$A$5:$A$84,0),"なし"))</f>
        <v/>
      </c>
      <c r="P872" s="34">
        <f>IF($B872="","",IFERROR(MATCH($B872,'メンバー'!$B$5:$B$24,0),"なし"))</f>
        <v/>
      </c>
    </row>
    <row r="873" ht="17" customHeight="1">
      <c r="A873" s="23" t="n"/>
      <c r="B873" s="21" t="n"/>
      <c r="C873" s="21" t="n"/>
      <c r="D873" s="29">
        <f>IF(OR($O873="",$O873="なし"),"",INDEX('案件'!$B$5:$B$84,$O873)&amp;"")</f>
        <v/>
      </c>
      <c r="E873" s="19" t="n"/>
      <c r="F873" s="22" t="n"/>
      <c r="G873" s="22" t="n"/>
      <c r="H873" s="19" t="n"/>
      <c r="I873" s="30">
        <f>IF(AND($F873="",$G873=""),"",IF(N('設定'!$B$11)&gt;0,ROUND((N($F873)*60+N($G873))/N('設定'!$B$11),0)*N('設定'!$B$11),(N($F873)*60+N($G873)))/60)</f>
        <v/>
      </c>
      <c r="J873" s="31">
        <f>IF(OR($I873="",$P873="",$P873="なし"),"",$I873*N(INDEX('メンバー'!$D$5:$D$24,$P873)))</f>
        <v/>
      </c>
      <c r="K873" s="32">
        <f>IF(OR($O873="",$O873="なし"),"",INDEX('案件'!$D$5:$D$84,$O873)&amp;"")</f>
        <v/>
      </c>
      <c r="L873" s="32">
        <f>IF(AND($A873="",$B873="",$C873="",$F873="",$G873=""),"",IF(NOT(ISNUMBER($A873)),"日付がない",IF($P873="","氏名がない",IF($P873="なし","氏名がメンバーにない",IF($O873="","案件コードがない",IF($O873="なし","案件コードが案件にない",IF($I873="","時間がない",IF((N($F873)*60+N($G873))=0,"時間が0",IF($I873=0,"丸めると0分","")))))))))</f>
        <v/>
      </c>
      <c r="M873" s="58" t="n"/>
      <c r="N873" s="33">
        <f>IF(ISNUMBER($A873),DATE(YEAR($A873),MONTH($A873),1),"")</f>
        <v/>
      </c>
      <c r="O873" s="34">
        <f>IF($C873="","",IFERROR(MATCH($C873,'案件'!$A$5:$A$84,0),"なし"))</f>
        <v/>
      </c>
      <c r="P873" s="34">
        <f>IF($B873="","",IFERROR(MATCH($B873,'メンバー'!$B$5:$B$24,0),"なし"))</f>
        <v/>
      </c>
    </row>
    <row r="874" ht="17" customHeight="1">
      <c r="A874" s="23" t="n"/>
      <c r="B874" s="21" t="n"/>
      <c r="C874" s="21" t="n"/>
      <c r="D874" s="29">
        <f>IF(OR($O874="",$O874="なし"),"",INDEX('案件'!$B$5:$B$84,$O874)&amp;"")</f>
        <v/>
      </c>
      <c r="E874" s="19" t="n"/>
      <c r="F874" s="22" t="n"/>
      <c r="G874" s="22" t="n"/>
      <c r="H874" s="19" t="n"/>
      <c r="I874" s="30">
        <f>IF(AND($F874="",$G874=""),"",IF(N('設定'!$B$11)&gt;0,ROUND((N($F874)*60+N($G874))/N('設定'!$B$11),0)*N('設定'!$B$11),(N($F874)*60+N($G874)))/60)</f>
        <v/>
      </c>
      <c r="J874" s="31">
        <f>IF(OR($I874="",$P874="",$P874="なし"),"",$I874*N(INDEX('メンバー'!$D$5:$D$24,$P874)))</f>
        <v/>
      </c>
      <c r="K874" s="32">
        <f>IF(OR($O874="",$O874="なし"),"",INDEX('案件'!$D$5:$D$84,$O874)&amp;"")</f>
        <v/>
      </c>
      <c r="L874" s="32">
        <f>IF(AND($A874="",$B874="",$C874="",$F874="",$G874=""),"",IF(NOT(ISNUMBER($A874)),"日付がない",IF($P874="","氏名がない",IF($P874="なし","氏名がメンバーにない",IF($O874="","案件コードがない",IF($O874="なし","案件コードが案件にない",IF($I874="","時間がない",IF((N($F874)*60+N($G874))=0,"時間が0",IF($I874=0,"丸めると0分","")))))))))</f>
        <v/>
      </c>
      <c r="M874" s="58" t="n"/>
      <c r="N874" s="33">
        <f>IF(ISNUMBER($A874),DATE(YEAR($A874),MONTH($A874),1),"")</f>
        <v/>
      </c>
      <c r="O874" s="34">
        <f>IF($C874="","",IFERROR(MATCH($C874,'案件'!$A$5:$A$84,0),"なし"))</f>
        <v/>
      </c>
      <c r="P874" s="34">
        <f>IF($B874="","",IFERROR(MATCH($B874,'メンバー'!$B$5:$B$24,0),"なし"))</f>
        <v/>
      </c>
    </row>
    <row r="875" ht="17" customHeight="1">
      <c r="A875" s="23" t="n"/>
      <c r="B875" s="21" t="n"/>
      <c r="C875" s="21" t="n"/>
      <c r="D875" s="29">
        <f>IF(OR($O875="",$O875="なし"),"",INDEX('案件'!$B$5:$B$84,$O875)&amp;"")</f>
        <v/>
      </c>
      <c r="E875" s="19" t="n"/>
      <c r="F875" s="22" t="n"/>
      <c r="G875" s="22" t="n"/>
      <c r="H875" s="19" t="n"/>
      <c r="I875" s="30">
        <f>IF(AND($F875="",$G875=""),"",IF(N('設定'!$B$11)&gt;0,ROUND((N($F875)*60+N($G875))/N('設定'!$B$11),0)*N('設定'!$B$11),(N($F875)*60+N($G875)))/60)</f>
        <v/>
      </c>
      <c r="J875" s="31">
        <f>IF(OR($I875="",$P875="",$P875="なし"),"",$I875*N(INDEX('メンバー'!$D$5:$D$24,$P875)))</f>
        <v/>
      </c>
      <c r="K875" s="32">
        <f>IF(OR($O875="",$O875="なし"),"",INDEX('案件'!$D$5:$D$84,$O875)&amp;"")</f>
        <v/>
      </c>
      <c r="L875" s="32">
        <f>IF(AND($A875="",$B875="",$C875="",$F875="",$G875=""),"",IF(NOT(ISNUMBER($A875)),"日付がない",IF($P875="","氏名がない",IF($P875="なし","氏名がメンバーにない",IF($O875="","案件コードがない",IF($O875="なし","案件コードが案件にない",IF($I875="","時間がない",IF((N($F875)*60+N($G875))=0,"時間が0",IF($I875=0,"丸めると0分","")))))))))</f>
        <v/>
      </c>
      <c r="M875" s="58" t="n"/>
      <c r="N875" s="33">
        <f>IF(ISNUMBER($A875),DATE(YEAR($A875),MONTH($A875),1),"")</f>
        <v/>
      </c>
      <c r="O875" s="34">
        <f>IF($C875="","",IFERROR(MATCH($C875,'案件'!$A$5:$A$84,0),"なし"))</f>
        <v/>
      </c>
      <c r="P875" s="34">
        <f>IF($B875="","",IFERROR(MATCH($B875,'メンバー'!$B$5:$B$24,0),"なし"))</f>
        <v/>
      </c>
    </row>
    <row r="876" ht="17" customHeight="1">
      <c r="A876" s="23" t="n"/>
      <c r="B876" s="21" t="n"/>
      <c r="C876" s="21" t="n"/>
      <c r="D876" s="29">
        <f>IF(OR($O876="",$O876="なし"),"",INDEX('案件'!$B$5:$B$84,$O876)&amp;"")</f>
        <v/>
      </c>
      <c r="E876" s="19" t="n"/>
      <c r="F876" s="22" t="n"/>
      <c r="G876" s="22" t="n"/>
      <c r="H876" s="19" t="n"/>
      <c r="I876" s="30">
        <f>IF(AND($F876="",$G876=""),"",IF(N('設定'!$B$11)&gt;0,ROUND((N($F876)*60+N($G876))/N('設定'!$B$11),0)*N('設定'!$B$11),(N($F876)*60+N($G876)))/60)</f>
        <v/>
      </c>
      <c r="J876" s="31">
        <f>IF(OR($I876="",$P876="",$P876="なし"),"",$I876*N(INDEX('メンバー'!$D$5:$D$24,$P876)))</f>
        <v/>
      </c>
      <c r="K876" s="32">
        <f>IF(OR($O876="",$O876="なし"),"",INDEX('案件'!$D$5:$D$84,$O876)&amp;"")</f>
        <v/>
      </c>
      <c r="L876" s="32">
        <f>IF(AND($A876="",$B876="",$C876="",$F876="",$G876=""),"",IF(NOT(ISNUMBER($A876)),"日付がない",IF($P876="","氏名がない",IF($P876="なし","氏名がメンバーにない",IF($O876="","案件コードがない",IF($O876="なし","案件コードが案件にない",IF($I876="","時間がない",IF((N($F876)*60+N($G876))=0,"時間が0",IF($I876=0,"丸めると0分","")))))))))</f>
        <v/>
      </c>
      <c r="M876" s="58" t="n"/>
      <c r="N876" s="33">
        <f>IF(ISNUMBER($A876),DATE(YEAR($A876),MONTH($A876),1),"")</f>
        <v/>
      </c>
      <c r="O876" s="34">
        <f>IF($C876="","",IFERROR(MATCH($C876,'案件'!$A$5:$A$84,0),"なし"))</f>
        <v/>
      </c>
      <c r="P876" s="34">
        <f>IF($B876="","",IFERROR(MATCH($B876,'メンバー'!$B$5:$B$24,0),"なし"))</f>
        <v/>
      </c>
    </row>
    <row r="877" ht="17" customHeight="1">
      <c r="A877" s="23" t="n"/>
      <c r="B877" s="21" t="n"/>
      <c r="C877" s="21" t="n"/>
      <c r="D877" s="29">
        <f>IF(OR($O877="",$O877="なし"),"",INDEX('案件'!$B$5:$B$84,$O877)&amp;"")</f>
        <v/>
      </c>
      <c r="E877" s="19" t="n"/>
      <c r="F877" s="22" t="n"/>
      <c r="G877" s="22" t="n"/>
      <c r="H877" s="19" t="n"/>
      <c r="I877" s="30">
        <f>IF(AND($F877="",$G877=""),"",IF(N('設定'!$B$11)&gt;0,ROUND((N($F877)*60+N($G877))/N('設定'!$B$11),0)*N('設定'!$B$11),(N($F877)*60+N($G877)))/60)</f>
        <v/>
      </c>
      <c r="J877" s="31">
        <f>IF(OR($I877="",$P877="",$P877="なし"),"",$I877*N(INDEX('メンバー'!$D$5:$D$24,$P877)))</f>
        <v/>
      </c>
      <c r="K877" s="32">
        <f>IF(OR($O877="",$O877="なし"),"",INDEX('案件'!$D$5:$D$84,$O877)&amp;"")</f>
        <v/>
      </c>
      <c r="L877" s="32">
        <f>IF(AND($A877="",$B877="",$C877="",$F877="",$G877=""),"",IF(NOT(ISNUMBER($A877)),"日付がない",IF($P877="","氏名がない",IF($P877="なし","氏名がメンバーにない",IF($O877="","案件コードがない",IF($O877="なし","案件コードが案件にない",IF($I877="","時間がない",IF((N($F877)*60+N($G877))=0,"時間が0",IF($I877=0,"丸めると0分","")))))))))</f>
        <v/>
      </c>
      <c r="M877" s="58" t="n"/>
      <c r="N877" s="33">
        <f>IF(ISNUMBER($A877),DATE(YEAR($A877),MONTH($A877),1),"")</f>
        <v/>
      </c>
      <c r="O877" s="34">
        <f>IF($C877="","",IFERROR(MATCH($C877,'案件'!$A$5:$A$84,0),"なし"))</f>
        <v/>
      </c>
      <c r="P877" s="34">
        <f>IF($B877="","",IFERROR(MATCH($B877,'メンバー'!$B$5:$B$24,0),"なし"))</f>
        <v/>
      </c>
    </row>
    <row r="878" ht="17" customHeight="1">
      <c r="A878" s="23" t="n"/>
      <c r="B878" s="21" t="n"/>
      <c r="C878" s="21" t="n"/>
      <c r="D878" s="29">
        <f>IF(OR($O878="",$O878="なし"),"",INDEX('案件'!$B$5:$B$84,$O878)&amp;"")</f>
        <v/>
      </c>
      <c r="E878" s="19" t="n"/>
      <c r="F878" s="22" t="n"/>
      <c r="G878" s="22" t="n"/>
      <c r="H878" s="19" t="n"/>
      <c r="I878" s="30">
        <f>IF(AND($F878="",$G878=""),"",IF(N('設定'!$B$11)&gt;0,ROUND((N($F878)*60+N($G878))/N('設定'!$B$11),0)*N('設定'!$B$11),(N($F878)*60+N($G878)))/60)</f>
        <v/>
      </c>
      <c r="J878" s="31">
        <f>IF(OR($I878="",$P878="",$P878="なし"),"",$I878*N(INDEX('メンバー'!$D$5:$D$24,$P878)))</f>
        <v/>
      </c>
      <c r="K878" s="32">
        <f>IF(OR($O878="",$O878="なし"),"",INDEX('案件'!$D$5:$D$84,$O878)&amp;"")</f>
        <v/>
      </c>
      <c r="L878" s="32">
        <f>IF(AND($A878="",$B878="",$C878="",$F878="",$G878=""),"",IF(NOT(ISNUMBER($A878)),"日付がない",IF($P878="","氏名がない",IF($P878="なし","氏名がメンバーにない",IF($O878="","案件コードがない",IF($O878="なし","案件コードが案件にない",IF($I878="","時間がない",IF((N($F878)*60+N($G878))=0,"時間が0",IF($I878=0,"丸めると0分","")))))))))</f>
        <v/>
      </c>
      <c r="M878" s="58" t="n"/>
      <c r="N878" s="33">
        <f>IF(ISNUMBER($A878),DATE(YEAR($A878),MONTH($A878),1),"")</f>
        <v/>
      </c>
      <c r="O878" s="34">
        <f>IF($C878="","",IFERROR(MATCH($C878,'案件'!$A$5:$A$84,0),"なし"))</f>
        <v/>
      </c>
      <c r="P878" s="34">
        <f>IF($B878="","",IFERROR(MATCH($B878,'メンバー'!$B$5:$B$24,0),"なし"))</f>
        <v/>
      </c>
    </row>
    <row r="879" ht="17" customHeight="1">
      <c r="A879" s="23" t="n"/>
      <c r="B879" s="21" t="n"/>
      <c r="C879" s="21" t="n"/>
      <c r="D879" s="29">
        <f>IF(OR($O879="",$O879="なし"),"",INDEX('案件'!$B$5:$B$84,$O879)&amp;"")</f>
        <v/>
      </c>
      <c r="E879" s="19" t="n"/>
      <c r="F879" s="22" t="n"/>
      <c r="G879" s="22" t="n"/>
      <c r="H879" s="19" t="n"/>
      <c r="I879" s="30">
        <f>IF(AND($F879="",$G879=""),"",IF(N('設定'!$B$11)&gt;0,ROUND((N($F879)*60+N($G879))/N('設定'!$B$11),0)*N('設定'!$B$11),(N($F879)*60+N($G879)))/60)</f>
        <v/>
      </c>
      <c r="J879" s="31">
        <f>IF(OR($I879="",$P879="",$P879="なし"),"",$I879*N(INDEX('メンバー'!$D$5:$D$24,$P879)))</f>
        <v/>
      </c>
      <c r="K879" s="32">
        <f>IF(OR($O879="",$O879="なし"),"",INDEX('案件'!$D$5:$D$84,$O879)&amp;"")</f>
        <v/>
      </c>
      <c r="L879" s="32">
        <f>IF(AND($A879="",$B879="",$C879="",$F879="",$G879=""),"",IF(NOT(ISNUMBER($A879)),"日付がない",IF($P879="","氏名がない",IF($P879="なし","氏名がメンバーにない",IF($O879="","案件コードがない",IF($O879="なし","案件コードが案件にない",IF($I879="","時間がない",IF((N($F879)*60+N($G879))=0,"時間が0",IF($I879=0,"丸めると0分","")))))))))</f>
        <v/>
      </c>
      <c r="M879" s="58" t="n"/>
      <c r="N879" s="33">
        <f>IF(ISNUMBER($A879),DATE(YEAR($A879),MONTH($A879),1),"")</f>
        <v/>
      </c>
      <c r="O879" s="34">
        <f>IF($C879="","",IFERROR(MATCH($C879,'案件'!$A$5:$A$84,0),"なし"))</f>
        <v/>
      </c>
      <c r="P879" s="34">
        <f>IF($B879="","",IFERROR(MATCH($B879,'メンバー'!$B$5:$B$24,0),"なし"))</f>
        <v/>
      </c>
    </row>
    <row r="880" ht="17" customHeight="1">
      <c r="A880" s="23" t="n"/>
      <c r="B880" s="21" t="n"/>
      <c r="C880" s="21" t="n"/>
      <c r="D880" s="29">
        <f>IF(OR($O880="",$O880="なし"),"",INDEX('案件'!$B$5:$B$84,$O880)&amp;"")</f>
        <v/>
      </c>
      <c r="E880" s="19" t="n"/>
      <c r="F880" s="22" t="n"/>
      <c r="G880" s="22" t="n"/>
      <c r="H880" s="19" t="n"/>
      <c r="I880" s="30">
        <f>IF(AND($F880="",$G880=""),"",IF(N('設定'!$B$11)&gt;0,ROUND((N($F880)*60+N($G880))/N('設定'!$B$11),0)*N('設定'!$B$11),(N($F880)*60+N($G880)))/60)</f>
        <v/>
      </c>
      <c r="J880" s="31">
        <f>IF(OR($I880="",$P880="",$P880="なし"),"",$I880*N(INDEX('メンバー'!$D$5:$D$24,$P880)))</f>
        <v/>
      </c>
      <c r="K880" s="32">
        <f>IF(OR($O880="",$O880="なし"),"",INDEX('案件'!$D$5:$D$84,$O880)&amp;"")</f>
        <v/>
      </c>
      <c r="L880" s="32">
        <f>IF(AND($A880="",$B880="",$C880="",$F880="",$G880=""),"",IF(NOT(ISNUMBER($A880)),"日付がない",IF($P880="","氏名がない",IF($P880="なし","氏名がメンバーにない",IF($O880="","案件コードがない",IF($O880="なし","案件コードが案件にない",IF($I880="","時間がない",IF((N($F880)*60+N($G880))=0,"時間が0",IF($I880=0,"丸めると0分","")))))))))</f>
        <v/>
      </c>
      <c r="M880" s="58" t="n"/>
      <c r="N880" s="33">
        <f>IF(ISNUMBER($A880),DATE(YEAR($A880),MONTH($A880),1),"")</f>
        <v/>
      </c>
      <c r="O880" s="34">
        <f>IF($C880="","",IFERROR(MATCH($C880,'案件'!$A$5:$A$84,0),"なし"))</f>
        <v/>
      </c>
      <c r="P880" s="34">
        <f>IF($B880="","",IFERROR(MATCH($B880,'メンバー'!$B$5:$B$24,0),"なし"))</f>
        <v/>
      </c>
    </row>
    <row r="881" ht="17" customHeight="1">
      <c r="A881" s="23" t="n"/>
      <c r="B881" s="21" t="n"/>
      <c r="C881" s="21" t="n"/>
      <c r="D881" s="29">
        <f>IF(OR($O881="",$O881="なし"),"",INDEX('案件'!$B$5:$B$84,$O881)&amp;"")</f>
        <v/>
      </c>
      <c r="E881" s="19" t="n"/>
      <c r="F881" s="22" t="n"/>
      <c r="G881" s="22" t="n"/>
      <c r="H881" s="19" t="n"/>
      <c r="I881" s="30">
        <f>IF(AND($F881="",$G881=""),"",IF(N('設定'!$B$11)&gt;0,ROUND((N($F881)*60+N($G881))/N('設定'!$B$11),0)*N('設定'!$B$11),(N($F881)*60+N($G881)))/60)</f>
        <v/>
      </c>
      <c r="J881" s="31">
        <f>IF(OR($I881="",$P881="",$P881="なし"),"",$I881*N(INDEX('メンバー'!$D$5:$D$24,$P881)))</f>
        <v/>
      </c>
      <c r="K881" s="32">
        <f>IF(OR($O881="",$O881="なし"),"",INDEX('案件'!$D$5:$D$84,$O881)&amp;"")</f>
        <v/>
      </c>
      <c r="L881" s="32">
        <f>IF(AND($A881="",$B881="",$C881="",$F881="",$G881=""),"",IF(NOT(ISNUMBER($A881)),"日付がない",IF($P881="","氏名がない",IF($P881="なし","氏名がメンバーにない",IF($O881="","案件コードがない",IF($O881="なし","案件コードが案件にない",IF($I881="","時間がない",IF((N($F881)*60+N($G881))=0,"時間が0",IF($I881=0,"丸めると0分","")))))))))</f>
        <v/>
      </c>
      <c r="M881" s="58" t="n"/>
      <c r="N881" s="33">
        <f>IF(ISNUMBER($A881),DATE(YEAR($A881),MONTH($A881),1),"")</f>
        <v/>
      </c>
      <c r="O881" s="34">
        <f>IF($C881="","",IFERROR(MATCH($C881,'案件'!$A$5:$A$84,0),"なし"))</f>
        <v/>
      </c>
      <c r="P881" s="34">
        <f>IF($B881="","",IFERROR(MATCH($B881,'メンバー'!$B$5:$B$24,0),"なし"))</f>
        <v/>
      </c>
    </row>
    <row r="882" ht="17" customHeight="1">
      <c r="A882" s="23" t="n"/>
      <c r="B882" s="21" t="n"/>
      <c r="C882" s="21" t="n"/>
      <c r="D882" s="29">
        <f>IF(OR($O882="",$O882="なし"),"",INDEX('案件'!$B$5:$B$84,$O882)&amp;"")</f>
        <v/>
      </c>
      <c r="E882" s="19" t="n"/>
      <c r="F882" s="22" t="n"/>
      <c r="G882" s="22" t="n"/>
      <c r="H882" s="19" t="n"/>
      <c r="I882" s="30">
        <f>IF(AND($F882="",$G882=""),"",IF(N('設定'!$B$11)&gt;0,ROUND((N($F882)*60+N($G882))/N('設定'!$B$11),0)*N('設定'!$B$11),(N($F882)*60+N($G882)))/60)</f>
        <v/>
      </c>
      <c r="J882" s="31">
        <f>IF(OR($I882="",$P882="",$P882="なし"),"",$I882*N(INDEX('メンバー'!$D$5:$D$24,$P882)))</f>
        <v/>
      </c>
      <c r="K882" s="32">
        <f>IF(OR($O882="",$O882="なし"),"",INDEX('案件'!$D$5:$D$84,$O882)&amp;"")</f>
        <v/>
      </c>
      <c r="L882" s="32">
        <f>IF(AND($A882="",$B882="",$C882="",$F882="",$G882=""),"",IF(NOT(ISNUMBER($A882)),"日付がない",IF($P882="","氏名がない",IF($P882="なし","氏名がメンバーにない",IF($O882="","案件コードがない",IF($O882="なし","案件コードが案件にない",IF($I882="","時間がない",IF((N($F882)*60+N($G882))=0,"時間が0",IF($I882=0,"丸めると0分","")))))))))</f>
        <v/>
      </c>
      <c r="M882" s="58" t="n"/>
      <c r="N882" s="33">
        <f>IF(ISNUMBER($A882),DATE(YEAR($A882),MONTH($A882),1),"")</f>
        <v/>
      </c>
      <c r="O882" s="34">
        <f>IF($C882="","",IFERROR(MATCH($C882,'案件'!$A$5:$A$84,0),"なし"))</f>
        <v/>
      </c>
      <c r="P882" s="34">
        <f>IF($B882="","",IFERROR(MATCH($B882,'メンバー'!$B$5:$B$24,0),"なし"))</f>
        <v/>
      </c>
    </row>
    <row r="883" ht="17" customHeight="1">
      <c r="A883" s="23" t="n"/>
      <c r="B883" s="21" t="n"/>
      <c r="C883" s="21" t="n"/>
      <c r="D883" s="29">
        <f>IF(OR($O883="",$O883="なし"),"",INDEX('案件'!$B$5:$B$84,$O883)&amp;"")</f>
        <v/>
      </c>
      <c r="E883" s="19" t="n"/>
      <c r="F883" s="22" t="n"/>
      <c r="G883" s="22" t="n"/>
      <c r="H883" s="19" t="n"/>
      <c r="I883" s="30">
        <f>IF(AND($F883="",$G883=""),"",IF(N('設定'!$B$11)&gt;0,ROUND((N($F883)*60+N($G883))/N('設定'!$B$11),0)*N('設定'!$B$11),(N($F883)*60+N($G883)))/60)</f>
        <v/>
      </c>
      <c r="J883" s="31">
        <f>IF(OR($I883="",$P883="",$P883="なし"),"",$I883*N(INDEX('メンバー'!$D$5:$D$24,$P883)))</f>
        <v/>
      </c>
      <c r="K883" s="32">
        <f>IF(OR($O883="",$O883="なし"),"",INDEX('案件'!$D$5:$D$84,$O883)&amp;"")</f>
        <v/>
      </c>
      <c r="L883" s="32">
        <f>IF(AND($A883="",$B883="",$C883="",$F883="",$G883=""),"",IF(NOT(ISNUMBER($A883)),"日付がない",IF($P883="","氏名がない",IF($P883="なし","氏名がメンバーにない",IF($O883="","案件コードがない",IF($O883="なし","案件コードが案件にない",IF($I883="","時間がない",IF((N($F883)*60+N($G883))=0,"時間が0",IF($I883=0,"丸めると0分","")))))))))</f>
        <v/>
      </c>
      <c r="M883" s="58" t="n"/>
      <c r="N883" s="33">
        <f>IF(ISNUMBER($A883),DATE(YEAR($A883),MONTH($A883),1),"")</f>
        <v/>
      </c>
      <c r="O883" s="34">
        <f>IF($C883="","",IFERROR(MATCH($C883,'案件'!$A$5:$A$84,0),"なし"))</f>
        <v/>
      </c>
      <c r="P883" s="34">
        <f>IF($B883="","",IFERROR(MATCH($B883,'メンバー'!$B$5:$B$24,0),"なし"))</f>
        <v/>
      </c>
    </row>
    <row r="884" ht="17" customHeight="1">
      <c r="A884" s="23" t="n"/>
      <c r="B884" s="21" t="n"/>
      <c r="C884" s="21" t="n"/>
      <c r="D884" s="29">
        <f>IF(OR($O884="",$O884="なし"),"",INDEX('案件'!$B$5:$B$84,$O884)&amp;"")</f>
        <v/>
      </c>
      <c r="E884" s="19" t="n"/>
      <c r="F884" s="22" t="n"/>
      <c r="G884" s="22" t="n"/>
      <c r="H884" s="19" t="n"/>
      <c r="I884" s="30">
        <f>IF(AND($F884="",$G884=""),"",IF(N('設定'!$B$11)&gt;0,ROUND((N($F884)*60+N($G884))/N('設定'!$B$11),0)*N('設定'!$B$11),(N($F884)*60+N($G884)))/60)</f>
        <v/>
      </c>
      <c r="J884" s="31">
        <f>IF(OR($I884="",$P884="",$P884="なし"),"",$I884*N(INDEX('メンバー'!$D$5:$D$24,$P884)))</f>
        <v/>
      </c>
      <c r="K884" s="32">
        <f>IF(OR($O884="",$O884="なし"),"",INDEX('案件'!$D$5:$D$84,$O884)&amp;"")</f>
        <v/>
      </c>
      <c r="L884" s="32">
        <f>IF(AND($A884="",$B884="",$C884="",$F884="",$G884=""),"",IF(NOT(ISNUMBER($A884)),"日付がない",IF($P884="","氏名がない",IF($P884="なし","氏名がメンバーにない",IF($O884="","案件コードがない",IF($O884="なし","案件コードが案件にない",IF($I884="","時間がない",IF((N($F884)*60+N($G884))=0,"時間が0",IF($I884=0,"丸めると0分","")))))))))</f>
        <v/>
      </c>
      <c r="M884" s="58" t="n"/>
      <c r="N884" s="33">
        <f>IF(ISNUMBER($A884),DATE(YEAR($A884),MONTH($A884),1),"")</f>
        <v/>
      </c>
      <c r="O884" s="34">
        <f>IF($C884="","",IFERROR(MATCH($C884,'案件'!$A$5:$A$84,0),"なし"))</f>
        <v/>
      </c>
      <c r="P884" s="34">
        <f>IF($B884="","",IFERROR(MATCH($B884,'メンバー'!$B$5:$B$24,0),"なし"))</f>
        <v/>
      </c>
    </row>
    <row r="885" ht="17" customHeight="1">
      <c r="A885" s="23" t="n"/>
      <c r="B885" s="21" t="n"/>
      <c r="C885" s="21" t="n"/>
      <c r="D885" s="29">
        <f>IF(OR($O885="",$O885="なし"),"",INDEX('案件'!$B$5:$B$84,$O885)&amp;"")</f>
        <v/>
      </c>
      <c r="E885" s="19" t="n"/>
      <c r="F885" s="22" t="n"/>
      <c r="G885" s="22" t="n"/>
      <c r="H885" s="19" t="n"/>
      <c r="I885" s="30">
        <f>IF(AND($F885="",$G885=""),"",IF(N('設定'!$B$11)&gt;0,ROUND((N($F885)*60+N($G885))/N('設定'!$B$11),0)*N('設定'!$B$11),(N($F885)*60+N($G885)))/60)</f>
        <v/>
      </c>
      <c r="J885" s="31">
        <f>IF(OR($I885="",$P885="",$P885="なし"),"",$I885*N(INDEX('メンバー'!$D$5:$D$24,$P885)))</f>
        <v/>
      </c>
      <c r="K885" s="32">
        <f>IF(OR($O885="",$O885="なし"),"",INDEX('案件'!$D$5:$D$84,$O885)&amp;"")</f>
        <v/>
      </c>
      <c r="L885" s="32">
        <f>IF(AND($A885="",$B885="",$C885="",$F885="",$G885=""),"",IF(NOT(ISNUMBER($A885)),"日付がない",IF($P885="","氏名がない",IF($P885="なし","氏名がメンバーにない",IF($O885="","案件コードがない",IF($O885="なし","案件コードが案件にない",IF($I885="","時間がない",IF((N($F885)*60+N($G885))=0,"時間が0",IF($I885=0,"丸めると0分","")))))))))</f>
        <v/>
      </c>
      <c r="M885" s="58" t="n"/>
      <c r="N885" s="33">
        <f>IF(ISNUMBER($A885),DATE(YEAR($A885),MONTH($A885),1),"")</f>
        <v/>
      </c>
      <c r="O885" s="34">
        <f>IF($C885="","",IFERROR(MATCH($C885,'案件'!$A$5:$A$84,0),"なし"))</f>
        <v/>
      </c>
      <c r="P885" s="34">
        <f>IF($B885="","",IFERROR(MATCH($B885,'メンバー'!$B$5:$B$24,0),"なし"))</f>
        <v/>
      </c>
    </row>
    <row r="886" ht="17" customHeight="1">
      <c r="A886" s="23" t="n"/>
      <c r="B886" s="21" t="n"/>
      <c r="C886" s="21" t="n"/>
      <c r="D886" s="29">
        <f>IF(OR($O886="",$O886="なし"),"",INDEX('案件'!$B$5:$B$84,$O886)&amp;"")</f>
        <v/>
      </c>
      <c r="E886" s="19" t="n"/>
      <c r="F886" s="22" t="n"/>
      <c r="G886" s="22" t="n"/>
      <c r="H886" s="19" t="n"/>
      <c r="I886" s="30">
        <f>IF(AND($F886="",$G886=""),"",IF(N('設定'!$B$11)&gt;0,ROUND((N($F886)*60+N($G886))/N('設定'!$B$11),0)*N('設定'!$B$11),(N($F886)*60+N($G886)))/60)</f>
        <v/>
      </c>
      <c r="J886" s="31">
        <f>IF(OR($I886="",$P886="",$P886="なし"),"",$I886*N(INDEX('メンバー'!$D$5:$D$24,$P886)))</f>
        <v/>
      </c>
      <c r="K886" s="32">
        <f>IF(OR($O886="",$O886="なし"),"",INDEX('案件'!$D$5:$D$84,$O886)&amp;"")</f>
        <v/>
      </c>
      <c r="L886" s="32">
        <f>IF(AND($A886="",$B886="",$C886="",$F886="",$G886=""),"",IF(NOT(ISNUMBER($A886)),"日付がない",IF($P886="","氏名がない",IF($P886="なし","氏名がメンバーにない",IF($O886="","案件コードがない",IF($O886="なし","案件コードが案件にない",IF($I886="","時間がない",IF((N($F886)*60+N($G886))=0,"時間が0",IF($I886=0,"丸めると0分","")))))))))</f>
        <v/>
      </c>
      <c r="M886" s="58" t="n"/>
      <c r="N886" s="33">
        <f>IF(ISNUMBER($A886),DATE(YEAR($A886),MONTH($A886),1),"")</f>
        <v/>
      </c>
      <c r="O886" s="34">
        <f>IF($C886="","",IFERROR(MATCH($C886,'案件'!$A$5:$A$84,0),"なし"))</f>
        <v/>
      </c>
      <c r="P886" s="34">
        <f>IF($B886="","",IFERROR(MATCH($B886,'メンバー'!$B$5:$B$24,0),"なし"))</f>
        <v/>
      </c>
    </row>
    <row r="887" ht="17" customHeight="1">
      <c r="A887" s="23" t="n"/>
      <c r="B887" s="21" t="n"/>
      <c r="C887" s="21" t="n"/>
      <c r="D887" s="29">
        <f>IF(OR($O887="",$O887="なし"),"",INDEX('案件'!$B$5:$B$84,$O887)&amp;"")</f>
        <v/>
      </c>
      <c r="E887" s="19" t="n"/>
      <c r="F887" s="22" t="n"/>
      <c r="G887" s="22" t="n"/>
      <c r="H887" s="19" t="n"/>
      <c r="I887" s="30">
        <f>IF(AND($F887="",$G887=""),"",IF(N('設定'!$B$11)&gt;0,ROUND((N($F887)*60+N($G887))/N('設定'!$B$11),0)*N('設定'!$B$11),(N($F887)*60+N($G887)))/60)</f>
        <v/>
      </c>
      <c r="J887" s="31">
        <f>IF(OR($I887="",$P887="",$P887="なし"),"",$I887*N(INDEX('メンバー'!$D$5:$D$24,$P887)))</f>
        <v/>
      </c>
      <c r="K887" s="32">
        <f>IF(OR($O887="",$O887="なし"),"",INDEX('案件'!$D$5:$D$84,$O887)&amp;"")</f>
        <v/>
      </c>
      <c r="L887" s="32">
        <f>IF(AND($A887="",$B887="",$C887="",$F887="",$G887=""),"",IF(NOT(ISNUMBER($A887)),"日付がない",IF($P887="","氏名がない",IF($P887="なし","氏名がメンバーにない",IF($O887="","案件コードがない",IF($O887="なし","案件コードが案件にない",IF($I887="","時間がない",IF((N($F887)*60+N($G887))=0,"時間が0",IF($I887=0,"丸めると0分","")))))))))</f>
        <v/>
      </c>
      <c r="M887" s="58" t="n"/>
      <c r="N887" s="33">
        <f>IF(ISNUMBER($A887),DATE(YEAR($A887),MONTH($A887),1),"")</f>
        <v/>
      </c>
      <c r="O887" s="34">
        <f>IF($C887="","",IFERROR(MATCH($C887,'案件'!$A$5:$A$84,0),"なし"))</f>
        <v/>
      </c>
      <c r="P887" s="34">
        <f>IF($B887="","",IFERROR(MATCH($B887,'メンバー'!$B$5:$B$24,0),"なし"))</f>
        <v/>
      </c>
    </row>
    <row r="888" ht="17" customHeight="1">
      <c r="A888" s="23" t="n"/>
      <c r="B888" s="21" t="n"/>
      <c r="C888" s="21" t="n"/>
      <c r="D888" s="29">
        <f>IF(OR($O888="",$O888="なし"),"",INDEX('案件'!$B$5:$B$84,$O888)&amp;"")</f>
        <v/>
      </c>
      <c r="E888" s="19" t="n"/>
      <c r="F888" s="22" t="n"/>
      <c r="G888" s="22" t="n"/>
      <c r="H888" s="19" t="n"/>
      <c r="I888" s="30">
        <f>IF(AND($F888="",$G888=""),"",IF(N('設定'!$B$11)&gt;0,ROUND((N($F888)*60+N($G888))/N('設定'!$B$11),0)*N('設定'!$B$11),(N($F888)*60+N($G888)))/60)</f>
        <v/>
      </c>
      <c r="J888" s="31">
        <f>IF(OR($I888="",$P888="",$P888="なし"),"",$I888*N(INDEX('メンバー'!$D$5:$D$24,$P888)))</f>
        <v/>
      </c>
      <c r="K888" s="32">
        <f>IF(OR($O888="",$O888="なし"),"",INDEX('案件'!$D$5:$D$84,$O888)&amp;"")</f>
        <v/>
      </c>
      <c r="L888" s="32">
        <f>IF(AND($A888="",$B888="",$C888="",$F888="",$G888=""),"",IF(NOT(ISNUMBER($A888)),"日付がない",IF($P888="","氏名がない",IF($P888="なし","氏名がメンバーにない",IF($O888="","案件コードがない",IF($O888="なし","案件コードが案件にない",IF($I888="","時間がない",IF((N($F888)*60+N($G888))=0,"時間が0",IF($I888=0,"丸めると0分","")))))))))</f>
        <v/>
      </c>
      <c r="M888" s="58" t="n"/>
      <c r="N888" s="33">
        <f>IF(ISNUMBER($A888),DATE(YEAR($A888),MONTH($A888),1),"")</f>
        <v/>
      </c>
      <c r="O888" s="34">
        <f>IF($C888="","",IFERROR(MATCH($C888,'案件'!$A$5:$A$84,0),"なし"))</f>
        <v/>
      </c>
      <c r="P888" s="34">
        <f>IF($B888="","",IFERROR(MATCH($B888,'メンバー'!$B$5:$B$24,0),"なし"))</f>
        <v/>
      </c>
    </row>
    <row r="889" ht="17" customHeight="1">
      <c r="A889" s="23" t="n"/>
      <c r="B889" s="21" t="n"/>
      <c r="C889" s="21" t="n"/>
      <c r="D889" s="29">
        <f>IF(OR($O889="",$O889="なし"),"",INDEX('案件'!$B$5:$B$84,$O889)&amp;"")</f>
        <v/>
      </c>
      <c r="E889" s="19" t="n"/>
      <c r="F889" s="22" t="n"/>
      <c r="G889" s="22" t="n"/>
      <c r="H889" s="19" t="n"/>
      <c r="I889" s="30">
        <f>IF(AND($F889="",$G889=""),"",IF(N('設定'!$B$11)&gt;0,ROUND((N($F889)*60+N($G889))/N('設定'!$B$11),0)*N('設定'!$B$11),(N($F889)*60+N($G889)))/60)</f>
        <v/>
      </c>
      <c r="J889" s="31">
        <f>IF(OR($I889="",$P889="",$P889="なし"),"",$I889*N(INDEX('メンバー'!$D$5:$D$24,$P889)))</f>
        <v/>
      </c>
      <c r="K889" s="32">
        <f>IF(OR($O889="",$O889="なし"),"",INDEX('案件'!$D$5:$D$84,$O889)&amp;"")</f>
        <v/>
      </c>
      <c r="L889" s="32">
        <f>IF(AND($A889="",$B889="",$C889="",$F889="",$G889=""),"",IF(NOT(ISNUMBER($A889)),"日付がない",IF($P889="","氏名がない",IF($P889="なし","氏名がメンバーにない",IF($O889="","案件コードがない",IF($O889="なし","案件コードが案件にない",IF($I889="","時間がない",IF((N($F889)*60+N($G889))=0,"時間が0",IF($I889=0,"丸めると0分","")))))))))</f>
        <v/>
      </c>
      <c r="M889" s="58" t="n"/>
      <c r="N889" s="33">
        <f>IF(ISNUMBER($A889),DATE(YEAR($A889),MONTH($A889),1),"")</f>
        <v/>
      </c>
      <c r="O889" s="34">
        <f>IF($C889="","",IFERROR(MATCH($C889,'案件'!$A$5:$A$84,0),"なし"))</f>
        <v/>
      </c>
      <c r="P889" s="34">
        <f>IF($B889="","",IFERROR(MATCH($B889,'メンバー'!$B$5:$B$24,0),"なし"))</f>
        <v/>
      </c>
    </row>
    <row r="890" ht="17" customHeight="1">
      <c r="A890" s="23" t="n"/>
      <c r="B890" s="21" t="n"/>
      <c r="C890" s="21" t="n"/>
      <c r="D890" s="29">
        <f>IF(OR($O890="",$O890="なし"),"",INDEX('案件'!$B$5:$B$84,$O890)&amp;"")</f>
        <v/>
      </c>
      <c r="E890" s="19" t="n"/>
      <c r="F890" s="22" t="n"/>
      <c r="G890" s="22" t="n"/>
      <c r="H890" s="19" t="n"/>
      <c r="I890" s="30">
        <f>IF(AND($F890="",$G890=""),"",IF(N('設定'!$B$11)&gt;0,ROUND((N($F890)*60+N($G890))/N('設定'!$B$11),0)*N('設定'!$B$11),(N($F890)*60+N($G890)))/60)</f>
        <v/>
      </c>
      <c r="J890" s="31">
        <f>IF(OR($I890="",$P890="",$P890="なし"),"",$I890*N(INDEX('メンバー'!$D$5:$D$24,$P890)))</f>
        <v/>
      </c>
      <c r="K890" s="32">
        <f>IF(OR($O890="",$O890="なし"),"",INDEX('案件'!$D$5:$D$84,$O890)&amp;"")</f>
        <v/>
      </c>
      <c r="L890" s="32">
        <f>IF(AND($A890="",$B890="",$C890="",$F890="",$G890=""),"",IF(NOT(ISNUMBER($A890)),"日付がない",IF($P890="","氏名がない",IF($P890="なし","氏名がメンバーにない",IF($O890="","案件コードがない",IF($O890="なし","案件コードが案件にない",IF($I890="","時間がない",IF((N($F890)*60+N($G890))=0,"時間が0",IF($I890=0,"丸めると0分","")))))))))</f>
        <v/>
      </c>
      <c r="M890" s="58" t="n"/>
      <c r="N890" s="33">
        <f>IF(ISNUMBER($A890),DATE(YEAR($A890),MONTH($A890),1),"")</f>
        <v/>
      </c>
      <c r="O890" s="34">
        <f>IF($C890="","",IFERROR(MATCH($C890,'案件'!$A$5:$A$84,0),"なし"))</f>
        <v/>
      </c>
      <c r="P890" s="34">
        <f>IF($B890="","",IFERROR(MATCH($B890,'メンバー'!$B$5:$B$24,0),"なし"))</f>
        <v/>
      </c>
    </row>
    <row r="891" ht="17" customHeight="1">
      <c r="A891" s="23" t="n"/>
      <c r="B891" s="21" t="n"/>
      <c r="C891" s="21" t="n"/>
      <c r="D891" s="29">
        <f>IF(OR($O891="",$O891="なし"),"",INDEX('案件'!$B$5:$B$84,$O891)&amp;"")</f>
        <v/>
      </c>
      <c r="E891" s="19" t="n"/>
      <c r="F891" s="22" t="n"/>
      <c r="G891" s="22" t="n"/>
      <c r="H891" s="19" t="n"/>
      <c r="I891" s="30">
        <f>IF(AND($F891="",$G891=""),"",IF(N('設定'!$B$11)&gt;0,ROUND((N($F891)*60+N($G891))/N('設定'!$B$11),0)*N('設定'!$B$11),(N($F891)*60+N($G891)))/60)</f>
        <v/>
      </c>
      <c r="J891" s="31">
        <f>IF(OR($I891="",$P891="",$P891="なし"),"",$I891*N(INDEX('メンバー'!$D$5:$D$24,$P891)))</f>
        <v/>
      </c>
      <c r="K891" s="32">
        <f>IF(OR($O891="",$O891="なし"),"",INDEX('案件'!$D$5:$D$84,$O891)&amp;"")</f>
        <v/>
      </c>
      <c r="L891" s="32">
        <f>IF(AND($A891="",$B891="",$C891="",$F891="",$G891=""),"",IF(NOT(ISNUMBER($A891)),"日付がない",IF($P891="","氏名がない",IF($P891="なし","氏名がメンバーにない",IF($O891="","案件コードがない",IF($O891="なし","案件コードが案件にない",IF($I891="","時間がない",IF((N($F891)*60+N($G891))=0,"時間が0",IF($I891=0,"丸めると0分","")))))))))</f>
        <v/>
      </c>
      <c r="M891" s="58" t="n"/>
      <c r="N891" s="33">
        <f>IF(ISNUMBER($A891),DATE(YEAR($A891),MONTH($A891),1),"")</f>
        <v/>
      </c>
      <c r="O891" s="34">
        <f>IF($C891="","",IFERROR(MATCH($C891,'案件'!$A$5:$A$84,0),"なし"))</f>
        <v/>
      </c>
      <c r="P891" s="34">
        <f>IF($B891="","",IFERROR(MATCH($B891,'メンバー'!$B$5:$B$24,0),"なし"))</f>
        <v/>
      </c>
    </row>
    <row r="892" ht="17" customHeight="1">
      <c r="A892" s="23" t="n"/>
      <c r="B892" s="21" t="n"/>
      <c r="C892" s="21" t="n"/>
      <c r="D892" s="29">
        <f>IF(OR($O892="",$O892="なし"),"",INDEX('案件'!$B$5:$B$84,$O892)&amp;"")</f>
        <v/>
      </c>
      <c r="E892" s="19" t="n"/>
      <c r="F892" s="22" t="n"/>
      <c r="G892" s="22" t="n"/>
      <c r="H892" s="19" t="n"/>
      <c r="I892" s="30">
        <f>IF(AND($F892="",$G892=""),"",IF(N('設定'!$B$11)&gt;0,ROUND((N($F892)*60+N($G892))/N('設定'!$B$11),0)*N('設定'!$B$11),(N($F892)*60+N($G892)))/60)</f>
        <v/>
      </c>
      <c r="J892" s="31">
        <f>IF(OR($I892="",$P892="",$P892="なし"),"",$I892*N(INDEX('メンバー'!$D$5:$D$24,$P892)))</f>
        <v/>
      </c>
      <c r="K892" s="32">
        <f>IF(OR($O892="",$O892="なし"),"",INDEX('案件'!$D$5:$D$84,$O892)&amp;"")</f>
        <v/>
      </c>
      <c r="L892" s="32">
        <f>IF(AND($A892="",$B892="",$C892="",$F892="",$G892=""),"",IF(NOT(ISNUMBER($A892)),"日付がない",IF($P892="","氏名がない",IF($P892="なし","氏名がメンバーにない",IF($O892="","案件コードがない",IF($O892="なし","案件コードが案件にない",IF($I892="","時間がない",IF((N($F892)*60+N($G892))=0,"時間が0",IF($I892=0,"丸めると0分","")))))))))</f>
        <v/>
      </c>
      <c r="M892" s="58" t="n"/>
      <c r="N892" s="33">
        <f>IF(ISNUMBER($A892),DATE(YEAR($A892),MONTH($A892),1),"")</f>
        <v/>
      </c>
      <c r="O892" s="34">
        <f>IF($C892="","",IFERROR(MATCH($C892,'案件'!$A$5:$A$84,0),"なし"))</f>
        <v/>
      </c>
      <c r="P892" s="34">
        <f>IF($B892="","",IFERROR(MATCH($B892,'メンバー'!$B$5:$B$24,0),"なし"))</f>
        <v/>
      </c>
    </row>
    <row r="893" ht="17" customHeight="1">
      <c r="A893" s="23" t="n"/>
      <c r="B893" s="21" t="n"/>
      <c r="C893" s="21" t="n"/>
      <c r="D893" s="29">
        <f>IF(OR($O893="",$O893="なし"),"",INDEX('案件'!$B$5:$B$84,$O893)&amp;"")</f>
        <v/>
      </c>
      <c r="E893" s="19" t="n"/>
      <c r="F893" s="22" t="n"/>
      <c r="G893" s="22" t="n"/>
      <c r="H893" s="19" t="n"/>
      <c r="I893" s="30">
        <f>IF(AND($F893="",$G893=""),"",IF(N('設定'!$B$11)&gt;0,ROUND((N($F893)*60+N($G893))/N('設定'!$B$11),0)*N('設定'!$B$11),(N($F893)*60+N($G893)))/60)</f>
        <v/>
      </c>
      <c r="J893" s="31">
        <f>IF(OR($I893="",$P893="",$P893="なし"),"",$I893*N(INDEX('メンバー'!$D$5:$D$24,$P893)))</f>
        <v/>
      </c>
      <c r="K893" s="32">
        <f>IF(OR($O893="",$O893="なし"),"",INDEX('案件'!$D$5:$D$84,$O893)&amp;"")</f>
        <v/>
      </c>
      <c r="L893" s="32">
        <f>IF(AND($A893="",$B893="",$C893="",$F893="",$G893=""),"",IF(NOT(ISNUMBER($A893)),"日付がない",IF($P893="","氏名がない",IF($P893="なし","氏名がメンバーにない",IF($O893="","案件コードがない",IF($O893="なし","案件コードが案件にない",IF($I893="","時間がない",IF((N($F893)*60+N($G893))=0,"時間が0",IF($I893=0,"丸めると0分","")))))))))</f>
        <v/>
      </c>
      <c r="M893" s="58" t="n"/>
      <c r="N893" s="33">
        <f>IF(ISNUMBER($A893),DATE(YEAR($A893),MONTH($A893),1),"")</f>
        <v/>
      </c>
      <c r="O893" s="34">
        <f>IF($C893="","",IFERROR(MATCH($C893,'案件'!$A$5:$A$84,0),"なし"))</f>
        <v/>
      </c>
      <c r="P893" s="34">
        <f>IF($B893="","",IFERROR(MATCH($B893,'メンバー'!$B$5:$B$24,0),"なし"))</f>
        <v/>
      </c>
    </row>
    <row r="894" ht="17" customHeight="1">
      <c r="A894" s="23" t="n"/>
      <c r="B894" s="21" t="n"/>
      <c r="C894" s="21" t="n"/>
      <c r="D894" s="29">
        <f>IF(OR($O894="",$O894="なし"),"",INDEX('案件'!$B$5:$B$84,$O894)&amp;"")</f>
        <v/>
      </c>
      <c r="E894" s="19" t="n"/>
      <c r="F894" s="22" t="n"/>
      <c r="G894" s="22" t="n"/>
      <c r="H894" s="19" t="n"/>
      <c r="I894" s="30">
        <f>IF(AND($F894="",$G894=""),"",IF(N('設定'!$B$11)&gt;0,ROUND((N($F894)*60+N($G894))/N('設定'!$B$11),0)*N('設定'!$B$11),(N($F894)*60+N($G894)))/60)</f>
        <v/>
      </c>
      <c r="J894" s="31">
        <f>IF(OR($I894="",$P894="",$P894="なし"),"",$I894*N(INDEX('メンバー'!$D$5:$D$24,$P894)))</f>
        <v/>
      </c>
      <c r="K894" s="32">
        <f>IF(OR($O894="",$O894="なし"),"",INDEX('案件'!$D$5:$D$84,$O894)&amp;"")</f>
        <v/>
      </c>
      <c r="L894" s="32">
        <f>IF(AND($A894="",$B894="",$C894="",$F894="",$G894=""),"",IF(NOT(ISNUMBER($A894)),"日付がない",IF($P894="","氏名がない",IF($P894="なし","氏名がメンバーにない",IF($O894="","案件コードがない",IF($O894="なし","案件コードが案件にない",IF($I894="","時間がない",IF((N($F894)*60+N($G894))=0,"時間が0",IF($I894=0,"丸めると0分","")))))))))</f>
        <v/>
      </c>
      <c r="M894" s="58" t="n"/>
      <c r="N894" s="33">
        <f>IF(ISNUMBER($A894),DATE(YEAR($A894),MONTH($A894),1),"")</f>
        <v/>
      </c>
      <c r="O894" s="34">
        <f>IF($C894="","",IFERROR(MATCH($C894,'案件'!$A$5:$A$84,0),"なし"))</f>
        <v/>
      </c>
      <c r="P894" s="34">
        <f>IF($B894="","",IFERROR(MATCH($B894,'メンバー'!$B$5:$B$24,0),"なし"))</f>
        <v/>
      </c>
    </row>
    <row r="895" ht="17" customHeight="1">
      <c r="A895" s="23" t="n"/>
      <c r="B895" s="21" t="n"/>
      <c r="C895" s="21" t="n"/>
      <c r="D895" s="29">
        <f>IF(OR($O895="",$O895="なし"),"",INDEX('案件'!$B$5:$B$84,$O895)&amp;"")</f>
        <v/>
      </c>
      <c r="E895" s="19" t="n"/>
      <c r="F895" s="22" t="n"/>
      <c r="G895" s="22" t="n"/>
      <c r="H895" s="19" t="n"/>
      <c r="I895" s="30">
        <f>IF(AND($F895="",$G895=""),"",IF(N('設定'!$B$11)&gt;0,ROUND((N($F895)*60+N($G895))/N('設定'!$B$11),0)*N('設定'!$B$11),(N($F895)*60+N($G895)))/60)</f>
        <v/>
      </c>
      <c r="J895" s="31">
        <f>IF(OR($I895="",$P895="",$P895="なし"),"",$I895*N(INDEX('メンバー'!$D$5:$D$24,$P895)))</f>
        <v/>
      </c>
      <c r="K895" s="32">
        <f>IF(OR($O895="",$O895="なし"),"",INDEX('案件'!$D$5:$D$84,$O895)&amp;"")</f>
        <v/>
      </c>
      <c r="L895" s="32">
        <f>IF(AND($A895="",$B895="",$C895="",$F895="",$G895=""),"",IF(NOT(ISNUMBER($A895)),"日付がない",IF($P895="","氏名がない",IF($P895="なし","氏名がメンバーにない",IF($O895="","案件コードがない",IF($O895="なし","案件コードが案件にない",IF($I895="","時間がない",IF((N($F895)*60+N($G895))=0,"時間が0",IF($I895=0,"丸めると0分","")))))))))</f>
        <v/>
      </c>
      <c r="M895" s="58" t="n"/>
      <c r="N895" s="33">
        <f>IF(ISNUMBER($A895),DATE(YEAR($A895),MONTH($A895),1),"")</f>
        <v/>
      </c>
      <c r="O895" s="34">
        <f>IF($C895="","",IFERROR(MATCH($C895,'案件'!$A$5:$A$84,0),"なし"))</f>
        <v/>
      </c>
      <c r="P895" s="34">
        <f>IF($B895="","",IFERROR(MATCH($B895,'メンバー'!$B$5:$B$24,0),"なし"))</f>
        <v/>
      </c>
    </row>
    <row r="896" ht="17" customHeight="1">
      <c r="A896" s="23" t="n"/>
      <c r="B896" s="21" t="n"/>
      <c r="C896" s="21" t="n"/>
      <c r="D896" s="29">
        <f>IF(OR($O896="",$O896="なし"),"",INDEX('案件'!$B$5:$B$84,$O896)&amp;"")</f>
        <v/>
      </c>
      <c r="E896" s="19" t="n"/>
      <c r="F896" s="22" t="n"/>
      <c r="G896" s="22" t="n"/>
      <c r="H896" s="19" t="n"/>
      <c r="I896" s="30">
        <f>IF(AND($F896="",$G896=""),"",IF(N('設定'!$B$11)&gt;0,ROUND((N($F896)*60+N($G896))/N('設定'!$B$11),0)*N('設定'!$B$11),(N($F896)*60+N($G896)))/60)</f>
        <v/>
      </c>
      <c r="J896" s="31">
        <f>IF(OR($I896="",$P896="",$P896="なし"),"",$I896*N(INDEX('メンバー'!$D$5:$D$24,$P896)))</f>
        <v/>
      </c>
      <c r="K896" s="32">
        <f>IF(OR($O896="",$O896="なし"),"",INDEX('案件'!$D$5:$D$84,$O896)&amp;"")</f>
        <v/>
      </c>
      <c r="L896" s="32">
        <f>IF(AND($A896="",$B896="",$C896="",$F896="",$G896=""),"",IF(NOT(ISNUMBER($A896)),"日付がない",IF($P896="","氏名がない",IF($P896="なし","氏名がメンバーにない",IF($O896="","案件コードがない",IF($O896="なし","案件コードが案件にない",IF($I896="","時間がない",IF((N($F896)*60+N($G896))=0,"時間が0",IF($I896=0,"丸めると0分","")))))))))</f>
        <v/>
      </c>
      <c r="M896" s="58" t="n"/>
      <c r="N896" s="33">
        <f>IF(ISNUMBER($A896),DATE(YEAR($A896),MONTH($A896),1),"")</f>
        <v/>
      </c>
      <c r="O896" s="34">
        <f>IF($C896="","",IFERROR(MATCH($C896,'案件'!$A$5:$A$84,0),"なし"))</f>
        <v/>
      </c>
      <c r="P896" s="34">
        <f>IF($B896="","",IFERROR(MATCH($B896,'メンバー'!$B$5:$B$24,0),"なし"))</f>
        <v/>
      </c>
    </row>
    <row r="897" ht="17" customHeight="1">
      <c r="A897" s="23" t="n"/>
      <c r="B897" s="21" t="n"/>
      <c r="C897" s="21" t="n"/>
      <c r="D897" s="29">
        <f>IF(OR($O897="",$O897="なし"),"",INDEX('案件'!$B$5:$B$84,$O897)&amp;"")</f>
        <v/>
      </c>
      <c r="E897" s="19" t="n"/>
      <c r="F897" s="22" t="n"/>
      <c r="G897" s="22" t="n"/>
      <c r="H897" s="19" t="n"/>
      <c r="I897" s="30">
        <f>IF(AND($F897="",$G897=""),"",IF(N('設定'!$B$11)&gt;0,ROUND((N($F897)*60+N($G897))/N('設定'!$B$11),0)*N('設定'!$B$11),(N($F897)*60+N($G897)))/60)</f>
        <v/>
      </c>
      <c r="J897" s="31">
        <f>IF(OR($I897="",$P897="",$P897="なし"),"",$I897*N(INDEX('メンバー'!$D$5:$D$24,$P897)))</f>
        <v/>
      </c>
      <c r="K897" s="32">
        <f>IF(OR($O897="",$O897="なし"),"",INDEX('案件'!$D$5:$D$84,$O897)&amp;"")</f>
        <v/>
      </c>
      <c r="L897" s="32">
        <f>IF(AND($A897="",$B897="",$C897="",$F897="",$G897=""),"",IF(NOT(ISNUMBER($A897)),"日付がない",IF($P897="","氏名がない",IF($P897="なし","氏名がメンバーにない",IF($O897="","案件コードがない",IF($O897="なし","案件コードが案件にない",IF($I897="","時間がない",IF((N($F897)*60+N($G897))=0,"時間が0",IF($I897=0,"丸めると0分","")))))))))</f>
        <v/>
      </c>
      <c r="M897" s="58" t="n"/>
      <c r="N897" s="33">
        <f>IF(ISNUMBER($A897),DATE(YEAR($A897),MONTH($A897),1),"")</f>
        <v/>
      </c>
      <c r="O897" s="34">
        <f>IF($C897="","",IFERROR(MATCH($C897,'案件'!$A$5:$A$84,0),"なし"))</f>
        <v/>
      </c>
      <c r="P897" s="34">
        <f>IF($B897="","",IFERROR(MATCH($B897,'メンバー'!$B$5:$B$24,0),"なし"))</f>
        <v/>
      </c>
    </row>
    <row r="898" ht="17" customHeight="1">
      <c r="A898" s="23" t="n"/>
      <c r="B898" s="21" t="n"/>
      <c r="C898" s="21" t="n"/>
      <c r="D898" s="29">
        <f>IF(OR($O898="",$O898="なし"),"",INDEX('案件'!$B$5:$B$84,$O898)&amp;"")</f>
        <v/>
      </c>
      <c r="E898" s="19" t="n"/>
      <c r="F898" s="22" t="n"/>
      <c r="G898" s="22" t="n"/>
      <c r="H898" s="19" t="n"/>
      <c r="I898" s="30">
        <f>IF(AND($F898="",$G898=""),"",IF(N('設定'!$B$11)&gt;0,ROUND((N($F898)*60+N($G898))/N('設定'!$B$11),0)*N('設定'!$B$11),(N($F898)*60+N($G898)))/60)</f>
        <v/>
      </c>
      <c r="J898" s="31">
        <f>IF(OR($I898="",$P898="",$P898="なし"),"",$I898*N(INDEX('メンバー'!$D$5:$D$24,$P898)))</f>
        <v/>
      </c>
      <c r="K898" s="32">
        <f>IF(OR($O898="",$O898="なし"),"",INDEX('案件'!$D$5:$D$84,$O898)&amp;"")</f>
        <v/>
      </c>
      <c r="L898" s="32">
        <f>IF(AND($A898="",$B898="",$C898="",$F898="",$G898=""),"",IF(NOT(ISNUMBER($A898)),"日付がない",IF($P898="","氏名がない",IF($P898="なし","氏名がメンバーにない",IF($O898="","案件コードがない",IF($O898="なし","案件コードが案件にない",IF($I898="","時間がない",IF((N($F898)*60+N($G898))=0,"時間が0",IF($I898=0,"丸めると0分","")))))))))</f>
        <v/>
      </c>
      <c r="M898" s="58" t="n"/>
      <c r="N898" s="33">
        <f>IF(ISNUMBER($A898),DATE(YEAR($A898),MONTH($A898),1),"")</f>
        <v/>
      </c>
      <c r="O898" s="34">
        <f>IF($C898="","",IFERROR(MATCH($C898,'案件'!$A$5:$A$84,0),"なし"))</f>
        <v/>
      </c>
      <c r="P898" s="34">
        <f>IF($B898="","",IFERROR(MATCH($B898,'メンバー'!$B$5:$B$24,0),"なし"))</f>
        <v/>
      </c>
    </row>
    <row r="899" ht="17" customHeight="1">
      <c r="A899" s="23" t="n"/>
      <c r="B899" s="21" t="n"/>
      <c r="C899" s="21" t="n"/>
      <c r="D899" s="29">
        <f>IF(OR($O899="",$O899="なし"),"",INDEX('案件'!$B$5:$B$84,$O899)&amp;"")</f>
        <v/>
      </c>
      <c r="E899" s="19" t="n"/>
      <c r="F899" s="22" t="n"/>
      <c r="G899" s="22" t="n"/>
      <c r="H899" s="19" t="n"/>
      <c r="I899" s="30">
        <f>IF(AND($F899="",$G899=""),"",IF(N('設定'!$B$11)&gt;0,ROUND((N($F899)*60+N($G899))/N('設定'!$B$11),0)*N('設定'!$B$11),(N($F899)*60+N($G899)))/60)</f>
        <v/>
      </c>
      <c r="J899" s="31">
        <f>IF(OR($I899="",$P899="",$P899="なし"),"",$I899*N(INDEX('メンバー'!$D$5:$D$24,$P899)))</f>
        <v/>
      </c>
      <c r="K899" s="32">
        <f>IF(OR($O899="",$O899="なし"),"",INDEX('案件'!$D$5:$D$84,$O899)&amp;"")</f>
        <v/>
      </c>
      <c r="L899" s="32">
        <f>IF(AND($A899="",$B899="",$C899="",$F899="",$G899=""),"",IF(NOT(ISNUMBER($A899)),"日付がない",IF($P899="","氏名がない",IF($P899="なし","氏名がメンバーにない",IF($O899="","案件コードがない",IF($O899="なし","案件コードが案件にない",IF($I899="","時間がない",IF((N($F899)*60+N($G899))=0,"時間が0",IF($I899=0,"丸めると0分","")))))))))</f>
        <v/>
      </c>
      <c r="M899" s="58" t="n"/>
      <c r="N899" s="33">
        <f>IF(ISNUMBER($A899),DATE(YEAR($A899),MONTH($A899),1),"")</f>
        <v/>
      </c>
      <c r="O899" s="34">
        <f>IF($C899="","",IFERROR(MATCH($C899,'案件'!$A$5:$A$84,0),"なし"))</f>
        <v/>
      </c>
      <c r="P899" s="34">
        <f>IF($B899="","",IFERROR(MATCH($B899,'メンバー'!$B$5:$B$24,0),"なし"))</f>
        <v/>
      </c>
    </row>
    <row r="900" ht="17" customHeight="1">
      <c r="A900" s="23" t="n"/>
      <c r="B900" s="21" t="n"/>
      <c r="C900" s="21" t="n"/>
      <c r="D900" s="29">
        <f>IF(OR($O900="",$O900="なし"),"",INDEX('案件'!$B$5:$B$84,$O900)&amp;"")</f>
        <v/>
      </c>
      <c r="E900" s="19" t="n"/>
      <c r="F900" s="22" t="n"/>
      <c r="G900" s="22" t="n"/>
      <c r="H900" s="19" t="n"/>
      <c r="I900" s="30">
        <f>IF(AND($F900="",$G900=""),"",IF(N('設定'!$B$11)&gt;0,ROUND((N($F900)*60+N($G900))/N('設定'!$B$11),0)*N('設定'!$B$11),(N($F900)*60+N($G900)))/60)</f>
        <v/>
      </c>
      <c r="J900" s="31">
        <f>IF(OR($I900="",$P900="",$P900="なし"),"",$I900*N(INDEX('メンバー'!$D$5:$D$24,$P900)))</f>
        <v/>
      </c>
      <c r="K900" s="32">
        <f>IF(OR($O900="",$O900="なし"),"",INDEX('案件'!$D$5:$D$84,$O900)&amp;"")</f>
        <v/>
      </c>
      <c r="L900" s="32">
        <f>IF(AND($A900="",$B900="",$C900="",$F900="",$G900=""),"",IF(NOT(ISNUMBER($A900)),"日付がない",IF($P900="","氏名がない",IF($P900="なし","氏名がメンバーにない",IF($O900="","案件コードがない",IF($O900="なし","案件コードが案件にない",IF($I900="","時間がない",IF((N($F900)*60+N($G900))=0,"時間が0",IF($I900=0,"丸めると0分","")))))))))</f>
        <v/>
      </c>
      <c r="M900" s="58" t="n"/>
      <c r="N900" s="33">
        <f>IF(ISNUMBER($A900),DATE(YEAR($A900),MONTH($A900),1),"")</f>
        <v/>
      </c>
      <c r="O900" s="34">
        <f>IF($C900="","",IFERROR(MATCH($C900,'案件'!$A$5:$A$84,0),"なし"))</f>
        <v/>
      </c>
      <c r="P900" s="34">
        <f>IF($B900="","",IFERROR(MATCH($B900,'メンバー'!$B$5:$B$24,0),"なし"))</f>
        <v/>
      </c>
    </row>
    <row r="901" ht="17" customHeight="1">
      <c r="A901" s="23" t="n"/>
      <c r="B901" s="21" t="n"/>
      <c r="C901" s="21" t="n"/>
      <c r="D901" s="29">
        <f>IF(OR($O901="",$O901="なし"),"",INDEX('案件'!$B$5:$B$84,$O901)&amp;"")</f>
        <v/>
      </c>
      <c r="E901" s="19" t="n"/>
      <c r="F901" s="22" t="n"/>
      <c r="G901" s="22" t="n"/>
      <c r="H901" s="19" t="n"/>
      <c r="I901" s="30">
        <f>IF(AND($F901="",$G901=""),"",IF(N('設定'!$B$11)&gt;0,ROUND((N($F901)*60+N($G901))/N('設定'!$B$11),0)*N('設定'!$B$11),(N($F901)*60+N($G901)))/60)</f>
        <v/>
      </c>
      <c r="J901" s="31">
        <f>IF(OR($I901="",$P901="",$P901="なし"),"",$I901*N(INDEX('メンバー'!$D$5:$D$24,$P901)))</f>
        <v/>
      </c>
      <c r="K901" s="32">
        <f>IF(OR($O901="",$O901="なし"),"",INDEX('案件'!$D$5:$D$84,$O901)&amp;"")</f>
        <v/>
      </c>
      <c r="L901" s="32">
        <f>IF(AND($A901="",$B901="",$C901="",$F901="",$G901=""),"",IF(NOT(ISNUMBER($A901)),"日付がない",IF($P901="","氏名がない",IF($P901="なし","氏名がメンバーにない",IF($O901="","案件コードがない",IF($O901="なし","案件コードが案件にない",IF($I901="","時間がない",IF((N($F901)*60+N($G901))=0,"時間が0",IF($I901=0,"丸めると0分","")))))))))</f>
        <v/>
      </c>
      <c r="M901" s="58" t="n"/>
      <c r="N901" s="33">
        <f>IF(ISNUMBER($A901),DATE(YEAR($A901),MONTH($A901),1),"")</f>
        <v/>
      </c>
      <c r="O901" s="34">
        <f>IF($C901="","",IFERROR(MATCH($C901,'案件'!$A$5:$A$84,0),"なし"))</f>
        <v/>
      </c>
      <c r="P901" s="34">
        <f>IF($B901="","",IFERROR(MATCH($B901,'メンバー'!$B$5:$B$24,0),"なし"))</f>
        <v/>
      </c>
    </row>
    <row r="902" ht="17" customHeight="1">
      <c r="A902" s="23" t="n"/>
      <c r="B902" s="21" t="n"/>
      <c r="C902" s="21" t="n"/>
      <c r="D902" s="29">
        <f>IF(OR($O902="",$O902="なし"),"",INDEX('案件'!$B$5:$B$84,$O902)&amp;"")</f>
        <v/>
      </c>
      <c r="E902" s="19" t="n"/>
      <c r="F902" s="22" t="n"/>
      <c r="G902" s="22" t="n"/>
      <c r="H902" s="19" t="n"/>
      <c r="I902" s="30">
        <f>IF(AND($F902="",$G902=""),"",IF(N('設定'!$B$11)&gt;0,ROUND((N($F902)*60+N($G902))/N('設定'!$B$11),0)*N('設定'!$B$11),(N($F902)*60+N($G902)))/60)</f>
        <v/>
      </c>
      <c r="J902" s="31">
        <f>IF(OR($I902="",$P902="",$P902="なし"),"",$I902*N(INDEX('メンバー'!$D$5:$D$24,$P902)))</f>
        <v/>
      </c>
      <c r="K902" s="32">
        <f>IF(OR($O902="",$O902="なし"),"",INDEX('案件'!$D$5:$D$84,$O902)&amp;"")</f>
        <v/>
      </c>
      <c r="L902" s="32">
        <f>IF(AND($A902="",$B902="",$C902="",$F902="",$G902=""),"",IF(NOT(ISNUMBER($A902)),"日付がない",IF($P902="","氏名がない",IF($P902="なし","氏名がメンバーにない",IF($O902="","案件コードがない",IF($O902="なし","案件コードが案件にない",IF($I902="","時間がない",IF((N($F902)*60+N($G902))=0,"時間が0",IF($I902=0,"丸めると0分","")))))))))</f>
        <v/>
      </c>
      <c r="M902" s="58" t="n"/>
      <c r="N902" s="33">
        <f>IF(ISNUMBER($A902),DATE(YEAR($A902),MONTH($A902),1),"")</f>
        <v/>
      </c>
      <c r="O902" s="34">
        <f>IF($C902="","",IFERROR(MATCH($C902,'案件'!$A$5:$A$84,0),"なし"))</f>
        <v/>
      </c>
      <c r="P902" s="34">
        <f>IF($B902="","",IFERROR(MATCH($B902,'メンバー'!$B$5:$B$24,0),"なし"))</f>
        <v/>
      </c>
    </row>
    <row r="903" ht="17" customHeight="1">
      <c r="A903" s="23" t="n"/>
      <c r="B903" s="21" t="n"/>
      <c r="C903" s="21" t="n"/>
      <c r="D903" s="29">
        <f>IF(OR($O903="",$O903="なし"),"",INDEX('案件'!$B$5:$B$84,$O903)&amp;"")</f>
        <v/>
      </c>
      <c r="E903" s="19" t="n"/>
      <c r="F903" s="22" t="n"/>
      <c r="G903" s="22" t="n"/>
      <c r="H903" s="19" t="n"/>
      <c r="I903" s="30">
        <f>IF(AND($F903="",$G903=""),"",IF(N('設定'!$B$11)&gt;0,ROUND((N($F903)*60+N($G903))/N('設定'!$B$11),0)*N('設定'!$B$11),(N($F903)*60+N($G903)))/60)</f>
        <v/>
      </c>
      <c r="J903" s="31">
        <f>IF(OR($I903="",$P903="",$P903="なし"),"",$I903*N(INDEX('メンバー'!$D$5:$D$24,$P903)))</f>
        <v/>
      </c>
      <c r="K903" s="32">
        <f>IF(OR($O903="",$O903="なし"),"",INDEX('案件'!$D$5:$D$84,$O903)&amp;"")</f>
        <v/>
      </c>
      <c r="L903" s="32">
        <f>IF(AND($A903="",$B903="",$C903="",$F903="",$G903=""),"",IF(NOT(ISNUMBER($A903)),"日付がない",IF($P903="","氏名がない",IF($P903="なし","氏名がメンバーにない",IF($O903="","案件コードがない",IF($O903="なし","案件コードが案件にない",IF($I903="","時間がない",IF((N($F903)*60+N($G903))=0,"時間が0",IF($I903=0,"丸めると0分","")))))))))</f>
        <v/>
      </c>
      <c r="M903" s="58" t="n"/>
      <c r="N903" s="33">
        <f>IF(ISNUMBER($A903),DATE(YEAR($A903),MONTH($A903),1),"")</f>
        <v/>
      </c>
      <c r="O903" s="34">
        <f>IF($C903="","",IFERROR(MATCH($C903,'案件'!$A$5:$A$84,0),"なし"))</f>
        <v/>
      </c>
      <c r="P903" s="34">
        <f>IF($B903="","",IFERROR(MATCH($B903,'メンバー'!$B$5:$B$24,0),"なし"))</f>
        <v/>
      </c>
    </row>
    <row r="904" ht="17" customHeight="1">
      <c r="A904" s="23" t="n"/>
      <c r="B904" s="21" t="n"/>
      <c r="C904" s="21" t="n"/>
      <c r="D904" s="29">
        <f>IF(OR($O904="",$O904="なし"),"",INDEX('案件'!$B$5:$B$84,$O904)&amp;"")</f>
        <v/>
      </c>
      <c r="E904" s="19" t="n"/>
      <c r="F904" s="22" t="n"/>
      <c r="G904" s="22" t="n"/>
      <c r="H904" s="19" t="n"/>
      <c r="I904" s="30">
        <f>IF(AND($F904="",$G904=""),"",IF(N('設定'!$B$11)&gt;0,ROUND((N($F904)*60+N($G904))/N('設定'!$B$11),0)*N('設定'!$B$11),(N($F904)*60+N($G904)))/60)</f>
        <v/>
      </c>
      <c r="J904" s="31">
        <f>IF(OR($I904="",$P904="",$P904="なし"),"",$I904*N(INDEX('メンバー'!$D$5:$D$24,$P904)))</f>
        <v/>
      </c>
      <c r="K904" s="32">
        <f>IF(OR($O904="",$O904="なし"),"",INDEX('案件'!$D$5:$D$84,$O904)&amp;"")</f>
        <v/>
      </c>
      <c r="L904" s="32">
        <f>IF(AND($A904="",$B904="",$C904="",$F904="",$G904=""),"",IF(NOT(ISNUMBER($A904)),"日付がない",IF($P904="","氏名がない",IF($P904="なし","氏名がメンバーにない",IF($O904="","案件コードがない",IF($O904="なし","案件コードが案件にない",IF($I904="","時間がない",IF((N($F904)*60+N($G904))=0,"時間が0",IF($I904=0,"丸めると0分","")))))))))</f>
        <v/>
      </c>
      <c r="M904" s="58" t="n"/>
      <c r="N904" s="33">
        <f>IF(ISNUMBER($A904),DATE(YEAR($A904),MONTH($A904),1),"")</f>
        <v/>
      </c>
      <c r="O904" s="34">
        <f>IF($C904="","",IFERROR(MATCH($C904,'案件'!$A$5:$A$84,0),"なし"))</f>
        <v/>
      </c>
      <c r="P904" s="34">
        <f>IF($B904="","",IFERROR(MATCH($B904,'メンバー'!$B$5:$B$24,0),"なし"))</f>
        <v/>
      </c>
    </row>
    <row r="905" ht="17" customHeight="1">
      <c r="A905" s="23" t="n"/>
      <c r="B905" s="21" t="n"/>
      <c r="C905" s="21" t="n"/>
      <c r="D905" s="29">
        <f>IF(OR($O905="",$O905="なし"),"",INDEX('案件'!$B$5:$B$84,$O905)&amp;"")</f>
        <v/>
      </c>
      <c r="E905" s="19" t="n"/>
      <c r="F905" s="22" t="n"/>
      <c r="G905" s="22" t="n"/>
      <c r="H905" s="19" t="n"/>
      <c r="I905" s="30">
        <f>IF(AND($F905="",$G905=""),"",IF(N('設定'!$B$11)&gt;0,ROUND((N($F905)*60+N($G905))/N('設定'!$B$11),0)*N('設定'!$B$11),(N($F905)*60+N($G905)))/60)</f>
        <v/>
      </c>
      <c r="J905" s="31">
        <f>IF(OR($I905="",$P905="",$P905="なし"),"",$I905*N(INDEX('メンバー'!$D$5:$D$24,$P905)))</f>
        <v/>
      </c>
      <c r="K905" s="32">
        <f>IF(OR($O905="",$O905="なし"),"",INDEX('案件'!$D$5:$D$84,$O905)&amp;"")</f>
        <v/>
      </c>
      <c r="L905" s="32">
        <f>IF(AND($A905="",$B905="",$C905="",$F905="",$G905=""),"",IF(NOT(ISNUMBER($A905)),"日付がない",IF($P905="","氏名がない",IF($P905="なし","氏名がメンバーにない",IF($O905="","案件コードがない",IF($O905="なし","案件コードが案件にない",IF($I905="","時間がない",IF((N($F905)*60+N($G905))=0,"時間が0",IF($I905=0,"丸めると0分","")))))))))</f>
        <v/>
      </c>
      <c r="M905" s="58" t="n"/>
      <c r="N905" s="33">
        <f>IF(ISNUMBER($A905),DATE(YEAR($A905),MONTH($A905),1),"")</f>
        <v/>
      </c>
      <c r="O905" s="34">
        <f>IF($C905="","",IFERROR(MATCH($C905,'案件'!$A$5:$A$84,0),"なし"))</f>
        <v/>
      </c>
      <c r="P905" s="34">
        <f>IF($B905="","",IFERROR(MATCH($B905,'メンバー'!$B$5:$B$24,0),"なし"))</f>
        <v/>
      </c>
    </row>
    <row r="906" ht="17" customHeight="1">
      <c r="A906" s="23" t="n"/>
      <c r="B906" s="21" t="n"/>
      <c r="C906" s="21" t="n"/>
      <c r="D906" s="29">
        <f>IF(OR($O906="",$O906="なし"),"",INDEX('案件'!$B$5:$B$84,$O906)&amp;"")</f>
        <v/>
      </c>
      <c r="E906" s="19" t="n"/>
      <c r="F906" s="22" t="n"/>
      <c r="G906" s="22" t="n"/>
      <c r="H906" s="19" t="n"/>
      <c r="I906" s="30">
        <f>IF(AND($F906="",$G906=""),"",IF(N('設定'!$B$11)&gt;0,ROUND((N($F906)*60+N($G906))/N('設定'!$B$11),0)*N('設定'!$B$11),(N($F906)*60+N($G906)))/60)</f>
        <v/>
      </c>
      <c r="J906" s="31">
        <f>IF(OR($I906="",$P906="",$P906="なし"),"",$I906*N(INDEX('メンバー'!$D$5:$D$24,$P906)))</f>
        <v/>
      </c>
      <c r="K906" s="32">
        <f>IF(OR($O906="",$O906="なし"),"",INDEX('案件'!$D$5:$D$84,$O906)&amp;"")</f>
        <v/>
      </c>
      <c r="L906" s="32">
        <f>IF(AND($A906="",$B906="",$C906="",$F906="",$G906=""),"",IF(NOT(ISNUMBER($A906)),"日付がない",IF($P906="","氏名がない",IF($P906="なし","氏名がメンバーにない",IF($O906="","案件コードがない",IF($O906="なし","案件コードが案件にない",IF($I906="","時間がない",IF((N($F906)*60+N($G906))=0,"時間が0",IF($I906=0,"丸めると0分","")))))))))</f>
        <v/>
      </c>
      <c r="M906" s="58" t="n"/>
      <c r="N906" s="33">
        <f>IF(ISNUMBER($A906),DATE(YEAR($A906),MONTH($A906),1),"")</f>
        <v/>
      </c>
      <c r="O906" s="34">
        <f>IF($C906="","",IFERROR(MATCH($C906,'案件'!$A$5:$A$84,0),"なし"))</f>
        <v/>
      </c>
      <c r="P906" s="34">
        <f>IF($B906="","",IFERROR(MATCH($B906,'メンバー'!$B$5:$B$24,0),"なし"))</f>
        <v/>
      </c>
    </row>
    <row r="907" ht="17" customHeight="1">
      <c r="A907" s="23" t="n"/>
      <c r="B907" s="21" t="n"/>
      <c r="C907" s="21" t="n"/>
      <c r="D907" s="29">
        <f>IF(OR($O907="",$O907="なし"),"",INDEX('案件'!$B$5:$B$84,$O907)&amp;"")</f>
        <v/>
      </c>
      <c r="E907" s="19" t="n"/>
      <c r="F907" s="22" t="n"/>
      <c r="G907" s="22" t="n"/>
      <c r="H907" s="19" t="n"/>
      <c r="I907" s="30">
        <f>IF(AND($F907="",$G907=""),"",IF(N('設定'!$B$11)&gt;0,ROUND((N($F907)*60+N($G907))/N('設定'!$B$11),0)*N('設定'!$B$11),(N($F907)*60+N($G907)))/60)</f>
        <v/>
      </c>
      <c r="J907" s="31">
        <f>IF(OR($I907="",$P907="",$P907="なし"),"",$I907*N(INDEX('メンバー'!$D$5:$D$24,$P907)))</f>
        <v/>
      </c>
      <c r="K907" s="32">
        <f>IF(OR($O907="",$O907="なし"),"",INDEX('案件'!$D$5:$D$84,$O907)&amp;"")</f>
        <v/>
      </c>
      <c r="L907" s="32">
        <f>IF(AND($A907="",$B907="",$C907="",$F907="",$G907=""),"",IF(NOT(ISNUMBER($A907)),"日付がない",IF($P907="","氏名がない",IF($P907="なし","氏名がメンバーにない",IF($O907="","案件コードがない",IF($O907="なし","案件コードが案件にない",IF($I907="","時間がない",IF((N($F907)*60+N($G907))=0,"時間が0",IF($I907=0,"丸めると0分","")))))))))</f>
        <v/>
      </c>
      <c r="M907" s="58" t="n"/>
      <c r="N907" s="33">
        <f>IF(ISNUMBER($A907),DATE(YEAR($A907),MONTH($A907),1),"")</f>
        <v/>
      </c>
      <c r="O907" s="34">
        <f>IF($C907="","",IFERROR(MATCH($C907,'案件'!$A$5:$A$84,0),"なし"))</f>
        <v/>
      </c>
      <c r="P907" s="34">
        <f>IF($B907="","",IFERROR(MATCH($B907,'メンバー'!$B$5:$B$24,0),"なし"))</f>
        <v/>
      </c>
    </row>
    <row r="908" ht="17" customHeight="1">
      <c r="A908" s="23" t="n"/>
      <c r="B908" s="21" t="n"/>
      <c r="C908" s="21" t="n"/>
      <c r="D908" s="29">
        <f>IF(OR($O908="",$O908="なし"),"",INDEX('案件'!$B$5:$B$84,$O908)&amp;"")</f>
        <v/>
      </c>
      <c r="E908" s="19" t="n"/>
      <c r="F908" s="22" t="n"/>
      <c r="G908" s="22" t="n"/>
      <c r="H908" s="19" t="n"/>
      <c r="I908" s="30">
        <f>IF(AND($F908="",$G908=""),"",IF(N('設定'!$B$11)&gt;0,ROUND((N($F908)*60+N($G908))/N('設定'!$B$11),0)*N('設定'!$B$11),(N($F908)*60+N($G908)))/60)</f>
        <v/>
      </c>
      <c r="J908" s="31">
        <f>IF(OR($I908="",$P908="",$P908="なし"),"",$I908*N(INDEX('メンバー'!$D$5:$D$24,$P908)))</f>
        <v/>
      </c>
      <c r="K908" s="32">
        <f>IF(OR($O908="",$O908="なし"),"",INDEX('案件'!$D$5:$D$84,$O908)&amp;"")</f>
        <v/>
      </c>
      <c r="L908" s="32">
        <f>IF(AND($A908="",$B908="",$C908="",$F908="",$G908=""),"",IF(NOT(ISNUMBER($A908)),"日付がない",IF($P908="","氏名がない",IF($P908="なし","氏名がメンバーにない",IF($O908="","案件コードがない",IF($O908="なし","案件コードが案件にない",IF($I908="","時間がない",IF((N($F908)*60+N($G908))=0,"時間が0",IF($I908=0,"丸めると0分","")))))))))</f>
        <v/>
      </c>
      <c r="M908" s="58" t="n"/>
      <c r="N908" s="33">
        <f>IF(ISNUMBER($A908),DATE(YEAR($A908),MONTH($A908),1),"")</f>
        <v/>
      </c>
      <c r="O908" s="34">
        <f>IF($C908="","",IFERROR(MATCH($C908,'案件'!$A$5:$A$84,0),"なし"))</f>
        <v/>
      </c>
      <c r="P908" s="34">
        <f>IF($B908="","",IFERROR(MATCH($B908,'メンバー'!$B$5:$B$24,0),"なし"))</f>
        <v/>
      </c>
    </row>
    <row r="909" ht="17" customHeight="1">
      <c r="A909" s="23" t="n"/>
      <c r="B909" s="21" t="n"/>
      <c r="C909" s="21" t="n"/>
      <c r="D909" s="29">
        <f>IF(OR($O909="",$O909="なし"),"",INDEX('案件'!$B$5:$B$84,$O909)&amp;"")</f>
        <v/>
      </c>
      <c r="E909" s="19" t="n"/>
      <c r="F909" s="22" t="n"/>
      <c r="G909" s="22" t="n"/>
      <c r="H909" s="19" t="n"/>
      <c r="I909" s="30">
        <f>IF(AND($F909="",$G909=""),"",IF(N('設定'!$B$11)&gt;0,ROUND((N($F909)*60+N($G909))/N('設定'!$B$11),0)*N('設定'!$B$11),(N($F909)*60+N($G909)))/60)</f>
        <v/>
      </c>
      <c r="J909" s="31">
        <f>IF(OR($I909="",$P909="",$P909="なし"),"",$I909*N(INDEX('メンバー'!$D$5:$D$24,$P909)))</f>
        <v/>
      </c>
      <c r="K909" s="32">
        <f>IF(OR($O909="",$O909="なし"),"",INDEX('案件'!$D$5:$D$84,$O909)&amp;"")</f>
        <v/>
      </c>
      <c r="L909" s="32">
        <f>IF(AND($A909="",$B909="",$C909="",$F909="",$G909=""),"",IF(NOT(ISNUMBER($A909)),"日付がない",IF($P909="","氏名がない",IF($P909="なし","氏名がメンバーにない",IF($O909="","案件コードがない",IF($O909="なし","案件コードが案件にない",IF($I909="","時間がない",IF((N($F909)*60+N($G909))=0,"時間が0",IF($I909=0,"丸めると0分","")))))))))</f>
        <v/>
      </c>
      <c r="M909" s="58" t="n"/>
      <c r="N909" s="33">
        <f>IF(ISNUMBER($A909),DATE(YEAR($A909),MONTH($A909),1),"")</f>
        <v/>
      </c>
      <c r="O909" s="34">
        <f>IF($C909="","",IFERROR(MATCH($C909,'案件'!$A$5:$A$84,0),"なし"))</f>
        <v/>
      </c>
      <c r="P909" s="34">
        <f>IF($B909="","",IFERROR(MATCH($B909,'メンバー'!$B$5:$B$24,0),"なし"))</f>
        <v/>
      </c>
    </row>
    <row r="910" ht="17" customHeight="1">
      <c r="A910" s="23" t="n"/>
      <c r="B910" s="21" t="n"/>
      <c r="C910" s="21" t="n"/>
      <c r="D910" s="29">
        <f>IF(OR($O910="",$O910="なし"),"",INDEX('案件'!$B$5:$B$84,$O910)&amp;"")</f>
        <v/>
      </c>
      <c r="E910" s="19" t="n"/>
      <c r="F910" s="22" t="n"/>
      <c r="G910" s="22" t="n"/>
      <c r="H910" s="19" t="n"/>
      <c r="I910" s="30">
        <f>IF(AND($F910="",$G910=""),"",IF(N('設定'!$B$11)&gt;0,ROUND((N($F910)*60+N($G910))/N('設定'!$B$11),0)*N('設定'!$B$11),(N($F910)*60+N($G910)))/60)</f>
        <v/>
      </c>
      <c r="J910" s="31">
        <f>IF(OR($I910="",$P910="",$P910="なし"),"",$I910*N(INDEX('メンバー'!$D$5:$D$24,$P910)))</f>
        <v/>
      </c>
      <c r="K910" s="32">
        <f>IF(OR($O910="",$O910="なし"),"",INDEX('案件'!$D$5:$D$84,$O910)&amp;"")</f>
        <v/>
      </c>
      <c r="L910" s="32">
        <f>IF(AND($A910="",$B910="",$C910="",$F910="",$G910=""),"",IF(NOT(ISNUMBER($A910)),"日付がない",IF($P910="","氏名がない",IF($P910="なし","氏名がメンバーにない",IF($O910="","案件コードがない",IF($O910="なし","案件コードが案件にない",IF($I910="","時間がない",IF((N($F910)*60+N($G910))=0,"時間が0",IF($I910=0,"丸めると0分","")))))))))</f>
        <v/>
      </c>
      <c r="M910" s="58" t="n"/>
      <c r="N910" s="33">
        <f>IF(ISNUMBER($A910),DATE(YEAR($A910),MONTH($A910),1),"")</f>
        <v/>
      </c>
      <c r="O910" s="34">
        <f>IF($C910="","",IFERROR(MATCH($C910,'案件'!$A$5:$A$84,0),"なし"))</f>
        <v/>
      </c>
      <c r="P910" s="34">
        <f>IF($B910="","",IFERROR(MATCH($B910,'メンバー'!$B$5:$B$24,0),"なし"))</f>
        <v/>
      </c>
    </row>
    <row r="911" ht="17" customHeight="1">
      <c r="A911" s="23" t="n"/>
      <c r="B911" s="21" t="n"/>
      <c r="C911" s="21" t="n"/>
      <c r="D911" s="29">
        <f>IF(OR($O911="",$O911="なし"),"",INDEX('案件'!$B$5:$B$84,$O911)&amp;"")</f>
        <v/>
      </c>
      <c r="E911" s="19" t="n"/>
      <c r="F911" s="22" t="n"/>
      <c r="G911" s="22" t="n"/>
      <c r="H911" s="19" t="n"/>
      <c r="I911" s="30">
        <f>IF(AND($F911="",$G911=""),"",IF(N('設定'!$B$11)&gt;0,ROUND((N($F911)*60+N($G911))/N('設定'!$B$11),0)*N('設定'!$B$11),(N($F911)*60+N($G911)))/60)</f>
        <v/>
      </c>
      <c r="J911" s="31">
        <f>IF(OR($I911="",$P911="",$P911="なし"),"",$I911*N(INDEX('メンバー'!$D$5:$D$24,$P911)))</f>
        <v/>
      </c>
      <c r="K911" s="32">
        <f>IF(OR($O911="",$O911="なし"),"",INDEX('案件'!$D$5:$D$84,$O911)&amp;"")</f>
        <v/>
      </c>
      <c r="L911" s="32">
        <f>IF(AND($A911="",$B911="",$C911="",$F911="",$G911=""),"",IF(NOT(ISNUMBER($A911)),"日付がない",IF($P911="","氏名がない",IF($P911="なし","氏名がメンバーにない",IF($O911="","案件コードがない",IF($O911="なし","案件コードが案件にない",IF($I911="","時間がない",IF((N($F911)*60+N($G911))=0,"時間が0",IF($I911=0,"丸めると0分","")))))))))</f>
        <v/>
      </c>
      <c r="M911" s="58" t="n"/>
      <c r="N911" s="33">
        <f>IF(ISNUMBER($A911),DATE(YEAR($A911),MONTH($A911),1),"")</f>
        <v/>
      </c>
      <c r="O911" s="34">
        <f>IF($C911="","",IFERROR(MATCH($C911,'案件'!$A$5:$A$84,0),"なし"))</f>
        <v/>
      </c>
      <c r="P911" s="34">
        <f>IF($B911="","",IFERROR(MATCH($B911,'メンバー'!$B$5:$B$24,0),"なし"))</f>
        <v/>
      </c>
    </row>
    <row r="912" ht="17" customHeight="1">
      <c r="A912" s="23" t="n"/>
      <c r="B912" s="21" t="n"/>
      <c r="C912" s="21" t="n"/>
      <c r="D912" s="29">
        <f>IF(OR($O912="",$O912="なし"),"",INDEX('案件'!$B$5:$B$84,$O912)&amp;"")</f>
        <v/>
      </c>
      <c r="E912" s="19" t="n"/>
      <c r="F912" s="22" t="n"/>
      <c r="G912" s="22" t="n"/>
      <c r="H912" s="19" t="n"/>
      <c r="I912" s="30">
        <f>IF(AND($F912="",$G912=""),"",IF(N('設定'!$B$11)&gt;0,ROUND((N($F912)*60+N($G912))/N('設定'!$B$11),0)*N('設定'!$B$11),(N($F912)*60+N($G912)))/60)</f>
        <v/>
      </c>
      <c r="J912" s="31">
        <f>IF(OR($I912="",$P912="",$P912="なし"),"",$I912*N(INDEX('メンバー'!$D$5:$D$24,$P912)))</f>
        <v/>
      </c>
      <c r="K912" s="32">
        <f>IF(OR($O912="",$O912="なし"),"",INDEX('案件'!$D$5:$D$84,$O912)&amp;"")</f>
        <v/>
      </c>
      <c r="L912" s="32">
        <f>IF(AND($A912="",$B912="",$C912="",$F912="",$G912=""),"",IF(NOT(ISNUMBER($A912)),"日付がない",IF($P912="","氏名がない",IF($P912="なし","氏名がメンバーにない",IF($O912="","案件コードがない",IF($O912="なし","案件コードが案件にない",IF($I912="","時間がない",IF((N($F912)*60+N($G912))=0,"時間が0",IF($I912=0,"丸めると0分","")))))))))</f>
        <v/>
      </c>
      <c r="M912" s="58" t="n"/>
      <c r="N912" s="33">
        <f>IF(ISNUMBER($A912),DATE(YEAR($A912),MONTH($A912),1),"")</f>
        <v/>
      </c>
      <c r="O912" s="34">
        <f>IF($C912="","",IFERROR(MATCH($C912,'案件'!$A$5:$A$84,0),"なし"))</f>
        <v/>
      </c>
      <c r="P912" s="34">
        <f>IF($B912="","",IFERROR(MATCH($B912,'メンバー'!$B$5:$B$24,0),"なし"))</f>
        <v/>
      </c>
    </row>
    <row r="913" ht="17" customHeight="1">
      <c r="A913" s="23" t="n"/>
      <c r="B913" s="21" t="n"/>
      <c r="C913" s="21" t="n"/>
      <c r="D913" s="29">
        <f>IF(OR($O913="",$O913="なし"),"",INDEX('案件'!$B$5:$B$84,$O913)&amp;"")</f>
        <v/>
      </c>
      <c r="E913" s="19" t="n"/>
      <c r="F913" s="22" t="n"/>
      <c r="G913" s="22" t="n"/>
      <c r="H913" s="19" t="n"/>
      <c r="I913" s="30">
        <f>IF(AND($F913="",$G913=""),"",IF(N('設定'!$B$11)&gt;0,ROUND((N($F913)*60+N($G913))/N('設定'!$B$11),0)*N('設定'!$B$11),(N($F913)*60+N($G913)))/60)</f>
        <v/>
      </c>
      <c r="J913" s="31">
        <f>IF(OR($I913="",$P913="",$P913="なし"),"",$I913*N(INDEX('メンバー'!$D$5:$D$24,$P913)))</f>
        <v/>
      </c>
      <c r="K913" s="32">
        <f>IF(OR($O913="",$O913="なし"),"",INDEX('案件'!$D$5:$D$84,$O913)&amp;"")</f>
        <v/>
      </c>
      <c r="L913" s="32">
        <f>IF(AND($A913="",$B913="",$C913="",$F913="",$G913=""),"",IF(NOT(ISNUMBER($A913)),"日付がない",IF($P913="","氏名がない",IF($P913="なし","氏名がメンバーにない",IF($O913="","案件コードがない",IF($O913="なし","案件コードが案件にない",IF($I913="","時間がない",IF((N($F913)*60+N($G913))=0,"時間が0",IF($I913=0,"丸めると0分","")))))))))</f>
        <v/>
      </c>
      <c r="M913" s="58" t="n"/>
      <c r="N913" s="33">
        <f>IF(ISNUMBER($A913),DATE(YEAR($A913),MONTH($A913),1),"")</f>
        <v/>
      </c>
      <c r="O913" s="34">
        <f>IF($C913="","",IFERROR(MATCH($C913,'案件'!$A$5:$A$84,0),"なし"))</f>
        <v/>
      </c>
      <c r="P913" s="34">
        <f>IF($B913="","",IFERROR(MATCH($B913,'メンバー'!$B$5:$B$24,0),"なし"))</f>
        <v/>
      </c>
    </row>
    <row r="914" ht="17" customHeight="1">
      <c r="A914" s="23" t="n"/>
      <c r="B914" s="21" t="n"/>
      <c r="C914" s="21" t="n"/>
      <c r="D914" s="29">
        <f>IF(OR($O914="",$O914="なし"),"",INDEX('案件'!$B$5:$B$84,$O914)&amp;"")</f>
        <v/>
      </c>
      <c r="E914" s="19" t="n"/>
      <c r="F914" s="22" t="n"/>
      <c r="G914" s="22" t="n"/>
      <c r="H914" s="19" t="n"/>
      <c r="I914" s="30">
        <f>IF(AND($F914="",$G914=""),"",IF(N('設定'!$B$11)&gt;0,ROUND((N($F914)*60+N($G914))/N('設定'!$B$11),0)*N('設定'!$B$11),(N($F914)*60+N($G914)))/60)</f>
        <v/>
      </c>
      <c r="J914" s="31">
        <f>IF(OR($I914="",$P914="",$P914="なし"),"",$I914*N(INDEX('メンバー'!$D$5:$D$24,$P914)))</f>
        <v/>
      </c>
      <c r="K914" s="32">
        <f>IF(OR($O914="",$O914="なし"),"",INDEX('案件'!$D$5:$D$84,$O914)&amp;"")</f>
        <v/>
      </c>
      <c r="L914" s="32">
        <f>IF(AND($A914="",$B914="",$C914="",$F914="",$G914=""),"",IF(NOT(ISNUMBER($A914)),"日付がない",IF($P914="","氏名がない",IF($P914="なし","氏名がメンバーにない",IF($O914="","案件コードがない",IF($O914="なし","案件コードが案件にない",IF($I914="","時間がない",IF((N($F914)*60+N($G914))=0,"時間が0",IF($I914=0,"丸めると0分","")))))))))</f>
        <v/>
      </c>
      <c r="M914" s="58" t="n"/>
      <c r="N914" s="33">
        <f>IF(ISNUMBER($A914),DATE(YEAR($A914),MONTH($A914),1),"")</f>
        <v/>
      </c>
      <c r="O914" s="34">
        <f>IF($C914="","",IFERROR(MATCH($C914,'案件'!$A$5:$A$84,0),"なし"))</f>
        <v/>
      </c>
      <c r="P914" s="34">
        <f>IF($B914="","",IFERROR(MATCH($B914,'メンバー'!$B$5:$B$24,0),"なし"))</f>
        <v/>
      </c>
    </row>
    <row r="915" ht="17" customHeight="1">
      <c r="A915" s="23" t="n"/>
      <c r="B915" s="21" t="n"/>
      <c r="C915" s="21" t="n"/>
      <c r="D915" s="29">
        <f>IF(OR($O915="",$O915="なし"),"",INDEX('案件'!$B$5:$B$84,$O915)&amp;"")</f>
        <v/>
      </c>
      <c r="E915" s="19" t="n"/>
      <c r="F915" s="22" t="n"/>
      <c r="G915" s="22" t="n"/>
      <c r="H915" s="19" t="n"/>
      <c r="I915" s="30">
        <f>IF(AND($F915="",$G915=""),"",IF(N('設定'!$B$11)&gt;0,ROUND((N($F915)*60+N($G915))/N('設定'!$B$11),0)*N('設定'!$B$11),(N($F915)*60+N($G915)))/60)</f>
        <v/>
      </c>
      <c r="J915" s="31">
        <f>IF(OR($I915="",$P915="",$P915="なし"),"",$I915*N(INDEX('メンバー'!$D$5:$D$24,$P915)))</f>
        <v/>
      </c>
      <c r="K915" s="32">
        <f>IF(OR($O915="",$O915="なし"),"",INDEX('案件'!$D$5:$D$84,$O915)&amp;"")</f>
        <v/>
      </c>
      <c r="L915" s="32">
        <f>IF(AND($A915="",$B915="",$C915="",$F915="",$G915=""),"",IF(NOT(ISNUMBER($A915)),"日付がない",IF($P915="","氏名がない",IF($P915="なし","氏名がメンバーにない",IF($O915="","案件コードがない",IF($O915="なし","案件コードが案件にない",IF($I915="","時間がない",IF((N($F915)*60+N($G915))=0,"時間が0",IF($I915=0,"丸めると0分","")))))))))</f>
        <v/>
      </c>
      <c r="M915" s="58" t="n"/>
      <c r="N915" s="33">
        <f>IF(ISNUMBER($A915),DATE(YEAR($A915),MONTH($A915),1),"")</f>
        <v/>
      </c>
      <c r="O915" s="34">
        <f>IF($C915="","",IFERROR(MATCH($C915,'案件'!$A$5:$A$84,0),"なし"))</f>
        <v/>
      </c>
      <c r="P915" s="34">
        <f>IF($B915="","",IFERROR(MATCH($B915,'メンバー'!$B$5:$B$24,0),"なし"))</f>
        <v/>
      </c>
    </row>
    <row r="916" ht="17" customHeight="1">
      <c r="A916" s="23" t="n"/>
      <c r="B916" s="21" t="n"/>
      <c r="C916" s="21" t="n"/>
      <c r="D916" s="29">
        <f>IF(OR($O916="",$O916="なし"),"",INDEX('案件'!$B$5:$B$84,$O916)&amp;"")</f>
        <v/>
      </c>
      <c r="E916" s="19" t="n"/>
      <c r="F916" s="22" t="n"/>
      <c r="G916" s="22" t="n"/>
      <c r="H916" s="19" t="n"/>
      <c r="I916" s="30">
        <f>IF(AND($F916="",$G916=""),"",IF(N('設定'!$B$11)&gt;0,ROUND((N($F916)*60+N($G916))/N('設定'!$B$11),0)*N('設定'!$B$11),(N($F916)*60+N($G916)))/60)</f>
        <v/>
      </c>
      <c r="J916" s="31">
        <f>IF(OR($I916="",$P916="",$P916="なし"),"",$I916*N(INDEX('メンバー'!$D$5:$D$24,$P916)))</f>
        <v/>
      </c>
      <c r="K916" s="32">
        <f>IF(OR($O916="",$O916="なし"),"",INDEX('案件'!$D$5:$D$84,$O916)&amp;"")</f>
        <v/>
      </c>
      <c r="L916" s="32">
        <f>IF(AND($A916="",$B916="",$C916="",$F916="",$G916=""),"",IF(NOT(ISNUMBER($A916)),"日付がない",IF($P916="","氏名がない",IF($P916="なし","氏名がメンバーにない",IF($O916="","案件コードがない",IF($O916="なし","案件コードが案件にない",IF($I916="","時間がない",IF((N($F916)*60+N($G916))=0,"時間が0",IF($I916=0,"丸めると0分","")))))))))</f>
        <v/>
      </c>
      <c r="M916" s="58" t="n"/>
      <c r="N916" s="33">
        <f>IF(ISNUMBER($A916),DATE(YEAR($A916),MONTH($A916),1),"")</f>
        <v/>
      </c>
      <c r="O916" s="34">
        <f>IF($C916="","",IFERROR(MATCH($C916,'案件'!$A$5:$A$84,0),"なし"))</f>
        <v/>
      </c>
      <c r="P916" s="34">
        <f>IF($B916="","",IFERROR(MATCH($B916,'メンバー'!$B$5:$B$24,0),"なし"))</f>
        <v/>
      </c>
    </row>
    <row r="917" ht="17" customHeight="1">
      <c r="A917" s="23" t="n"/>
      <c r="B917" s="21" t="n"/>
      <c r="C917" s="21" t="n"/>
      <c r="D917" s="29">
        <f>IF(OR($O917="",$O917="なし"),"",INDEX('案件'!$B$5:$B$84,$O917)&amp;"")</f>
        <v/>
      </c>
      <c r="E917" s="19" t="n"/>
      <c r="F917" s="22" t="n"/>
      <c r="G917" s="22" t="n"/>
      <c r="H917" s="19" t="n"/>
      <c r="I917" s="30">
        <f>IF(AND($F917="",$G917=""),"",IF(N('設定'!$B$11)&gt;0,ROUND((N($F917)*60+N($G917))/N('設定'!$B$11),0)*N('設定'!$B$11),(N($F917)*60+N($G917)))/60)</f>
        <v/>
      </c>
      <c r="J917" s="31">
        <f>IF(OR($I917="",$P917="",$P917="なし"),"",$I917*N(INDEX('メンバー'!$D$5:$D$24,$P917)))</f>
        <v/>
      </c>
      <c r="K917" s="32">
        <f>IF(OR($O917="",$O917="なし"),"",INDEX('案件'!$D$5:$D$84,$O917)&amp;"")</f>
        <v/>
      </c>
      <c r="L917" s="32">
        <f>IF(AND($A917="",$B917="",$C917="",$F917="",$G917=""),"",IF(NOT(ISNUMBER($A917)),"日付がない",IF($P917="","氏名がない",IF($P917="なし","氏名がメンバーにない",IF($O917="","案件コードがない",IF($O917="なし","案件コードが案件にない",IF($I917="","時間がない",IF((N($F917)*60+N($G917))=0,"時間が0",IF($I917=0,"丸めると0分","")))))))))</f>
        <v/>
      </c>
      <c r="M917" s="58" t="n"/>
      <c r="N917" s="33">
        <f>IF(ISNUMBER($A917),DATE(YEAR($A917),MONTH($A917),1),"")</f>
        <v/>
      </c>
      <c r="O917" s="34">
        <f>IF($C917="","",IFERROR(MATCH($C917,'案件'!$A$5:$A$84,0),"なし"))</f>
        <v/>
      </c>
      <c r="P917" s="34">
        <f>IF($B917="","",IFERROR(MATCH($B917,'メンバー'!$B$5:$B$24,0),"なし"))</f>
        <v/>
      </c>
    </row>
    <row r="918" ht="17" customHeight="1">
      <c r="A918" s="23" t="n"/>
      <c r="B918" s="21" t="n"/>
      <c r="C918" s="21" t="n"/>
      <c r="D918" s="29">
        <f>IF(OR($O918="",$O918="なし"),"",INDEX('案件'!$B$5:$B$84,$O918)&amp;"")</f>
        <v/>
      </c>
      <c r="E918" s="19" t="n"/>
      <c r="F918" s="22" t="n"/>
      <c r="G918" s="22" t="n"/>
      <c r="H918" s="19" t="n"/>
      <c r="I918" s="30">
        <f>IF(AND($F918="",$G918=""),"",IF(N('設定'!$B$11)&gt;0,ROUND((N($F918)*60+N($G918))/N('設定'!$B$11),0)*N('設定'!$B$11),(N($F918)*60+N($G918)))/60)</f>
        <v/>
      </c>
      <c r="J918" s="31">
        <f>IF(OR($I918="",$P918="",$P918="なし"),"",$I918*N(INDEX('メンバー'!$D$5:$D$24,$P918)))</f>
        <v/>
      </c>
      <c r="K918" s="32">
        <f>IF(OR($O918="",$O918="なし"),"",INDEX('案件'!$D$5:$D$84,$O918)&amp;"")</f>
        <v/>
      </c>
      <c r="L918" s="32">
        <f>IF(AND($A918="",$B918="",$C918="",$F918="",$G918=""),"",IF(NOT(ISNUMBER($A918)),"日付がない",IF($P918="","氏名がない",IF($P918="なし","氏名がメンバーにない",IF($O918="","案件コードがない",IF($O918="なし","案件コードが案件にない",IF($I918="","時間がない",IF((N($F918)*60+N($G918))=0,"時間が0",IF($I918=0,"丸めると0分","")))))))))</f>
        <v/>
      </c>
      <c r="M918" s="58" t="n"/>
      <c r="N918" s="33">
        <f>IF(ISNUMBER($A918),DATE(YEAR($A918),MONTH($A918),1),"")</f>
        <v/>
      </c>
      <c r="O918" s="34">
        <f>IF($C918="","",IFERROR(MATCH($C918,'案件'!$A$5:$A$84,0),"なし"))</f>
        <v/>
      </c>
      <c r="P918" s="34">
        <f>IF($B918="","",IFERROR(MATCH($B918,'メンバー'!$B$5:$B$24,0),"なし"))</f>
        <v/>
      </c>
    </row>
    <row r="919" ht="17" customHeight="1">
      <c r="A919" s="23" t="n"/>
      <c r="B919" s="21" t="n"/>
      <c r="C919" s="21" t="n"/>
      <c r="D919" s="29">
        <f>IF(OR($O919="",$O919="なし"),"",INDEX('案件'!$B$5:$B$84,$O919)&amp;"")</f>
        <v/>
      </c>
      <c r="E919" s="19" t="n"/>
      <c r="F919" s="22" t="n"/>
      <c r="G919" s="22" t="n"/>
      <c r="H919" s="19" t="n"/>
      <c r="I919" s="30">
        <f>IF(AND($F919="",$G919=""),"",IF(N('設定'!$B$11)&gt;0,ROUND((N($F919)*60+N($G919))/N('設定'!$B$11),0)*N('設定'!$B$11),(N($F919)*60+N($G919)))/60)</f>
        <v/>
      </c>
      <c r="J919" s="31">
        <f>IF(OR($I919="",$P919="",$P919="なし"),"",$I919*N(INDEX('メンバー'!$D$5:$D$24,$P919)))</f>
        <v/>
      </c>
      <c r="K919" s="32">
        <f>IF(OR($O919="",$O919="なし"),"",INDEX('案件'!$D$5:$D$84,$O919)&amp;"")</f>
        <v/>
      </c>
      <c r="L919" s="32">
        <f>IF(AND($A919="",$B919="",$C919="",$F919="",$G919=""),"",IF(NOT(ISNUMBER($A919)),"日付がない",IF($P919="","氏名がない",IF($P919="なし","氏名がメンバーにない",IF($O919="","案件コードがない",IF($O919="なし","案件コードが案件にない",IF($I919="","時間がない",IF((N($F919)*60+N($G919))=0,"時間が0",IF($I919=0,"丸めると0分","")))))))))</f>
        <v/>
      </c>
      <c r="M919" s="58" t="n"/>
      <c r="N919" s="33">
        <f>IF(ISNUMBER($A919),DATE(YEAR($A919),MONTH($A919),1),"")</f>
        <v/>
      </c>
      <c r="O919" s="34">
        <f>IF($C919="","",IFERROR(MATCH($C919,'案件'!$A$5:$A$84,0),"なし"))</f>
        <v/>
      </c>
      <c r="P919" s="34">
        <f>IF($B919="","",IFERROR(MATCH($B919,'メンバー'!$B$5:$B$24,0),"なし"))</f>
        <v/>
      </c>
    </row>
    <row r="920" ht="17" customHeight="1">
      <c r="A920" s="23" t="n"/>
      <c r="B920" s="21" t="n"/>
      <c r="C920" s="21" t="n"/>
      <c r="D920" s="29">
        <f>IF(OR($O920="",$O920="なし"),"",INDEX('案件'!$B$5:$B$84,$O920)&amp;"")</f>
        <v/>
      </c>
      <c r="E920" s="19" t="n"/>
      <c r="F920" s="22" t="n"/>
      <c r="G920" s="22" t="n"/>
      <c r="H920" s="19" t="n"/>
      <c r="I920" s="30">
        <f>IF(AND($F920="",$G920=""),"",IF(N('設定'!$B$11)&gt;0,ROUND((N($F920)*60+N($G920))/N('設定'!$B$11),0)*N('設定'!$B$11),(N($F920)*60+N($G920)))/60)</f>
        <v/>
      </c>
      <c r="J920" s="31">
        <f>IF(OR($I920="",$P920="",$P920="なし"),"",$I920*N(INDEX('メンバー'!$D$5:$D$24,$P920)))</f>
        <v/>
      </c>
      <c r="K920" s="32">
        <f>IF(OR($O920="",$O920="なし"),"",INDEX('案件'!$D$5:$D$84,$O920)&amp;"")</f>
        <v/>
      </c>
      <c r="L920" s="32">
        <f>IF(AND($A920="",$B920="",$C920="",$F920="",$G920=""),"",IF(NOT(ISNUMBER($A920)),"日付がない",IF($P920="","氏名がない",IF($P920="なし","氏名がメンバーにない",IF($O920="","案件コードがない",IF($O920="なし","案件コードが案件にない",IF($I920="","時間がない",IF((N($F920)*60+N($G920))=0,"時間が0",IF($I920=0,"丸めると0分","")))))))))</f>
        <v/>
      </c>
      <c r="M920" s="58" t="n"/>
      <c r="N920" s="33">
        <f>IF(ISNUMBER($A920),DATE(YEAR($A920),MONTH($A920),1),"")</f>
        <v/>
      </c>
      <c r="O920" s="34">
        <f>IF($C920="","",IFERROR(MATCH($C920,'案件'!$A$5:$A$84,0),"なし"))</f>
        <v/>
      </c>
      <c r="P920" s="34">
        <f>IF($B920="","",IFERROR(MATCH($B920,'メンバー'!$B$5:$B$24,0),"なし"))</f>
        <v/>
      </c>
    </row>
    <row r="921" ht="17" customHeight="1">
      <c r="A921" s="23" t="n"/>
      <c r="B921" s="21" t="n"/>
      <c r="C921" s="21" t="n"/>
      <c r="D921" s="29">
        <f>IF(OR($O921="",$O921="なし"),"",INDEX('案件'!$B$5:$B$84,$O921)&amp;"")</f>
        <v/>
      </c>
      <c r="E921" s="19" t="n"/>
      <c r="F921" s="22" t="n"/>
      <c r="G921" s="22" t="n"/>
      <c r="H921" s="19" t="n"/>
      <c r="I921" s="30">
        <f>IF(AND($F921="",$G921=""),"",IF(N('設定'!$B$11)&gt;0,ROUND((N($F921)*60+N($G921))/N('設定'!$B$11),0)*N('設定'!$B$11),(N($F921)*60+N($G921)))/60)</f>
        <v/>
      </c>
      <c r="J921" s="31">
        <f>IF(OR($I921="",$P921="",$P921="なし"),"",$I921*N(INDEX('メンバー'!$D$5:$D$24,$P921)))</f>
        <v/>
      </c>
      <c r="K921" s="32">
        <f>IF(OR($O921="",$O921="なし"),"",INDEX('案件'!$D$5:$D$84,$O921)&amp;"")</f>
        <v/>
      </c>
      <c r="L921" s="32">
        <f>IF(AND($A921="",$B921="",$C921="",$F921="",$G921=""),"",IF(NOT(ISNUMBER($A921)),"日付がない",IF($P921="","氏名がない",IF($P921="なし","氏名がメンバーにない",IF($O921="","案件コードがない",IF($O921="なし","案件コードが案件にない",IF($I921="","時間がない",IF((N($F921)*60+N($G921))=0,"時間が0",IF($I921=0,"丸めると0分","")))))))))</f>
        <v/>
      </c>
      <c r="M921" s="58" t="n"/>
      <c r="N921" s="33">
        <f>IF(ISNUMBER($A921),DATE(YEAR($A921),MONTH($A921),1),"")</f>
        <v/>
      </c>
      <c r="O921" s="34">
        <f>IF($C921="","",IFERROR(MATCH($C921,'案件'!$A$5:$A$84,0),"なし"))</f>
        <v/>
      </c>
      <c r="P921" s="34">
        <f>IF($B921="","",IFERROR(MATCH($B921,'メンバー'!$B$5:$B$24,0),"なし"))</f>
        <v/>
      </c>
    </row>
    <row r="922" ht="17" customHeight="1">
      <c r="A922" s="23" t="n"/>
      <c r="B922" s="21" t="n"/>
      <c r="C922" s="21" t="n"/>
      <c r="D922" s="29">
        <f>IF(OR($O922="",$O922="なし"),"",INDEX('案件'!$B$5:$B$84,$O922)&amp;"")</f>
        <v/>
      </c>
      <c r="E922" s="19" t="n"/>
      <c r="F922" s="22" t="n"/>
      <c r="G922" s="22" t="n"/>
      <c r="H922" s="19" t="n"/>
      <c r="I922" s="30">
        <f>IF(AND($F922="",$G922=""),"",IF(N('設定'!$B$11)&gt;0,ROUND((N($F922)*60+N($G922))/N('設定'!$B$11),0)*N('設定'!$B$11),(N($F922)*60+N($G922)))/60)</f>
        <v/>
      </c>
      <c r="J922" s="31">
        <f>IF(OR($I922="",$P922="",$P922="なし"),"",$I922*N(INDEX('メンバー'!$D$5:$D$24,$P922)))</f>
        <v/>
      </c>
      <c r="K922" s="32">
        <f>IF(OR($O922="",$O922="なし"),"",INDEX('案件'!$D$5:$D$84,$O922)&amp;"")</f>
        <v/>
      </c>
      <c r="L922" s="32">
        <f>IF(AND($A922="",$B922="",$C922="",$F922="",$G922=""),"",IF(NOT(ISNUMBER($A922)),"日付がない",IF($P922="","氏名がない",IF($P922="なし","氏名がメンバーにない",IF($O922="","案件コードがない",IF($O922="なし","案件コードが案件にない",IF($I922="","時間がない",IF((N($F922)*60+N($G922))=0,"時間が0",IF($I922=0,"丸めると0分","")))))))))</f>
        <v/>
      </c>
      <c r="M922" s="58" t="n"/>
      <c r="N922" s="33">
        <f>IF(ISNUMBER($A922),DATE(YEAR($A922),MONTH($A922),1),"")</f>
        <v/>
      </c>
      <c r="O922" s="34">
        <f>IF($C922="","",IFERROR(MATCH($C922,'案件'!$A$5:$A$84,0),"なし"))</f>
        <v/>
      </c>
      <c r="P922" s="34">
        <f>IF($B922="","",IFERROR(MATCH($B922,'メンバー'!$B$5:$B$24,0),"なし"))</f>
        <v/>
      </c>
    </row>
    <row r="923" ht="17" customHeight="1">
      <c r="A923" s="23" t="n"/>
      <c r="B923" s="21" t="n"/>
      <c r="C923" s="21" t="n"/>
      <c r="D923" s="29">
        <f>IF(OR($O923="",$O923="なし"),"",INDEX('案件'!$B$5:$B$84,$O923)&amp;"")</f>
        <v/>
      </c>
      <c r="E923" s="19" t="n"/>
      <c r="F923" s="22" t="n"/>
      <c r="G923" s="22" t="n"/>
      <c r="H923" s="19" t="n"/>
      <c r="I923" s="30">
        <f>IF(AND($F923="",$G923=""),"",IF(N('設定'!$B$11)&gt;0,ROUND((N($F923)*60+N($G923))/N('設定'!$B$11),0)*N('設定'!$B$11),(N($F923)*60+N($G923)))/60)</f>
        <v/>
      </c>
      <c r="J923" s="31">
        <f>IF(OR($I923="",$P923="",$P923="なし"),"",$I923*N(INDEX('メンバー'!$D$5:$D$24,$P923)))</f>
        <v/>
      </c>
      <c r="K923" s="32">
        <f>IF(OR($O923="",$O923="なし"),"",INDEX('案件'!$D$5:$D$84,$O923)&amp;"")</f>
        <v/>
      </c>
      <c r="L923" s="32">
        <f>IF(AND($A923="",$B923="",$C923="",$F923="",$G923=""),"",IF(NOT(ISNUMBER($A923)),"日付がない",IF($P923="","氏名がない",IF($P923="なし","氏名がメンバーにない",IF($O923="","案件コードがない",IF($O923="なし","案件コードが案件にない",IF($I923="","時間がない",IF((N($F923)*60+N($G923))=0,"時間が0",IF($I923=0,"丸めると0分","")))))))))</f>
        <v/>
      </c>
      <c r="M923" s="58" t="n"/>
      <c r="N923" s="33">
        <f>IF(ISNUMBER($A923),DATE(YEAR($A923),MONTH($A923),1),"")</f>
        <v/>
      </c>
      <c r="O923" s="34">
        <f>IF($C923="","",IFERROR(MATCH($C923,'案件'!$A$5:$A$84,0),"なし"))</f>
        <v/>
      </c>
      <c r="P923" s="34">
        <f>IF($B923="","",IFERROR(MATCH($B923,'メンバー'!$B$5:$B$24,0),"なし"))</f>
        <v/>
      </c>
    </row>
    <row r="924" ht="17" customHeight="1">
      <c r="A924" s="23" t="n"/>
      <c r="B924" s="21" t="n"/>
      <c r="C924" s="21" t="n"/>
      <c r="D924" s="29">
        <f>IF(OR($O924="",$O924="なし"),"",INDEX('案件'!$B$5:$B$84,$O924)&amp;"")</f>
        <v/>
      </c>
      <c r="E924" s="19" t="n"/>
      <c r="F924" s="22" t="n"/>
      <c r="G924" s="22" t="n"/>
      <c r="H924" s="19" t="n"/>
      <c r="I924" s="30">
        <f>IF(AND($F924="",$G924=""),"",IF(N('設定'!$B$11)&gt;0,ROUND((N($F924)*60+N($G924))/N('設定'!$B$11),0)*N('設定'!$B$11),(N($F924)*60+N($G924)))/60)</f>
        <v/>
      </c>
      <c r="J924" s="31">
        <f>IF(OR($I924="",$P924="",$P924="なし"),"",$I924*N(INDEX('メンバー'!$D$5:$D$24,$P924)))</f>
        <v/>
      </c>
      <c r="K924" s="32">
        <f>IF(OR($O924="",$O924="なし"),"",INDEX('案件'!$D$5:$D$84,$O924)&amp;"")</f>
        <v/>
      </c>
      <c r="L924" s="32">
        <f>IF(AND($A924="",$B924="",$C924="",$F924="",$G924=""),"",IF(NOT(ISNUMBER($A924)),"日付がない",IF($P924="","氏名がない",IF($P924="なし","氏名がメンバーにない",IF($O924="","案件コードがない",IF($O924="なし","案件コードが案件にない",IF($I924="","時間がない",IF((N($F924)*60+N($G924))=0,"時間が0",IF($I924=0,"丸めると0分","")))))))))</f>
        <v/>
      </c>
      <c r="M924" s="58" t="n"/>
      <c r="N924" s="33">
        <f>IF(ISNUMBER($A924),DATE(YEAR($A924),MONTH($A924),1),"")</f>
        <v/>
      </c>
      <c r="O924" s="34">
        <f>IF($C924="","",IFERROR(MATCH($C924,'案件'!$A$5:$A$84,0),"なし"))</f>
        <v/>
      </c>
      <c r="P924" s="34">
        <f>IF($B924="","",IFERROR(MATCH($B924,'メンバー'!$B$5:$B$24,0),"なし"))</f>
        <v/>
      </c>
    </row>
    <row r="925" ht="17" customHeight="1">
      <c r="A925" s="23" t="n"/>
      <c r="B925" s="21" t="n"/>
      <c r="C925" s="21" t="n"/>
      <c r="D925" s="29">
        <f>IF(OR($O925="",$O925="なし"),"",INDEX('案件'!$B$5:$B$84,$O925)&amp;"")</f>
        <v/>
      </c>
      <c r="E925" s="19" t="n"/>
      <c r="F925" s="22" t="n"/>
      <c r="G925" s="22" t="n"/>
      <c r="H925" s="19" t="n"/>
      <c r="I925" s="30">
        <f>IF(AND($F925="",$G925=""),"",IF(N('設定'!$B$11)&gt;0,ROUND((N($F925)*60+N($G925))/N('設定'!$B$11),0)*N('設定'!$B$11),(N($F925)*60+N($G925)))/60)</f>
        <v/>
      </c>
      <c r="J925" s="31">
        <f>IF(OR($I925="",$P925="",$P925="なし"),"",$I925*N(INDEX('メンバー'!$D$5:$D$24,$P925)))</f>
        <v/>
      </c>
      <c r="K925" s="32">
        <f>IF(OR($O925="",$O925="なし"),"",INDEX('案件'!$D$5:$D$84,$O925)&amp;"")</f>
        <v/>
      </c>
      <c r="L925" s="32">
        <f>IF(AND($A925="",$B925="",$C925="",$F925="",$G925=""),"",IF(NOT(ISNUMBER($A925)),"日付がない",IF($P925="","氏名がない",IF($P925="なし","氏名がメンバーにない",IF($O925="","案件コードがない",IF($O925="なし","案件コードが案件にない",IF($I925="","時間がない",IF((N($F925)*60+N($G925))=0,"時間が0",IF($I925=0,"丸めると0分","")))))))))</f>
        <v/>
      </c>
      <c r="M925" s="58" t="n"/>
      <c r="N925" s="33">
        <f>IF(ISNUMBER($A925),DATE(YEAR($A925),MONTH($A925),1),"")</f>
        <v/>
      </c>
      <c r="O925" s="34">
        <f>IF($C925="","",IFERROR(MATCH($C925,'案件'!$A$5:$A$84,0),"なし"))</f>
        <v/>
      </c>
      <c r="P925" s="34">
        <f>IF($B925="","",IFERROR(MATCH($B925,'メンバー'!$B$5:$B$24,0),"なし"))</f>
        <v/>
      </c>
    </row>
    <row r="926" ht="17" customHeight="1">
      <c r="A926" s="23" t="n"/>
      <c r="B926" s="21" t="n"/>
      <c r="C926" s="21" t="n"/>
      <c r="D926" s="29">
        <f>IF(OR($O926="",$O926="なし"),"",INDEX('案件'!$B$5:$B$84,$O926)&amp;"")</f>
        <v/>
      </c>
      <c r="E926" s="19" t="n"/>
      <c r="F926" s="22" t="n"/>
      <c r="G926" s="22" t="n"/>
      <c r="H926" s="19" t="n"/>
      <c r="I926" s="30">
        <f>IF(AND($F926="",$G926=""),"",IF(N('設定'!$B$11)&gt;0,ROUND((N($F926)*60+N($G926))/N('設定'!$B$11),0)*N('設定'!$B$11),(N($F926)*60+N($G926)))/60)</f>
        <v/>
      </c>
      <c r="J926" s="31">
        <f>IF(OR($I926="",$P926="",$P926="なし"),"",$I926*N(INDEX('メンバー'!$D$5:$D$24,$P926)))</f>
        <v/>
      </c>
      <c r="K926" s="32">
        <f>IF(OR($O926="",$O926="なし"),"",INDEX('案件'!$D$5:$D$84,$O926)&amp;"")</f>
        <v/>
      </c>
      <c r="L926" s="32">
        <f>IF(AND($A926="",$B926="",$C926="",$F926="",$G926=""),"",IF(NOT(ISNUMBER($A926)),"日付がない",IF($P926="","氏名がない",IF($P926="なし","氏名がメンバーにない",IF($O926="","案件コードがない",IF($O926="なし","案件コードが案件にない",IF($I926="","時間がない",IF((N($F926)*60+N($G926))=0,"時間が0",IF($I926=0,"丸めると0分","")))))))))</f>
        <v/>
      </c>
      <c r="M926" s="58" t="n"/>
      <c r="N926" s="33">
        <f>IF(ISNUMBER($A926),DATE(YEAR($A926),MONTH($A926),1),"")</f>
        <v/>
      </c>
      <c r="O926" s="34">
        <f>IF($C926="","",IFERROR(MATCH($C926,'案件'!$A$5:$A$84,0),"なし"))</f>
        <v/>
      </c>
      <c r="P926" s="34">
        <f>IF($B926="","",IFERROR(MATCH($B926,'メンバー'!$B$5:$B$24,0),"なし"))</f>
        <v/>
      </c>
    </row>
    <row r="927" ht="17" customHeight="1">
      <c r="A927" s="23" t="n"/>
      <c r="B927" s="21" t="n"/>
      <c r="C927" s="21" t="n"/>
      <c r="D927" s="29">
        <f>IF(OR($O927="",$O927="なし"),"",INDEX('案件'!$B$5:$B$84,$O927)&amp;"")</f>
        <v/>
      </c>
      <c r="E927" s="19" t="n"/>
      <c r="F927" s="22" t="n"/>
      <c r="G927" s="22" t="n"/>
      <c r="H927" s="19" t="n"/>
      <c r="I927" s="30">
        <f>IF(AND($F927="",$G927=""),"",IF(N('設定'!$B$11)&gt;0,ROUND((N($F927)*60+N($G927))/N('設定'!$B$11),0)*N('設定'!$B$11),(N($F927)*60+N($G927)))/60)</f>
        <v/>
      </c>
      <c r="J927" s="31">
        <f>IF(OR($I927="",$P927="",$P927="なし"),"",$I927*N(INDEX('メンバー'!$D$5:$D$24,$P927)))</f>
        <v/>
      </c>
      <c r="K927" s="32">
        <f>IF(OR($O927="",$O927="なし"),"",INDEX('案件'!$D$5:$D$84,$O927)&amp;"")</f>
        <v/>
      </c>
      <c r="L927" s="32">
        <f>IF(AND($A927="",$B927="",$C927="",$F927="",$G927=""),"",IF(NOT(ISNUMBER($A927)),"日付がない",IF($P927="","氏名がない",IF($P927="なし","氏名がメンバーにない",IF($O927="","案件コードがない",IF($O927="なし","案件コードが案件にない",IF($I927="","時間がない",IF((N($F927)*60+N($G927))=0,"時間が0",IF($I927=0,"丸めると0分","")))))))))</f>
        <v/>
      </c>
      <c r="M927" s="58" t="n"/>
      <c r="N927" s="33">
        <f>IF(ISNUMBER($A927),DATE(YEAR($A927),MONTH($A927),1),"")</f>
        <v/>
      </c>
      <c r="O927" s="34">
        <f>IF($C927="","",IFERROR(MATCH($C927,'案件'!$A$5:$A$84,0),"なし"))</f>
        <v/>
      </c>
      <c r="P927" s="34">
        <f>IF($B927="","",IFERROR(MATCH($B927,'メンバー'!$B$5:$B$24,0),"なし"))</f>
        <v/>
      </c>
    </row>
    <row r="928" ht="17" customHeight="1">
      <c r="A928" s="23" t="n"/>
      <c r="B928" s="21" t="n"/>
      <c r="C928" s="21" t="n"/>
      <c r="D928" s="29">
        <f>IF(OR($O928="",$O928="なし"),"",INDEX('案件'!$B$5:$B$84,$O928)&amp;"")</f>
        <v/>
      </c>
      <c r="E928" s="19" t="n"/>
      <c r="F928" s="22" t="n"/>
      <c r="G928" s="22" t="n"/>
      <c r="H928" s="19" t="n"/>
      <c r="I928" s="30">
        <f>IF(AND($F928="",$G928=""),"",IF(N('設定'!$B$11)&gt;0,ROUND((N($F928)*60+N($G928))/N('設定'!$B$11),0)*N('設定'!$B$11),(N($F928)*60+N($G928)))/60)</f>
        <v/>
      </c>
      <c r="J928" s="31">
        <f>IF(OR($I928="",$P928="",$P928="なし"),"",$I928*N(INDEX('メンバー'!$D$5:$D$24,$P928)))</f>
        <v/>
      </c>
      <c r="K928" s="32">
        <f>IF(OR($O928="",$O928="なし"),"",INDEX('案件'!$D$5:$D$84,$O928)&amp;"")</f>
        <v/>
      </c>
      <c r="L928" s="32">
        <f>IF(AND($A928="",$B928="",$C928="",$F928="",$G928=""),"",IF(NOT(ISNUMBER($A928)),"日付がない",IF($P928="","氏名がない",IF($P928="なし","氏名がメンバーにない",IF($O928="","案件コードがない",IF($O928="なし","案件コードが案件にない",IF($I928="","時間がない",IF((N($F928)*60+N($G928))=0,"時間が0",IF($I928=0,"丸めると0分","")))))))))</f>
        <v/>
      </c>
      <c r="M928" s="58" t="n"/>
      <c r="N928" s="33">
        <f>IF(ISNUMBER($A928),DATE(YEAR($A928),MONTH($A928),1),"")</f>
        <v/>
      </c>
      <c r="O928" s="34">
        <f>IF($C928="","",IFERROR(MATCH($C928,'案件'!$A$5:$A$84,0),"なし"))</f>
        <v/>
      </c>
      <c r="P928" s="34">
        <f>IF($B928="","",IFERROR(MATCH($B928,'メンバー'!$B$5:$B$24,0),"なし"))</f>
        <v/>
      </c>
    </row>
    <row r="929" ht="17" customHeight="1">
      <c r="A929" s="23" t="n"/>
      <c r="B929" s="21" t="n"/>
      <c r="C929" s="21" t="n"/>
      <c r="D929" s="29">
        <f>IF(OR($O929="",$O929="なし"),"",INDEX('案件'!$B$5:$B$84,$O929)&amp;"")</f>
        <v/>
      </c>
      <c r="E929" s="19" t="n"/>
      <c r="F929" s="22" t="n"/>
      <c r="G929" s="22" t="n"/>
      <c r="H929" s="19" t="n"/>
      <c r="I929" s="30">
        <f>IF(AND($F929="",$G929=""),"",IF(N('設定'!$B$11)&gt;0,ROUND((N($F929)*60+N($G929))/N('設定'!$B$11),0)*N('設定'!$B$11),(N($F929)*60+N($G929)))/60)</f>
        <v/>
      </c>
      <c r="J929" s="31">
        <f>IF(OR($I929="",$P929="",$P929="なし"),"",$I929*N(INDEX('メンバー'!$D$5:$D$24,$P929)))</f>
        <v/>
      </c>
      <c r="K929" s="32">
        <f>IF(OR($O929="",$O929="なし"),"",INDEX('案件'!$D$5:$D$84,$O929)&amp;"")</f>
        <v/>
      </c>
      <c r="L929" s="32">
        <f>IF(AND($A929="",$B929="",$C929="",$F929="",$G929=""),"",IF(NOT(ISNUMBER($A929)),"日付がない",IF($P929="","氏名がない",IF($P929="なし","氏名がメンバーにない",IF($O929="","案件コードがない",IF($O929="なし","案件コードが案件にない",IF($I929="","時間がない",IF((N($F929)*60+N($G929))=0,"時間が0",IF($I929=0,"丸めると0分","")))))))))</f>
        <v/>
      </c>
      <c r="M929" s="58" t="n"/>
      <c r="N929" s="33">
        <f>IF(ISNUMBER($A929),DATE(YEAR($A929),MONTH($A929),1),"")</f>
        <v/>
      </c>
      <c r="O929" s="34">
        <f>IF($C929="","",IFERROR(MATCH($C929,'案件'!$A$5:$A$84,0),"なし"))</f>
        <v/>
      </c>
      <c r="P929" s="34">
        <f>IF($B929="","",IFERROR(MATCH($B929,'メンバー'!$B$5:$B$24,0),"なし"))</f>
        <v/>
      </c>
    </row>
    <row r="930" ht="17" customHeight="1">
      <c r="A930" s="23" t="n"/>
      <c r="B930" s="21" t="n"/>
      <c r="C930" s="21" t="n"/>
      <c r="D930" s="29">
        <f>IF(OR($O930="",$O930="なし"),"",INDEX('案件'!$B$5:$B$84,$O930)&amp;"")</f>
        <v/>
      </c>
      <c r="E930" s="19" t="n"/>
      <c r="F930" s="22" t="n"/>
      <c r="G930" s="22" t="n"/>
      <c r="H930" s="19" t="n"/>
      <c r="I930" s="30">
        <f>IF(AND($F930="",$G930=""),"",IF(N('設定'!$B$11)&gt;0,ROUND((N($F930)*60+N($G930))/N('設定'!$B$11),0)*N('設定'!$B$11),(N($F930)*60+N($G930)))/60)</f>
        <v/>
      </c>
      <c r="J930" s="31">
        <f>IF(OR($I930="",$P930="",$P930="なし"),"",$I930*N(INDEX('メンバー'!$D$5:$D$24,$P930)))</f>
        <v/>
      </c>
      <c r="K930" s="32">
        <f>IF(OR($O930="",$O930="なし"),"",INDEX('案件'!$D$5:$D$84,$O930)&amp;"")</f>
        <v/>
      </c>
      <c r="L930" s="32">
        <f>IF(AND($A930="",$B930="",$C930="",$F930="",$G930=""),"",IF(NOT(ISNUMBER($A930)),"日付がない",IF($P930="","氏名がない",IF($P930="なし","氏名がメンバーにない",IF($O930="","案件コードがない",IF($O930="なし","案件コードが案件にない",IF($I930="","時間がない",IF((N($F930)*60+N($G930))=0,"時間が0",IF($I930=0,"丸めると0分","")))))))))</f>
        <v/>
      </c>
      <c r="M930" s="58" t="n"/>
      <c r="N930" s="33">
        <f>IF(ISNUMBER($A930),DATE(YEAR($A930),MONTH($A930),1),"")</f>
        <v/>
      </c>
      <c r="O930" s="34">
        <f>IF($C930="","",IFERROR(MATCH($C930,'案件'!$A$5:$A$84,0),"なし"))</f>
        <v/>
      </c>
      <c r="P930" s="34">
        <f>IF($B930="","",IFERROR(MATCH($B930,'メンバー'!$B$5:$B$24,0),"なし"))</f>
        <v/>
      </c>
    </row>
    <row r="931" ht="17" customHeight="1">
      <c r="A931" s="23" t="n"/>
      <c r="B931" s="21" t="n"/>
      <c r="C931" s="21" t="n"/>
      <c r="D931" s="29">
        <f>IF(OR($O931="",$O931="なし"),"",INDEX('案件'!$B$5:$B$84,$O931)&amp;"")</f>
        <v/>
      </c>
      <c r="E931" s="19" t="n"/>
      <c r="F931" s="22" t="n"/>
      <c r="G931" s="22" t="n"/>
      <c r="H931" s="19" t="n"/>
      <c r="I931" s="30">
        <f>IF(AND($F931="",$G931=""),"",IF(N('設定'!$B$11)&gt;0,ROUND((N($F931)*60+N($G931))/N('設定'!$B$11),0)*N('設定'!$B$11),(N($F931)*60+N($G931)))/60)</f>
        <v/>
      </c>
      <c r="J931" s="31">
        <f>IF(OR($I931="",$P931="",$P931="なし"),"",$I931*N(INDEX('メンバー'!$D$5:$D$24,$P931)))</f>
        <v/>
      </c>
      <c r="K931" s="32">
        <f>IF(OR($O931="",$O931="なし"),"",INDEX('案件'!$D$5:$D$84,$O931)&amp;"")</f>
        <v/>
      </c>
      <c r="L931" s="32">
        <f>IF(AND($A931="",$B931="",$C931="",$F931="",$G931=""),"",IF(NOT(ISNUMBER($A931)),"日付がない",IF($P931="","氏名がない",IF($P931="なし","氏名がメンバーにない",IF($O931="","案件コードがない",IF($O931="なし","案件コードが案件にない",IF($I931="","時間がない",IF((N($F931)*60+N($G931))=0,"時間が0",IF($I931=0,"丸めると0分","")))))))))</f>
        <v/>
      </c>
      <c r="M931" s="58" t="n"/>
      <c r="N931" s="33">
        <f>IF(ISNUMBER($A931),DATE(YEAR($A931),MONTH($A931),1),"")</f>
        <v/>
      </c>
      <c r="O931" s="34">
        <f>IF($C931="","",IFERROR(MATCH($C931,'案件'!$A$5:$A$84,0),"なし"))</f>
        <v/>
      </c>
      <c r="P931" s="34">
        <f>IF($B931="","",IFERROR(MATCH($B931,'メンバー'!$B$5:$B$24,0),"なし"))</f>
        <v/>
      </c>
    </row>
    <row r="932" ht="17" customHeight="1">
      <c r="A932" s="23" t="n"/>
      <c r="B932" s="21" t="n"/>
      <c r="C932" s="21" t="n"/>
      <c r="D932" s="29">
        <f>IF(OR($O932="",$O932="なし"),"",INDEX('案件'!$B$5:$B$84,$O932)&amp;"")</f>
        <v/>
      </c>
      <c r="E932" s="19" t="n"/>
      <c r="F932" s="22" t="n"/>
      <c r="G932" s="22" t="n"/>
      <c r="H932" s="19" t="n"/>
      <c r="I932" s="30">
        <f>IF(AND($F932="",$G932=""),"",IF(N('設定'!$B$11)&gt;0,ROUND((N($F932)*60+N($G932))/N('設定'!$B$11),0)*N('設定'!$B$11),(N($F932)*60+N($G932)))/60)</f>
        <v/>
      </c>
      <c r="J932" s="31">
        <f>IF(OR($I932="",$P932="",$P932="なし"),"",$I932*N(INDEX('メンバー'!$D$5:$D$24,$P932)))</f>
        <v/>
      </c>
      <c r="K932" s="32">
        <f>IF(OR($O932="",$O932="なし"),"",INDEX('案件'!$D$5:$D$84,$O932)&amp;"")</f>
        <v/>
      </c>
      <c r="L932" s="32">
        <f>IF(AND($A932="",$B932="",$C932="",$F932="",$G932=""),"",IF(NOT(ISNUMBER($A932)),"日付がない",IF($P932="","氏名がない",IF($P932="なし","氏名がメンバーにない",IF($O932="","案件コードがない",IF($O932="なし","案件コードが案件にない",IF($I932="","時間がない",IF((N($F932)*60+N($G932))=0,"時間が0",IF($I932=0,"丸めると0分","")))))))))</f>
        <v/>
      </c>
      <c r="M932" s="58" t="n"/>
      <c r="N932" s="33">
        <f>IF(ISNUMBER($A932),DATE(YEAR($A932),MONTH($A932),1),"")</f>
        <v/>
      </c>
      <c r="O932" s="34">
        <f>IF($C932="","",IFERROR(MATCH($C932,'案件'!$A$5:$A$84,0),"なし"))</f>
        <v/>
      </c>
      <c r="P932" s="34">
        <f>IF($B932="","",IFERROR(MATCH($B932,'メンバー'!$B$5:$B$24,0),"なし"))</f>
        <v/>
      </c>
    </row>
    <row r="933" ht="17" customHeight="1">
      <c r="A933" s="23" t="n"/>
      <c r="B933" s="21" t="n"/>
      <c r="C933" s="21" t="n"/>
      <c r="D933" s="29">
        <f>IF(OR($O933="",$O933="なし"),"",INDEX('案件'!$B$5:$B$84,$O933)&amp;"")</f>
        <v/>
      </c>
      <c r="E933" s="19" t="n"/>
      <c r="F933" s="22" t="n"/>
      <c r="G933" s="22" t="n"/>
      <c r="H933" s="19" t="n"/>
      <c r="I933" s="30">
        <f>IF(AND($F933="",$G933=""),"",IF(N('設定'!$B$11)&gt;0,ROUND((N($F933)*60+N($G933))/N('設定'!$B$11),0)*N('設定'!$B$11),(N($F933)*60+N($G933)))/60)</f>
        <v/>
      </c>
      <c r="J933" s="31">
        <f>IF(OR($I933="",$P933="",$P933="なし"),"",$I933*N(INDEX('メンバー'!$D$5:$D$24,$P933)))</f>
        <v/>
      </c>
      <c r="K933" s="32">
        <f>IF(OR($O933="",$O933="なし"),"",INDEX('案件'!$D$5:$D$84,$O933)&amp;"")</f>
        <v/>
      </c>
      <c r="L933" s="32">
        <f>IF(AND($A933="",$B933="",$C933="",$F933="",$G933=""),"",IF(NOT(ISNUMBER($A933)),"日付がない",IF($P933="","氏名がない",IF($P933="なし","氏名がメンバーにない",IF($O933="","案件コードがない",IF($O933="なし","案件コードが案件にない",IF($I933="","時間がない",IF((N($F933)*60+N($G933))=0,"時間が0",IF($I933=0,"丸めると0分","")))))))))</f>
        <v/>
      </c>
      <c r="M933" s="58" t="n"/>
      <c r="N933" s="33">
        <f>IF(ISNUMBER($A933),DATE(YEAR($A933),MONTH($A933),1),"")</f>
        <v/>
      </c>
      <c r="O933" s="34">
        <f>IF($C933="","",IFERROR(MATCH($C933,'案件'!$A$5:$A$84,0),"なし"))</f>
        <v/>
      </c>
      <c r="P933" s="34">
        <f>IF($B933="","",IFERROR(MATCH($B933,'メンバー'!$B$5:$B$24,0),"なし"))</f>
        <v/>
      </c>
    </row>
    <row r="934" ht="17" customHeight="1">
      <c r="A934" s="23" t="n"/>
      <c r="B934" s="21" t="n"/>
      <c r="C934" s="21" t="n"/>
      <c r="D934" s="29">
        <f>IF(OR($O934="",$O934="なし"),"",INDEX('案件'!$B$5:$B$84,$O934)&amp;"")</f>
        <v/>
      </c>
      <c r="E934" s="19" t="n"/>
      <c r="F934" s="22" t="n"/>
      <c r="G934" s="22" t="n"/>
      <c r="H934" s="19" t="n"/>
      <c r="I934" s="30">
        <f>IF(AND($F934="",$G934=""),"",IF(N('設定'!$B$11)&gt;0,ROUND((N($F934)*60+N($G934))/N('設定'!$B$11),0)*N('設定'!$B$11),(N($F934)*60+N($G934)))/60)</f>
        <v/>
      </c>
      <c r="J934" s="31">
        <f>IF(OR($I934="",$P934="",$P934="なし"),"",$I934*N(INDEX('メンバー'!$D$5:$D$24,$P934)))</f>
        <v/>
      </c>
      <c r="K934" s="32">
        <f>IF(OR($O934="",$O934="なし"),"",INDEX('案件'!$D$5:$D$84,$O934)&amp;"")</f>
        <v/>
      </c>
      <c r="L934" s="32">
        <f>IF(AND($A934="",$B934="",$C934="",$F934="",$G934=""),"",IF(NOT(ISNUMBER($A934)),"日付がない",IF($P934="","氏名がない",IF($P934="なし","氏名がメンバーにない",IF($O934="","案件コードがない",IF($O934="なし","案件コードが案件にない",IF($I934="","時間がない",IF((N($F934)*60+N($G934))=0,"時間が0",IF($I934=0,"丸めると0分","")))))))))</f>
        <v/>
      </c>
      <c r="M934" s="58" t="n"/>
      <c r="N934" s="33">
        <f>IF(ISNUMBER($A934),DATE(YEAR($A934),MONTH($A934),1),"")</f>
        <v/>
      </c>
      <c r="O934" s="34">
        <f>IF($C934="","",IFERROR(MATCH($C934,'案件'!$A$5:$A$84,0),"なし"))</f>
        <v/>
      </c>
      <c r="P934" s="34">
        <f>IF($B934="","",IFERROR(MATCH($B934,'メンバー'!$B$5:$B$24,0),"なし"))</f>
        <v/>
      </c>
    </row>
    <row r="935" ht="17" customHeight="1">
      <c r="A935" s="23" t="n"/>
      <c r="B935" s="21" t="n"/>
      <c r="C935" s="21" t="n"/>
      <c r="D935" s="29">
        <f>IF(OR($O935="",$O935="なし"),"",INDEX('案件'!$B$5:$B$84,$O935)&amp;"")</f>
        <v/>
      </c>
      <c r="E935" s="19" t="n"/>
      <c r="F935" s="22" t="n"/>
      <c r="G935" s="22" t="n"/>
      <c r="H935" s="19" t="n"/>
      <c r="I935" s="30">
        <f>IF(AND($F935="",$G935=""),"",IF(N('設定'!$B$11)&gt;0,ROUND((N($F935)*60+N($G935))/N('設定'!$B$11),0)*N('設定'!$B$11),(N($F935)*60+N($G935)))/60)</f>
        <v/>
      </c>
      <c r="J935" s="31">
        <f>IF(OR($I935="",$P935="",$P935="なし"),"",$I935*N(INDEX('メンバー'!$D$5:$D$24,$P935)))</f>
        <v/>
      </c>
      <c r="K935" s="32">
        <f>IF(OR($O935="",$O935="なし"),"",INDEX('案件'!$D$5:$D$84,$O935)&amp;"")</f>
        <v/>
      </c>
      <c r="L935" s="32">
        <f>IF(AND($A935="",$B935="",$C935="",$F935="",$G935=""),"",IF(NOT(ISNUMBER($A935)),"日付がない",IF($P935="","氏名がない",IF($P935="なし","氏名がメンバーにない",IF($O935="","案件コードがない",IF($O935="なし","案件コードが案件にない",IF($I935="","時間がない",IF((N($F935)*60+N($G935))=0,"時間が0",IF($I935=0,"丸めると0分","")))))))))</f>
        <v/>
      </c>
      <c r="M935" s="58" t="n"/>
      <c r="N935" s="33">
        <f>IF(ISNUMBER($A935),DATE(YEAR($A935),MONTH($A935),1),"")</f>
        <v/>
      </c>
      <c r="O935" s="34">
        <f>IF($C935="","",IFERROR(MATCH($C935,'案件'!$A$5:$A$84,0),"なし"))</f>
        <v/>
      </c>
      <c r="P935" s="34">
        <f>IF($B935="","",IFERROR(MATCH($B935,'メンバー'!$B$5:$B$24,0),"なし"))</f>
        <v/>
      </c>
    </row>
    <row r="936" ht="17" customHeight="1">
      <c r="A936" s="23" t="n"/>
      <c r="B936" s="21" t="n"/>
      <c r="C936" s="21" t="n"/>
      <c r="D936" s="29">
        <f>IF(OR($O936="",$O936="なし"),"",INDEX('案件'!$B$5:$B$84,$O936)&amp;"")</f>
        <v/>
      </c>
      <c r="E936" s="19" t="n"/>
      <c r="F936" s="22" t="n"/>
      <c r="G936" s="22" t="n"/>
      <c r="H936" s="19" t="n"/>
      <c r="I936" s="30">
        <f>IF(AND($F936="",$G936=""),"",IF(N('設定'!$B$11)&gt;0,ROUND((N($F936)*60+N($G936))/N('設定'!$B$11),0)*N('設定'!$B$11),(N($F936)*60+N($G936)))/60)</f>
        <v/>
      </c>
      <c r="J936" s="31">
        <f>IF(OR($I936="",$P936="",$P936="なし"),"",$I936*N(INDEX('メンバー'!$D$5:$D$24,$P936)))</f>
        <v/>
      </c>
      <c r="K936" s="32">
        <f>IF(OR($O936="",$O936="なし"),"",INDEX('案件'!$D$5:$D$84,$O936)&amp;"")</f>
        <v/>
      </c>
      <c r="L936" s="32">
        <f>IF(AND($A936="",$B936="",$C936="",$F936="",$G936=""),"",IF(NOT(ISNUMBER($A936)),"日付がない",IF($P936="","氏名がない",IF($P936="なし","氏名がメンバーにない",IF($O936="","案件コードがない",IF($O936="なし","案件コードが案件にない",IF($I936="","時間がない",IF((N($F936)*60+N($G936))=0,"時間が0",IF($I936=0,"丸めると0分","")))))))))</f>
        <v/>
      </c>
      <c r="M936" s="58" t="n"/>
      <c r="N936" s="33">
        <f>IF(ISNUMBER($A936),DATE(YEAR($A936),MONTH($A936),1),"")</f>
        <v/>
      </c>
      <c r="O936" s="34">
        <f>IF($C936="","",IFERROR(MATCH($C936,'案件'!$A$5:$A$84,0),"なし"))</f>
        <v/>
      </c>
      <c r="P936" s="34">
        <f>IF($B936="","",IFERROR(MATCH($B936,'メンバー'!$B$5:$B$24,0),"なし"))</f>
        <v/>
      </c>
    </row>
    <row r="937" ht="17" customHeight="1">
      <c r="A937" s="23" t="n"/>
      <c r="B937" s="21" t="n"/>
      <c r="C937" s="21" t="n"/>
      <c r="D937" s="29">
        <f>IF(OR($O937="",$O937="なし"),"",INDEX('案件'!$B$5:$B$84,$O937)&amp;"")</f>
        <v/>
      </c>
      <c r="E937" s="19" t="n"/>
      <c r="F937" s="22" t="n"/>
      <c r="G937" s="22" t="n"/>
      <c r="H937" s="19" t="n"/>
      <c r="I937" s="30">
        <f>IF(AND($F937="",$G937=""),"",IF(N('設定'!$B$11)&gt;0,ROUND((N($F937)*60+N($G937))/N('設定'!$B$11),0)*N('設定'!$B$11),(N($F937)*60+N($G937)))/60)</f>
        <v/>
      </c>
      <c r="J937" s="31">
        <f>IF(OR($I937="",$P937="",$P937="なし"),"",$I937*N(INDEX('メンバー'!$D$5:$D$24,$P937)))</f>
        <v/>
      </c>
      <c r="K937" s="32">
        <f>IF(OR($O937="",$O937="なし"),"",INDEX('案件'!$D$5:$D$84,$O937)&amp;"")</f>
        <v/>
      </c>
      <c r="L937" s="32">
        <f>IF(AND($A937="",$B937="",$C937="",$F937="",$G937=""),"",IF(NOT(ISNUMBER($A937)),"日付がない",IF($P937="","氏名がない",IF($P937="なし","氏名がメンバーにない",IF($O937="","案件コードがない",IF($O937="なし","案件コードが案件にない",IF($I937="","時間がない",IF((N($F937)*60+N($G937))=0,"時間が0",IF($I937=0,"丸めると0分","")))))))))</f>
        <v/>
      </c>
      <c r="M937" s="58" t="n"/>
      <c r="N937" s="33">
        <f>IF(ISNUMBER($A937),DATE(YEAR($A937),MONTH($A937),1),"")</f>
        <v/>
      </c>
      <c r="O937" s="34">
        <f>IF($C937="","",IFERROR(MATCH($C937,'案件'!$A$5:$A$84,0),"なし"))</f>
        <v/>
      </c>
      <c r="P937" s="34">
        <f>IF($B937="","",IFERROR(MATCH($B937,'メンバー'!$B$5:$B$24,0),"なし"))</f>
        <v/>
      </c>
    </row>
    <row r="938" ht="17" customHeight="1">
      <c r="A938" s="23" t="n"/>
      <c r="B938" s="21" t="n"/>
      <c r="C938" s="21" t="n"/>
      <c r="D938" s="29">
        <f>IF(OR($O938="",$O938="なし"),"",INDEX('案件'!$B$5:$B$84,$O938)&amp;"")</f>
        <v/>
      </c>
      <c r="E938" s="19" t="n"/>
      <c r="F938" s="22" t="n"/>
      <c r="G938" s="22" t="n"/>
      <c r="H938" s="19" t="n"/>
      <c r="I938" s="30">
        <f>IF(AND($F938="",$G938=""),"",IF(N('設定'!$B$11)&gt;0,ROUND((N($F938)*60+N($G938))/N('設定'!$B$11),0)*N('設定'!$B$11),(N($F938)*60+N($G938)))/60)</f>
        <v/>
      </c>
      <c r="J938" s="31">
        <f>IF(OR($I938="",$P938="",$P938="なし"),"",$I938*N(INDEX('メンバー'!$D$5:$D$24,$P938)))</f>
        <v/>
      </c>
      <c r="K938" s="32">
        <f>IF(OR($O938="",$O938="なし"),"",INDEX('案件'!$D$5:$D$84,$O938)&amp;"")</f>
        <v/>
      </c>
      <c r="L938" s="32">
        <f>IF(AND($A938="",$B938="",$C938="",$F938="",$G938=""),"",IF(NOT(ISNUMBER($A938)),"日付がない",IF($P938="","氏名がない",IF($P938="なし","氏名がメンバーにない",IF($O938="","案件コードがない",IF($O938="なし","案件コードが案件にない",IF($I938="","時間がない",IF((N($F938)*60+N($G938))=0,"時間が0",IF($I938=0,"丸めると0分","")))))))))</f>
        <v/>
      </c>
      <c r="M938" s="58" t="n"/>
      <c r="N938" s="33">
        <f>IF(ISNUMBER($A938),DATE(YEAR($A938),MONTH($A938),1),"")</f>
        <v/>
      </c>
      <c r="O938" s="34">
        <f>IF($C938="","",IFERROR(MATCH($C938,'案件'!$A$5:$A$84,0),"なし"))</f>
        <v/>
      </c>
      <c r="P938" s="34">
        <f>IF($B938="","",IFERROR(MATCH($B938,'メンバー'!$B$5:$B$24,0),"なし"))</f>
        <v/>
      </c>
    </row>
    <row r="939" ht="17" customHeight="1">
      <c r="A939" s="23" t="n"/>
      <c r="B939" s="21" t="n"/>
      <c r="C939" s="21" t="n"/>
      <c r="D939" s="29">
        <f>IF(OR($O939="",$O939="なし"),"",INDEX('案件'!$B$5:$B$84,$O939)&amp;"")</f>
        <v/>
      </c>
      <c r="E939" s="19" t="n"/>
      <c r="F939" s="22" t="n"/>
      <c r="G939" s="22" t="n"/>
      <c r="H939" s="19" t="n"/>
      <c r="I939" s="30">
        <f>IF(AND($F939="",$G939=""),"",IF(N('設定'!$B$11)&gt;0,ROUND((N($F939)*60+N($G939))/N('設定'!$B$11),0)*N('設定'!$B$11),(N($F939)*60+N($G939)))/60)</f>
        <v/>
      </c>
      <c r="J939" s="31">
        <f>IF(OR($I939="",$P939="",$P939="なし"),"",$I939*N(INDEX('メンバー'!$D$5:$D$24,$P939)))</f>
        <v/>
      </c>
      <c r="K939" s="32">
        <f>IF(OR($O939="",$O939="なし"),"",INDEX('案件'!$D$5:$D$84,$O939)&amp;"")</f>
        <v/>
      </c>
      <c r="L939" s="32">
        <f>IF(AND($A939="",$B939="",$C939="",$F939="",$G939=""),"",IF(NOT(ISNUMBER($A939)),"日付がない",IF($P939="","氏名がない",IF($P939="なし","氏名がメンバーにない",IF($O939="","案件コードがない",IF($O939="なし","案件コードが案件にない",IF($I939="","時間がない",IF((N($F939)*60+N($G939))=0,"時間が0",IF($I939=0,"丸めると0分","")))))))))</f>
        <v/>
      </c>
      <c r="M939" s="58" t="n"/>
      <c r="N939" s="33">
        <f>IF(ISNUMBER($A939),DATE(YEAR($A939),MONTH($A939),1),"")</f>
        <v/>
      </c>
      <c r="O939" s="34">
        <f>IF($C939="","",IFERROR(MATCH($C939,'案件'!$A$5:$A$84,0),"なし"))</f>
        <v/>
      </c>
      <c r="P939" s="34">
        <f>IF($B939="","",IFERROR(MATCH($B939,'メンバー'!$B$5:$B$24,0),"なし"))</f>
        <v/>
      </c>
    </row>
    <row r="940" ht="17" customHeight="1">
      <c r="A940" s="23" t="n"/>
      <c r="B940" s="21" t="n"/>
      <c r="C940" s="21" t="n"/>
      <c r="D940" s="29">
        <f>IF(OR($O940="",$O940="なし"),"",INDEX('案件'!$B$5:$B$84,$O940)&amp;"")</f>
        <v/>
      </c>
      <c r="E940" s="19" t="n"/>
      <c r="F940" s="22" t="n"/>
      <c r="G940" s="22" t="n"/>
      <c r="H940" s="19" t="n"/>
      <c r="I940" s="30">
        <f>IF(AND($F940="",$G940=""),"",IF(N('設定'!$B$11)&gt;0,ROUND((N($F940)*60+N($G940))/N('設定'!$B$11),0)*N('設定'!$B$11),(N($F940)*60+N($G940)))/60)</f>
        <v/>
      </c>
      <c r="J940" s="31">
        <f>IF(OR($I940="",$P940="",$P940="なし"),"",$I940*N(INDEX('メンバー'!$D$5:$D$24,$P940)))</f>
        <v/>
      </c>
      <c r="K940" s="32">
        <f>IF(OR($O940="",$O940="なし"),"",INDEX('案件'!$D$5:$D$84,$O940)&amp;"")</f>
        <v/>
      </c>
      <c r="L940" s="32">
        <f>IF(AND($A940="",$B940="",$C940="",$F940="",$G940=""),"",IF(NOT(ISNUMBER($A940)),"日付がない",IF($P940="","氏名がない",IF($P940="なし","氏名がメンバーにない",IF($O940="","案件コードがない",IF($O940="なし","案件コードが案件にない",IF($I940="","時間がない",IF((N($F940)*60+N($G940))=0,"時間が0",IF($I940=0,"丸めると0分","")))))))))</f>
        <v/>
      </c>
      <c r="M940" s="58" t="n"/>
      <c r="N940" s="33">
        <f>IF(ISNUMBER($A940),DATE(YEAR($A940),MONTH($A940),1),"")</f>
        <v/>
      </c>
      <c r="O940" s="34">
        <f>IF($C940="","",IFERROR(MATCH($C940,'案件'!$A$5:$A$84,0),"なし"))</f>
        <v/>
      </c>
      <c r="P940" s="34">
        <f>IF($B940="","",IFERROR(MATCH($B940,'メンバー'!$B$5:$B$24,0),"なし"))</f>
        <v/>
      </c>
    </row>
    <row r="941" ht="17" customHeight="1">
      <c r="A941" s="23" t="n"/>
      <c r="B941" s="21" t="n"/>
      <c r="C941" s="21" t="n"/>
      <c r="D941" s="29">
        <f>IF(OR($O941="",$O941="なし"),"",INDEX('案件'!$B$5:$B$84,$O941)&amp;"")</f>
        <v/>
      </c>
      <c r="E941" s="19" t="n"/>
      <c r="F941" s="22" t="n"/>
      <c r="G941" s="22" t="n"/>
      <c r="H941" s="19" t="n"/>
      <c r="I941" s="30">
        <f>IF(AND($F941="",$G941=""),"",IF(N('設定'!$B$11)&gt;0,ROUND((N($F941)*60+N($G941))/N('設定'!$B$11),0)*N('設定'!$B$11),(N($F941)*60+N($G941)))/60)</f>
        <v/>
      </c>
      <c r="J941" s="31">
        <f>IF(OR($I941="",$P941="",$P941="なし"),"",$I941*N(INDEX('メンバー'!$D$5:$D$24,$P941)))</f>
        <v/>
      </c>
      <c r="K941" s="32">
        <f>IF(OR($O941="",$O941="なし"),"",INDEX('案件'!$D$5:$D$84,$O941)&amp;"")</f>
        <v/>
      </c>
      <c r="L941" s="32">
        <f>IF(AND($A941="",$B941="",$C941="",$F941="",$G941=""),"",IF(NOT(ISNUMBER($A941)),"日付がない",IF($P941="","氏名がない",IF($P941="なし","氏名がメンバーにない",IF($O941="","案件コードがない",IF($O941="なし","案件コードが案件にない",IF($I941="","時間がない",IF((N($F941)*60+N($G941))=0,"時間が0",IF($I941=0,"丸めると0分","")))))))))</f>
        <v/>
      </c>
      <c r="M941" s="58" t="n"/>
      <c r="N941" s="33">
        <f>IF(ISNUMBER($A941),DATE(YEAR($A941),MONTH($A941),1),"")</f>
        <v/>
      </c>
      <c r="O941" s="34">
        <f>IF($C941="","",IFERROR(MATCH($C941,'案件'!$A$5:$A$84,0),"なし"))</f>
        <v/>
      </c>
      <c r="P941" s="34">
        <f>IF($B941="","",IFERROR(MATCH($B941,'メンバー'!$B$5:$B$24,0),"なし"))</f>
        <v/>
      </c>
    </row>
    <row r="942" ht="17" customHeight="1">
      <c r="A942" s="23" t="n"/>
      <c r="B942" s="21" t="n"/>
      <c r="C942" s="21" t="n"/>
      <c r="D942" s="29">
        <f>IF(OR($O942="",$O942="なし"),"",INDEX('案件'!$B$5:$B$84,$O942)&amp;"")</f>
        <v/>
      </c>
      <c r="E942" s="19" t="n"/>
      <c r="F942" s="22" t="n"/>
      <c r="G942" s="22" t="n"/>
      <c r="H942" s="19" t="n"/>
      <c r="I942" s="30">
        <f>IF(AND($F942="",$G942=""),"",IF(N('設定'!$B$11)&gt;0,ROUND((N($F942)*60+N($G942))/N('設定'!$B$11),0)*N('設定'!$B$11),(N($F942)*60+N($G942)))/60)</f>
        <v/>
      </c>
      <c r="J942" s="31">
        <f>IF(OR($I942="",$P942="",$P942="なし"),"",$I942*N(INDEX('メンバー'!$D$5:$D$24,$P942)))</f>
        <v/>
      </c>
      <c r="K942" s="32">
        <f>IF(OR($O942="",$O942="なし"),"",INDEX('案件'!$D$5:$D$84,$O942)&amp;"")</f>
        <v/>
      </c>
      <c r="L942" s="32">
        <f>IF(AND($A942="",$B942="",$C942="",$F942="",$G942=""),"",IF(NOT(ISNUMBER($A942)),"日付がない",IF($P942="","氏名がない",IF($P942="なし","氏名がメンバーにない",IF($O942="","案件コードがない",IF($O942="なし","案件コードが案件にない",IF($I942="","時間がない",IF((N($F942)*60+N($G942))=0,"時間が0",IF($I942=0,"丸めると0分","")))))))))</f>
        <v/>
      </c>
      <c r="M942" s="58" t="n"/>
      <c r="N942" s="33">
        <f>IF(ISNUMBER($A942),DATE(YEAR($A942),MONTH($A942),1),"")</f>
        <v/>
      </c>
      <c r="O942" s="34">
        <f>IF($C942="","",IFERROR(MATCH($C942,'案件'!$A$5:$A$84,0),"なし"))</f>
        <v/>
      </c>
      <c r="P942" s="34">
        <f>IF($B942="","",IFERROR(MATCH($B942,'メンバー'!$B$5:$B$24,0),"なし"))</f>
        <v/>
      </c>
    </row>
    <row r="943" ht="17" customHeight="1">
      <c r="A943" s="23" t="n"/>
      <c r="B943" s="21" t="n"/>
      <c r="C943" s="21" t="n"/>
      <c r="D943" s="29">
        <f>IF(OR($O943="",$O943="なし"),"",INDEX('案件'!$B$5:$B$84,$O943)&amp;"")</f>
        <v/>
      </c>
      <c r="E943" s="19" t="n"/>
      <c r="F943" s="22" t="n"/>
      <c r="G943" s="22" t="n"/>
      <c r="H943" s="19" t="n"/>
      <c r="I943" s="30">
        <f>IF(AND($F943="",$G943=""),"",IF(N('設定'!$B$11)&gt;0,ROUND((N($F943)*60+N($G943))/N('設定'!$B$11),0)*N('設定'!$B$11),(N($F943)*60+N($G943)))/60)</f>
        <v/>
      </c>
      <c r="J943" s="31">
        <f>IF(OR($I943="",$P943="",$P943="なし"),"",$I943*N(INDEX('メンバー'!$D$5:$D$24,$P943)))</f>
        <v/>
      </c>
      <c r="K943" s="32">
        <f>IF(OR($O943="",$O943="なし"),"",INDEX('案件'!$D$5:$D$84,$O943)&amp;"")</f>
        <v/>
      </c>
      <c r="L943" s="32">
        <f>IF(AND($A943="",$B943="",$C943="",$F943="",$G943=""),"",IF(NOT(ISNUMBER($A943)),"日付がない",IF($P943="","氏名がない",IF($P943="なし","氏名がメンバーにない",IF($O943="","案件コードがない",IF($O943="なし","案件コードが案件にない",IF($I943="","時間がない",IF((N($F943)*60+N($G943))=0,"時間が0",IF($I943=0,"丸めると0分","")))))))))</f>
        <v/>
      </c>
      <c r="M943" s="58" t="n"/>
      <c r="N943" s="33">
        <f>IF(ISNUMBER($A943),DATE(YEAR($A943),MONTH($A943),1),"")</f>
        <v/>
      </c>
      <c r="O943" s="34">
        <f>IF($C943="","",IFERROR(MATCH($C943,'案件'!$A$5:$A$84,0),"なし"))</f>
        <v/>
      </c>
      <c r="P943" s="34">
        <f>IF($B943="","",IFERROR(MATCH($B943,'メンバー'!$B$5:$B$24,0),"なし"))</f>
        <v/>
      </c>
    </row>
    <row r="944" ht="17" customHeight="1">
      <c r="A944" s="23" t="n"/>
      <c r="B944" s="21" t="n"/>
      <c r="C944" s="21" t="n"/>
      <c r="D944" s="29">
        <f>IF(OR($O944="",$O944="なし"),"",INDEX('案件'!$B$5:$B$84,$O944)&amp;"")</f>
        <v/>
      </c>
      <c r="E944" s="19" t="n"/>
      <c r="F944" s="22" t="n"/>
      <c r="G944" s="22" t="n"/>
      <c r="H944" s="19" t="n"/>
      <c r="I944" s="30">
        <f>IF(AND($F944="",$G944=""),"",IF(N('設定'!$B$11)&gt;0,ROUND((N($F944)*60+N($G944))/N('設定'!$B$11),0)*N('設定'!$B$11),(N($F944)*60+N($G944)))/60)</f>
        <v/>
      </c>
      <c r="J944" s="31">
        <f>IF(OR($I944="",$P944="",$P944="なし"),"",$I944*N(INDEX('メンバー'!$D$5:$D$24,$P944)))</f>
        <v/>
      </c>
      <c r="K944" s="32">
        <f>IF(OR($O944="",$O944="なし"),"",INDEX('案件'!$D$5:$D$84,$O944)&amp;"")</f>
        <v/>
      </c>
      <c r="L944" s="32">
        <f>IF(AND($A944="",$B944="",$C944="",$F944="",$G944=""),"",IF(NOT(ISNUMBER($A944)),"日付がない",IF($P944="","氏名がない",IF($P944="なし","氏名がメンバーにない",IF($O944="","案件コードがない",IF($O944="なし","案件コードが案件にない",IF($I944="","時間がない",IF((N($F944)*60+N($G944))=0,"時間が0",IF($I944=0,"丸めると0分","")))))))))</f>
        <v/>
      </c>
      <c r="M944" s="58" t="n"/>
      <c r="N944" s="33">
        <f>IF(ISNUMBER($A944),DATE(YEAR($A944),MONTH($A944),1),"")</f>
        <v/>
      </c>
      <c r="O944" s="34">
        <f>IF($C944="","",IFERROR(MATCH($C944,'案件'!$A$5:$A$84,0),"なし"))</f>
        <v/>
      </c>
      <c r="P944" s="34">
        <f>IF($B944="","",IFERROR(MATCH($B944,'メンバー'!$B$5:$B$24,0),"なし"))</f>
        <v/>
      </c>
    </row>
    <row r="945" ht="17" customHeight="1">
      <c r="A945" s="23" t="n"/>
      <c r="B945" s="21" t="n"/>
      <c r="C945" s="21" t="n"/>
      <c r="D945" s="29">
        <f>IF(OR($O945="",$O945="なし"),"",INDEX('案件'!$B$5:$B$84,$O945)&amp;"")</f>
        <v/>
      </c>
      <c r="E945" s="19" t="n"/>
      <c r="F945" s="22" t="n"/>
      <c r="G945" s="22" t="n"/>
      <c r="H945" s="19" t="n"/>
      <c r="I945" s="30">
        <f>IF(AND($F945="",$G945=""),"",IF(N('設定'!$B$11)&gt;0,ROUND((N($F945)*60+N($G945))/N('設定'!$B$11),0)*N('設定'!$B$11),(N($F945)*60+N($G945)))/60)</f>
        <v/>
      </c>
      <c r="J945" s="31">
        <f>IF(OR($I945="",$P945="",$P945="なし"),"",$I945*N(INDEX('メンバー'!$D$5:$D$24,$P945)))</f>
        <v/>
      </c>
      <c r="K945" s="32">
        <f>IF(OR($O945="",$O945="なし"),"",INDEX('案件'!$D$5:$D$84,$O945)&amp;"")</f>
        <v/>
      </c>
      <c r="L945" s="32">
        <f>IF(AND($A945="",$B945="",$C945="",$F945="",$G945=""),"",IF(NOT(ISNUMBER($A945)),"日付がない",IF($P945="","氏名がない",IF($P945="なし","氏名がメンバーにない",IF($O945="","案件コードがない",IF($O945="なし","案件コードが案件にない",IF($I945="","時間がない",IF((N($F945)*60+N($G945))=0,"時間が0",IF($I945=0,"丸めると0分","")))))))))</f>
        <v/>
      </c>
      <c r="M945" s="58" t="n"/>
      <c r="N945" s="33">
        <f>IF(ISNUMBER($A945),DATE(YEAR($A945),MONTH($A945),1),"")</f>
        <v/>
      </c>
      <c r="O945" s="34">
        <f>IF($C945="","",IFERROR(MATCH($C945,'案件'!$A$5:$A$84,0),"なし"))</f>
        <v/>
      </c>
      <c r="P945" s="34">
        <f>IF($B945="","",IFERROR(MATCH($B945,'メンバー'!$B$5:$B$24,0),"なし"))</f>
        <v/>
      </c>
    </row>
    <row r="946" ht="17" customHeight="1">
      <c r="A946" s="23" t="n"/>
      <c r="B946" s="21" t="n"/>
      <c r="C946" s="21" t="n"/>
      <c r="D946" s="29">
        <f>IF(OR($O946="",$O946="なし"),"",INDEX('案件'!$B$5:$B$84,$O946)&amp;"")</f>
        <v/>
      </c>
      <c r="E946" s="19" t="n"/>
      <c r="F946" s="22" t="n"/>
      <c r="G946" s="22" t="n"/>
      <c r="H946" s="19" t="n"/>
      <c r="I946" s="30">
        <f>IF(AND($F946="",$G946=""),"",IF(N('設定'!$B$11)&gt;0,ROUND((N($F946)*60+N($G946))/N('設定'!$B$11),0)*N('設定'!$B$11),(N($F946)*60+N($G946)))/60)</f>
        <v/>
      </c>
      <c r="J946" s="31">
        <f>IF(OR($I946="",$P946="",$P946="なし"),"",$I946*N(INDEX('メンバー'!$D$5:$D$24,$P946)))</f>
        <v/>
      </c>
      <c r="K946" s="32">
        <f>IF(OR($O946="",$O946="なし"),"",INDEX('案件'!$D$5:$D$84,$O946)&amp;"")</f>
        <v/>
      </c>
      <c r="L946" s="32">
        <f>IF(AND($A946="",$B946="",$C946="",$F946="",$G946=""),"",IF(NOT(ISNUMBER($A946)),"日付がない",IF($P946="","氏名がない",IF($P946="なし","氏名がメンバーにない",IF($O946="","案件コードがない",IF($O946="なし","案件コードが案件にない",IF($I946="","時間がない",IF((N($F946)*60+N($G946))=0,"時間が0",IF($I946=0,"丸めると0分","")))))))))</f>
        <v/>
      </c>
      <c r="M946" s="58" t="n"/>
      <c r="N946" s="33">
        <f>IF(ISNUMBER($A946),DATE(YEAR($A946),MONTH($A946),1),"")</f>
        <v/>
      </c>
      <c r="O946" s="34">
        <f>IF($C946="","",IFERROR(MATCH($C946,'案件'!$A$5:$A$84,0),"なし"))</f>
        <v/>
      </c>
      <c r="P946" s="34">
        <f>IF($B946="","",IFERROR(MATCH($B946,'メンバー'!$B$5:$B$24,0),"なし"))</f>
        <v/>
      </c>
    </row>
    <row r="947" ht="17" customHeight="1">
      <c r="A947" s="23" t="n"/>
      <c r="B947" s="21" t="n"/>
      <c r="C947" s="21" t="n"/>
      <c r="D947" s="29">
        <f>IF(OR($O947="",$O947="なし"),"",INDEX('案件'!$B$5:$B$84,$O947)&amp;"")</f>
        <v/>
      </c>
      <c r="E947" s="19" t="n"/>
      <c r="F947" s="22" t="n"/>
      <c r="G947" s="22" t="n"/>
      <c r="H947" s="19" t="n"/>
      <c r="I947" s="30">
        <f>IF(AND($F947="",$G947=""),"",IF(N('設定'!$B$11)&gt;0,ROUND((N($F947)*60+N($G947))/N('設定'!$B$11),0)*N('設定'!$B$11),(N($F947)*60+N($G947)))/60)</f>
        <v/>
      </c>
      <c r="J947" s="31">
        <f>IF(OR($I947="",$P947="",$P947="なし"),"",$I947*N(INDEX('メンバー'!$D$5:$D$24,$P947)))</f>
        <v/>
      </c>
      <c r="K947" s="32">
        <f>IF(OR($O947="",$O947="なし"),"",INDEX('案件'!$D$5:$D$84,$O947)&amp;"")</f>
        <v/>
      </c>
      <c r="L947" s="32">
        <f>IF(AND($A947="",$B947="",$C947="",$F947="",$G947=""),"",IF(NOT(ISNUMBER($A947)),"日付がない",IF($P947="","氏名がない",IF($P947="なし","氏名がメンバーにない",IF($O947="","案件コードがない",IF($O947="なし","案件コードが案件にない",IF($I947="","時間がない",IF((N($F947)*60+N($G947))=0,"時間が0",IF($I947=0,"丸めると0分","")))))))))</f>
        <v/>
      </c>
      <c r="M947" s="58" t="n"/>
      <c r="N947" s="33">
        <f>IF(ISNUMBER($A947),DATE(YEAR($A947),MONTH($A947),1),"")</f>
        <v/>
      </c>
      <c r="O947" s="34">
        <f>IF($C947="","",IFERROR(MATCH($C947,'案件'!$A$5:$A$84,0),"なし"))</f>
        <v/>
      </c>
      <c r="P947" s="34">
        <f>IF($B947="","",IFERROR(MATCH($B947,'メンバー'!$B$5:$B$24,0),"なし"))</f>
        <v/>
      </c>
    </row>
    <row r="948" ht="17" customHeight="1">
      <c r="A948" s="23" t="n"/>
      <c r="B948" s="21" t="n"/>
      <c r="C948" s="21" t="n"/>
      <c r="D948" s="29">
        <f>IF(OR($O948="",$O948="なし"),"",INDEX('案件'!$B$5:$B$84,$O948)&amp;"")</f>
        <v/>
      </c>
      <c r="E948" s="19" t="n"/>
      <c r="F948" s="22" t="n"/>
      <c r="G948" s="22" t="n"/>
      <c r="H948" s="19" t="n"/>
      <c r="I948" s="30">
        <f>IF(AND($F948="",$G948=""),"",IF(N('設定'!$B$11)&gt;0,ROUND((N($F948)*60+N($G948))/N('設定'!$B$11),0)*N('設定'!$B$11),(N($F948)*60+N($G948)))/60)</f>
        <v/>
      </c>
      <c r="J948" s="31">
        <f>IF(OR($I948="",$P948="",$P948="なし"),"",$I948*N(INDEX('メンバー'!$D$5:$D$24,$P948)))</f>
        <v/>
      </c>
      <c r="K948" s="32">
        <f>IF(OR($O948="",$O948="なし"),"",INDEX('案件'!$D$5:$D$84,$O948)&amp;"")</f>
        <v/>
      </c>
      <c r="L948" s="32">
        <f>IF(AND($A948="",$B948="",$C948="",$F948="",$G948=""),"",IF(NOT(ISNUMBER($A948)),"日付がない",IF($P948="","氏名がない",IF($P948="なし","氏名がメンバーにない",IF($O948="","案件コードがない",IF($O948="なし","案件コードが案件にない",IF($I948="","時間がない",IF((N($F948)*60+N($G948))=0,"時間が0",IF($I948=0,"丸めると0分","")))))))))</f>
        <v/>
      </c>
      <c r="M948" s="58" t="n"/>
      <c r="N948" s="33">
        <f>IF(ISNUMBER($A948),DATE(YEAR($A948),MONTH($A948),1),"")</f>
        <v/>
      </c>
      <c r="O948" s="34">
        <f>IF($C948="","",IFERROR(MATCH($C948,'案件'!$A$5:$A$84,0),"なし"))</f>
        <v/>
      </c>
      <c r="P948" s="34">
        <f>IF($B948="","",IFERROR(MATCH($B948,'メンバー'!$B$5:$B$24,0),"なし"))</f>
        <v/>
      </c>
    </row>
    <row r="949" ht="17" customHeight="1">
      <c r="A949" s="23" t="n"/>
      <c r="B949" s="21" t="n"/>
      <c r="C949" s="21" t="n"/>
      <c r="D949" s="29">
        <f>IF(OR($O949="",$O949="なし"),"",INDEX('案件'!$B$5:$B$84,$O949)&amp;"")</f>
        <v/>
      </c>
      <c r="E949" s="19" t="n"/>
      <c r="F949" s="22" t="n"/>
      <c r="G949" s="22" t="n"/>
      <c r="H949" s="19" t="n"/>
      <c r="I949" s="30">
        <f>IF(AND($F949="",$G949=""),"",IF(N('設定'!$B$11)&gt;0,ROUND((N($F949)*60+N($G949))/N('設定'!$B$11),0)*N('設定'!$B$11),(N($F949)*60+N($G949)))/60)</f>
        <v/>
      </c>
      <c r="J949" s="31">
        <f>IF(OR($I949="",$P949="",$P949="なし"),"",$I949*N(INDEX('メンバー'!$D$5:$D$24,$P949)))</f>
        <v/>
      </c>
      <c r="K949" s="32">
        <f>IF(OR($O949="",$O949="なし"),"",INDEX('案件'!$D$5:$D$84,$O949)&amp;"")</f>
        <v/>
      </c>
      <c r="L949" s="32">
        <f>IF(AND($A949="",$B949="",$C949="",$F949="",$G949=""),"",IF(NOT(ISNUMBER($A949)),"日付がない",IF($P949="","氏名がない",IF($P949="なし","氏名がメンバーにない",IF($O949="","案件コードがない",IF($O949="なし","案件コードが案件にない",IF($I949="","時間がない",IF((N($F949)*60+N($G949))=0,"時間が0",IF($I949=0,"丸めると0分","")))))))))</f>
        <v/>
      </c>
      <c r="M949" s="58" t="n"/>
      <c r="N949" s="33">
        <f>IF(ISNUMBER($A949),DATE(YEAR($A949),MONTH($A949),1),"")</f>
        <v/>
      </c>
      <c r="O949" s="34">
        <f>IF($C949="","",IFERROR(MATCH($C949,'案件'!$A$5:$A$84,0),"なし"))</f>
        <v/>
      </c>
      <c r="P949" s="34">
        <f>IF($B949="","",IFERROR(MATCH($B949,'メンバー'!$B$5:$B$24,0),"なし"))</f>
        <v/>
      </c>
    </row>
    <row r="950" ht="17" customHeight="1">
      <c r="A950" s="23" t="n"/>
      <c r="B950" s="21" t="n"/>
      <c r="C950" s="21" t="n"/>
      <c r="D950" s="29">
        <f>IF(OR($O950="",$O950="なし"),"",INDEX('案件'!$B$5:$B$84,$O950)&amp;"")</f>
        <v/>
      </c>
      <c r="E950" s="19" t="n"/>
      <c r="F950" s="22" t="n"/>
      <c r="G950" s="22" t="n"/>
      <c r="H950" s="19" t="n"/>
      <c r="I950" s="30">
        <f>IF(AND($F950="",$G950=""),"",IF(N('設定'!$B$11)&gt;0,ROUND((N($F950)*60+N($G950))/N('設定'!$B$11),0)*N('設定'!$B$11),(N($F950)*60+N($G950)))/60)</f>
        <v/>
      </c>
      <c r="J950" s="31">
        <f>IF(OR($I950="",$P950="",$P950="なし"),"",$I950*N(INDEX('メンバー'!$D$5:$D$24,$P950)))</f>
        <v/>
      </c>
      <c r="K950" s="32">
        <f>IF(OR($O950="",$O950="なし"),"",INDEX('案件'!$D$5:$D$84,$O950)&amp;"")</f>
        <v/>
      </c>
      <c r="L950" s="32">
        <f>IF(AND($A950="",$B950="",$C950="",$F950="",$G950=""),"",IF(NOT(ISNUMBER($A950)),"日付がない",IF($P950="","氏名がない",IF($P950="なし","氏名がメンバーにない",IF($O950="","案件コードがない",IF($O950="なし","案件コードが案件にない",IF($I950="","時間がない",IF((N($F950)*60+N($G950))=0,"時間が0",IF($I950=0,"丸めると0分","")))))))))</f>
        <v/>
      </c>
      <c r="M950" s="58" t="n"/>
      <c r="N950" s="33">
        <f>IF(ISNUMBER($A950),DATE(YEAR($A950),MONTH($A950),1),"")</f>
        <v/>
      </c>
      <c r="O950" s="34">
        <f>IF($C950="","",IFERROR(MATCH($C950,'案件'!$A$5:$A$84,0),"なし"))</f>
        <v/>
      </c>
      <c r="P950" s="34">
        <f>IF($B950="","",IFERROR(MATCH($B950,'メンバー'!$B$5:$B$24,0),"なし"))</f>
        <v/>
      </c>
    </row>
    <row r="951" ht="17" customHeight="1">
      <c r="A951" s="23" t="n"/>
      <c r="B951" s="21" t="n"/>
      <c r="C951" s="21" t="n"/>
      <c r="D951" s="29">
        <f>IF(OR($O951="",$O951="なし"),"",INDEX('案件'!$B$5:$B$84,$O951)&amp;"")</f>
        <v/>
      </c>
      <c r="E951" s="19" t="n"/>
      <c r="F951" s="22" t="n"/>
      <c r="G951" s="22" t="n"/>
      <c r="H951" s="19" t="n"/>
      <c r="I951" s="30">
        <f>IF(AND($F951="",$G951=""),"",IF(N('設定'!$B$11)&gt;0,ROUND((N($F951)*60+N($G951))/N('設定'!$B$11),0)*N('設定'!$B$11),(N($F951)*60+N($G951)))/60)</f>
        <v/>
      </c>
      <c r="J951" s="31">
        <f>IF(OR($I951="",$P951="",$P951="なし"),"",$I951*N(INDEX('メンバー'!$D$5:$D$24,$P951)))</f>
        <v/>
      </c>
      <c r="K951" s="32">
        <f>IF(OR($O951="",$O951="なし"),"",INDEX('案件'!$D$5:$D$84,$O951)&amp;"")</f>
        <v/>
      </c>
      <c r="L951" s="32">
        <f>IF(AND($A951="",$B951="",$C951="",$F951="",$G951=""),"",IF(NOT(ISNUMBER($A951)),"日付がない",IF($P951="","氏名がない",IF($P951="なし","氏名がメンバーにない",IF($O951="","案件コードがない",IF($O951="なし","案件コードが案件にない",IF($I951="","時間がない",IF((N($F951)*60+N($G951))=0,"時間が0",IF($I951=0,"丸めると0分","")))))))))</f>
        <v/>
      </c>
      <c r="M951" s="58" t="n"/>
      <c r="N951" s="33">
        <f>IF(ISNUMBER($A951),DATE(YEAR($A951),MONTH($A951),1),"")</f>
        <v/>
      </c>
      <c r="O951" s="34">
        <f>IF($C951="","",IFERROR(MATCH($C951,'案件'!$A$5:$A$84,0),"なし"))</f>
        <v/>
      </c>
      <c r="P951" s="34">
        <f>IF($B951="","",IFERROR(MATCH($B951,'メンバー'!$B$5:$B$24,0),"なし"))</f>
        <v/>
      </c>
    </row>
    <row r="952" ht="17" customHeight="1">
      <c r="A952" s="23" t="n"/>
      <c r="B952" s="21" t="n"/>
      <c r="C952" s="21" t="n"/>
      <c r="D952" s="29">
        <f>IF(OR($O952="",$O952="なし"),"",INDEX('案件'!$B$5:$B$84,$O952)&amp;"")</f>
        <v/>
      </c>
      <c r="E952" s="19" t="n"/>
      <c r="F952" s="22" t="n"/>
      <c r="G952" s="22" t="n"/>
      <c r="H952" s="19" t="n"/>
      <c r="I952" s="30">
        <f>IF(AND($F952="",$G952=""),"",IF(N('設定'!$B$11)&gt;0,ROUND((N($F952)*60+N($G952))/N('設定'!$B$11),0)*N('設定'!$B$11),(N($F952)*60+N($G952)))/60)</f>
        <v/>
      </c>
      <c r="J952" s="31">
        <f>IF(OR($I952="",$P952="",$P952="なし"),"",$I952*N(INDEX('メンバー'!$D$5:$D$24,$P952)))</f>
        <v/>
      </c>
      <c r="K952" s="32">
        <f>IF(OR($O952="",$O952="なし"),"",INDEX('案件'!$D$5:$D$84,$O952)&amp;"")</f>
        <v/>
      </c>
      <c r="L952" s="32">
        <f>IF(AND($A952="",$B952="",$C952="",$F952="",$G952=""),"",IF(NOT(ISNUMBER($A952)),"日付がない",IF($P952="","氏名がない",IF($P952="なし","氏名がメンバーにない",IF($O952="","案件コードがない",IF($O952="なし","案件コードが案件にない",IF($I952="","時間がない",IF((N($F952)*60+N($G952))=0,"時間が0",IF($I952=0,"丸めると0分","")))))))))</f>
        <v/>
      </c>
      <c r="M952" s="58" t="n"/>
      <c r="N952" s="33">
        <f>IF(ISNUMBER($A952),DATE(YEAR($A952),MONTH($A952),1),"")</f>
        <v/>
      </c>
      <c r="O952" s="34">
        <f>IF($C952="","",IFERROR(MATCH($C952,'案件'!$A$5:$A$84,0),"なし"))</f>
        <v/>
      </c>
      <c r="P952" s="34">
        <f>IF($B952="","",IFERROR(MATCH($B952,'メンバー'!$B$5:$B$24,0),"なし"))</f>
        <v/>
      </c>
    </row>
    <row r="953" ht="17" customHeight="1">
      <c r="A953" s="23" t="n"/>
      <c r="B953" s="21" t="n"/>
      <c r="C953" s="21" t="n"/>
      <c r="D953" s="29">
        <f>IF(OR($O953="",$O953="なし"),"",INDEX('案件'!$B$5:$B$84,$O953)&amp;"")</f>
        <v/>
      </c>
      <c r="E953" s="19" t="n"/>
      <c r="F953" s="22" t="n"/>
      <c r="G953" s="22" t="n"/>
      <c r="H953" s="19" t="n"/>
      <c r="I953" s="30">
        <f>IF(AND($F953="",$G953=""),"",IF(N('設定'!$B$11)&gt;0,ROUND((N($F953)*60+N($G953))/N('設定'!$B$11),0)*N('設定'!$B$11),(N($F953)*60+N($G953)))/60)</f>
        <v/>
      </c>
      <c r="J953" s="31">
        <f>IF(OR($I953="",$P953="",$P953="なし"),"",$I953*N(INDEX('メンバー'!$D$5:$D$24,$P953)))</f>
        <v/>
      </c>
      <c r="K953" s="32">
        <f>IF(OR($O953="",$O953="なし"),"",INDEX('案件'!$D$5:$D$84,$O953)&amp;"")</f>
        <v/>
      </c>
      <c r="L953" s="32">
        <f>IF(AND($A953="",$B953="",$C953="",$F953="",$G953=""),"",IF(NOT(ISNUMBER($A953)),"日付がない",IF($P953="","氏名がない",IF($P953="なし","氏名がメンバーにない",IF($O953="","案件コードがない",IF($O953="なし","案件コードが案件にない",IF($I953="","時間がない",IF((N($F953)*60+N($G953))=0,"時間が0",IF($I953=0,"丸めると0分","")))))))))</f>
        <v/>
      </c>
      <c r="M953" s="58" t="n"/>
      <c r="N953" s="33">
        <f>IF(ISNUMBER($A953),DATE(YEAR($A953),MONTH($A953),1),"")</f>
        <v/>
      </c>
      <c r="O953" s="34">
        <f>IF($C953="","",IFERROR(MATCH($C953,'案件'!$A$5:$A$84,0),"なし"))</f>
        <v/>
      </c>
      <c r="P953" s="34">
        <f>IF($B953="","",IFERROR(MATCH($B953,'メンバー'!$B$5:$B$24,0),"なし"))</f>
        <v/>
      </c>
    </row>
    <row r="954" ht="17" customHeight="1">
      <c r="A954" s="23" t="n"/>
      <c r="B954" s="21" t="n"/>
      <c r="C954" s="21" t="n"/>
      <c r="D954" s="29">
        <f>IF(OR($O954="",$O954="なし"),"",INDEX('案件'!$B$5:$B$84,$O954)&amp;"")</f>
        <v/>
      </c>
      <c r="E954" s="19" t="n"/>
      <c r="F954" s="22" t="n"/>
      <c r="G954" s="22" t="n"/>
      <c r="H954" s="19" t="n"/>
      <c r="I954" s="30">
        <f>IF(AND($F954="",$G954=""),"",IF(N('設定'!$B$11)&gt;0,ROUND((N($F954)*60+N($G954))/N('設定'!$B$11),0)*N('設定'!$B$11),(N($F954)*60+N($G954)))/60)</f>
        <v/>
      </c>
      <c r="J954" s="31">
        <f>IF(OR($I954="",$P954="",$P954="なし"),"",$I954*N(INDEX('メンバー'!$D$5:$D$24,$P954)))</f>
        <v/>
      </c>
      <c r="K954" s="32">
        <f>IF(OR($O954="",$O954="なし"),"",INDEX('案件'!$D$5:$D$84,$O954)&amp;"")</f>
        <v/>
      </c>
      <c r="L954" s="32">
        <f>IF(AND($A954="",$B954="",$C954="",$F954="",$G954=""),"",IF(NOT(ISNUMBER($A954)),"日付がない",IF($P954="","氏名がない",IF($P954="なし","氏名がメンバーにない",IF($O954="","案件コードがない",IF($O954="なし","案件コードが案件にない",IF($I954="","時間がない",IF((N($F954)*60+N($G954))=0,"時間が0",IF($I954=0,"丸めると0分","")))))))))</f>
        <v/>
      </c>
      <c r="M954" s="58" t="n"/>
      <c r="N954" s="33">
        <f>IF(ISNUMBER($A954),DATE(YEAR($A954),MONTH($A954),1),"")</f>
        <v/>
      </c>
      <c r="O954" s="34">
        <f>IF($C954="","",IFERROR(MATCH($C954,'案件'!$A$5:$A$84,0),"なし"))</f>
        <v/>
      </c>
      <c r="P954" s="34">
        <f>IF($B954="","",IFERROR(MATCH($B954,'メンバー'!$B$5:$B$24,0),"なし"))</f>
        <v/>
      </c>
    </row>
    <row r="955" ht="17" customHeight="1">
      <c r="A955" s="23" t="n"/>
      <c r="B955" s="21" t="n"/>
      <c r="C955" s="21" t="n"/>
      <c r="D955" s="29">
        <f>IF(OR($O955="",$O955="なし"),"",INDEX('案件'!$B$5:$B$84,$O955)&amp;"")</f>
        <v/>
      </c>
      <c r="E955" s="19" t="n"/>
      <c r="F955" s="22" t="n"/>
      <c r="G955" s="22" t="n"/>
      <c r="H955" s="19" t="n"/>
      <c r="I955" s="30">
        <f>IF(AND($F955="",$G955=""),"",IF(N('設定'!$B$11)&gt;0,ROUND((N($F955)*60+N($G955))/N('設定'!$B$11),0)*N('設定'!$B$11),(N($F955)*60+N($G955)))/60)</f>
        <v/>
      </c>
      <c r="J955" s="31">
        <f>IF(OR($I955="",$P955="",$P955="なし"),"",$I955*N(INDEX('メンバー'!$D$5:$D$24,$P955)))</f>
        <v/>
      </c>
      <c r="K955" s="32">
        <f>IF(OR($O955="",$O955="なし"),"",INDEX('案件'!$D$5:$D$84,$O955)&amp;"")</f>
        <v/>
      </c>
      <c r="L955" s="32">
        <f>IF(AND($A955="",$B955="",$C955="",$F955="",$G955=""),"",IF(NOT(ISNUMBER($A955)),"日付がない",IF($P955="","氏名がない",IF($P955="なし","氏名がメンバーにない",IF($O955="","案件コードがない",IF($O955="なし","案件コードが案件にない",IF($I955="","時間がない",IF((N($F955)*60+N($G955))=0,"時間が0",IF($I955=0,"丸めると0分","")))))))))</f>
        <v/>
      </c>
      <c r="M955" s="58" t="n"/>
      <c r="N955" s="33">
        <f>IF(ISNUMBER($A955),DATE(YEAR($A955),MONTH($A955),1),"")</f>
        <v/>
      </c>
      <c r="O955" s="34">
        <f>IF($C955="","",IFERROR(MATCH($C955,'案件'!$A$5:$A$84,0),"なし"))</f>
        <v/>
      </c>
      <c r="P955" s="34">
        <f>IF($B955="","",IFERROR(MATCH($B955,'メンバー'!$B$5:$B$24,0),"なし"))</f>
        <v/>
      </c>
    </row>
    <row r="956" ht="17" customHeight="1">
      <c r="A956" s="23" t="n"/>
      <c r="B956" s="21" t="n"/>
      <c r="C956" s="21" t="n"/>
      <c r="D956" s="29">
        <f>IF(OR($O956="",$O956="なし"),"",INDEX('案件'!$B$5:$B$84,$O956)&amp;"")</f>
        <v/>
      </c>
      <c r="E956" s="19" t="n"/>
      <c r="F956" s="22" t="n"/>
      <c r="G956" s="22" t="n"/>
      <c r="H956" s="19" t="n"/>
      <c r="I956" s="30">
        <f>IF(AND($F956="",$G956=""),"",IF(N('設定'!$B$11)&gt;0,ROUND((N($F956)*60+N($G956))/N('設定'!$B$11),0)*N('設定'!$B$11),(N($F956)*60+N($G956)))/60)</f>
        <v/>
      </c>
      <c r="J956" s="31">
        <f>IF(OR($I956="",$P956="",$P956="なし"),"",$I956*N(INDEX('メンバー'!$D$5:$D$24,$P956)))</f>
        <v/>
      </c>
      <c r="K956" s="32">
        <f>IF(OR($O956="",$O956="なし"),"",INDEX('案件'!$D$5:$D$84,$O956)&amp;"")</f>
        <v/>
      </c>
      <c r="L956" s="32">
        <f>IF(AND($A956="",$B956="",$C956="",$F956="",$G956=""),"",IF(NOT(ISNUMBER($A956)),"日付がない",IF($P956="","氏名がない",IF($P956="なし","氏名がメンバーにない",IF($O956="","案件コードがない",IF($O956="なし","案件コードが案件にない",IF($I956="","時間がない",IF((N($F956)*60+N($G956))=0,"時間が0",IF($I956=0,"丸めると0分","")))))))))</f>
        <v/>
      </c>
      <c r="M956" s="58" t="n"/>
      <c r="N956" s="33">
        <f>IF(ISNUMBER($A956),DATE(YEAR($A956),MONTH($A956),1),"")</f>
        <v/>
      </c>
      <c r="O956" s="34">
        <f>IF($C956="","",IFERROR(MATCH($C956,'案件'!$A$5:$A$84,0),"なし"))</f>
        <v/>
      </c>
      <c r="P956" s="34">
        <f>IF($B956="","",IFERROR(MATCH($B956,'メンバー'!$B$5:$B$24,0),"なし"))</f>
        <v/>
      </c>
    </row>
    <row r="957" ht="17" customHeight="1">
      <c r="A957" s="23" t="n"/>
      <c r="B957" s="21" t="n"/>
      <c r="C957" s="21" t="n"/>
      <c r="D957" s="29">
        <f>IF(OR($O957="",$O957="なし"),"",INDEX('案件'!$B$5:$B$84,$O957)&amp;"")</f>
        <v/>
      </c>
      <c r="E957" s="19" t="n"/>
      <c r="F957" s="22" t="n"/>
      <c r="G957" s="22" t="n"/>
      <c r="H957" s="19" t="n"/>
      <c r="I957" s="30">
        <f>IF(AND($F957="",$G957=""),"",IF(N('設定'!$B$11)&gt;0,ROUND((N($F957)*60+N($G957))/N('設定'!$B$11),0)*N('設定'!$B$11),(N($F957)*60+N($G957)))/60)</f>
        <v/>
      </c>
      <c r="J957" s="31">
        <f>IF(OR($I957="",$P957="",$P957="なし"),"",$I957*N(INDEX('メンバー'!$D$5:$D$24,$P957)))</f>
        <v/>
      </c>
      <c r="K957" s="32">
        <f>IF(OR($O957="",$O957="なし"),"",INDEX('案件'!$D$5:$D$84,$O957)&amp;"")</f>
        <v/>
      </c>
      <c r="L957" s="32">
        <f>IF(AND($A957="",$B957="",$C957="",$F957="",$G957=""),"",IF(NOT(ISNUMBER($A957)),"日付がない",IF($P957="","氏名がない",IF($P957="なし","氏名がメンバーにない",IF($O957="","案件コードがない",IF($O957="なし","案件コードが案件にない",IF($I957="","時間がない",IF((N($F957)*60+N($G957))=0,"時間が0",IF($I957=0,"丸めると0分","")))))))))</f>
        <v/>
      </c>
      <c r="M957" s="58" t="n"/>
      <c r="N957" s="33">
        <f>IF(ISNUMBER($A957),DATE(YEAR($A957),MONTH($A957),1),"")</f>
        <v/>
      </c>
      <c r="O957" s="34">
        <f>IF($C957="","",IFERROR(MATCH($C957,'案件'!$A$5:$A$84,0),"なし"))</f>
        <v/>
      </c>
      <c r="P957" s="34">
        <f>IF($B957="","",IFERROR(MATCH($B957,'メンバー'!$B$5:$B$24,0),"なし"))</f>
        <v/>
      </c>
    </row>
    <row r="958" ht="17" customHeight="1">
      <c r="A958" s="23" t="n"/>
      <c r="B958" s="21" t="n"/>
      <c r="C958" s="21" t="n"/>
      <c r="D958" s="29">
        <f>IF(OR($O958="",$O958="なし"),"",INDEX('案件'!$B$5:$B$84,$O958)&amp;"")</f>
        <v/>
      </c>
      <c r="E958" s="19" t="n"/>
      <c r="F958" s="22" t="n"/>
      <c r="G958" s="22" t="n"/>
      <c r="H958" s="19" t="n"/>
      <c r="I958" s="30">
        <f>IF(AND($F958="",$G958=""),"",IF(N('設定'!$B$11)&gt;0,ROUND((N($F958)*60+N($G958))/N('設定'!$B$11),0)*N('設定'!$B$11),(N($F958)*60+N($G958)))/60)</f>
        <v/>
      </c>
      <c r="J958" s="31">
        <f>IF(OR($I958="",$P958="",$P958="なし"),"",$I958*N(INDEX('メンバー'!$D$5:$D$24,$P958)))</f>
        <v/>
      </c>
      <c r="K958" s="32">
        <f>IF(OR($O958="",$O958="なし"),"",INDEX('案件'!$D$5:$D$84,$O958)&amp;"")</f>
        <v/>
      </c>
      <c r="L958" s="32">
        <f>IF(AND($A958="",$B958="",$C958="",$F958="",$G958=""),"",IF(NOT(ISNUMBER($A958)),"日付がない",IF($P958="","氏名がない",IF($P958="なし","氏名がメンバーにない",IF($O958="","案件コードがない",IF($O958="なし","案件コードが案件にない",IF($I958="","時間がない",IF((N($F958)*60+N($G958))=0,"時間が0",IF($I958=0,"丸めると0分","")))))))))</f>
        <v/>
      </c>
      <c r="M958" s="58" t="n"/>
      <c r="N958" s="33">
        <f>IF(ISNUMBER($A958),DATE(YEAR($A958),MONTH($A958),1),"")</f>
        <v/>
      </c>
      <c r="O958" s="34">
        <f>IF($C958="","",IFERROR(MATCH($C958,'案件'!$A$5:$A$84,0),"なし"))</f>
        <v/>
      </c>
      <c r="P958" s="34">
        <f>IF($B958="","",IFERROR(MATCH($B958,'メンバー'!$B$5:$B$24,0),"なし"))</f>
        <v/>
      </c>
    </row>
    <row r="959" ht="17" customHeight="1">
      <c r="A959" s="23" t="n"/>
      <c r="B959" s="21" t="n"/>
      <c r="C959" s="21" t="n"/>
      <c r="D959" s="29">
        <f>IF(OR($O959="",$O959="なし"),"",INDEX('案件'!$B$5:$B$84,$O959)&amp;"")</f>
        <v/>
      </c>
      <c r="E959" s="19" t="n"/>
      <c r="F959" s="22" t="n"/>
      <c r="G959" s="22" t="n"/>
      <c r="H959" s="19" t="n"/>
      <c r="I959" s="30">
        <f>IF(AND($F959="",$G959=""),"",IF(N('設定'!$B$11)&gt;0,ROUND((N($F959)*60+N($G959))/N('設定'!$B$11),0)*N('設定'!$B$11),(N($F959)*60+N($G959)))/60)</f>
        <v/>
      </c>
      <c r="J959" s="31">
        <f>IF(OR($I959="",$P959="",$P959="なし"),"",$I959*N(INDEX('メンバー'!$D$5:$D$24,$P959)))</f>
        <v/>
      </c>
      <c r="K959" s="32">
        <f>IF(OR($O959="",$O959="なし"),"",INDEX('案件'!$D$5:$D$84,$O959)&amp;"")</f>
        <v/>
      </c>
      <c r="L959" s="32">
        <f>IF(AND($A959="",$B959="",$C959="",$F959="",$G959=""),"",IF(NOT(ISNUMBER($A959)),"日付がない",IF($P959="","氏名がない",IF($P959="なし","氏名がメンバーにない",IF($O959="","案件コードがない",IF($O959="なし","案件コードが案件にない",IF($I959="","時間がない",IF((N($F959)*60+N($G959))=0,"時間が0",IF($I959=0,"丸めると0分","")))))))))</f>
        <v/>
      </c>
      <c r="M959" s="58" t="n"/>
      <c r="N959" s="33">
        <f>IF(ISNUMBER($A959),DATE(YEAR($A959),MONTH($A959),1),"")</f>
        <v/>
      </c>
      <c r="O959" s="34">
        <f>IF($C959="","",IFERROR(MATCH($C959,'案件'!$A$5:$A$84,0),"なし"))</f>
        <v/>
      </c>
      <c r="P959" s="34">
        <f>IF($B959="","",IFERROR(MATCH($B959,'メンバー'!$B$5:$B$24,0),"なし"))</f>
        <v/>
      </c>
    </row>
    <row r="960" ht="17" customHeight="1">
      <c r="A960" s="23" t="n"/>
      <c r="B960" s="21" t="n"/>
      <c r="C960" s="21" t="n"/>
      <c r="D960" s="29">
        <f>IF(OR($O960="",$O960="なし"),"",INDEX('案件'!$B$5:$B$84,$O960)&amp;"")</f>
        <v/>
      </c>
      <c r="E960" s="19" t="n"/>
      <c r="F960" s="22" t="n"/>
      <c r="G960" s="22" t="n"/>
      <c r="H960" s="19" t="n"/>
      <c r="I960" s="30">
        <f>IF(AND($F960="",$G960=""),"",IF(N('設定'!$B$11)&gt;0,ROUND((N($F960)*60+N($G960))/N('設定'!$B$11),0)*N('設定'!$B$11),(N($F960)*60+N($G960)))/60)</f>
        <v/>
      </c>
      <c r="J960" s="31">
        <f>IF(OR($I960="",$P960="",$P960="なし"),"",$I960*N(INDEX('メンバー'!$D$5:$D$24,$P960)))</f>
        <v/>
      </c>
      <c r="K960" s="32">
        <f>IF(OR($O960="",$O960="なし"),"",INDEX('案件'!$D$5:$D$84,$O960)&amp;"")</f>
        <v/>
      </c>
      <c r="L960" s="32">
        <f>IF(AND($A960="",$B960="",$C960="",$F960="",$G960=""),"",IF(NOT(ISNUMBER($A960)),"日付がない",IF($P960="","氏名がない",IF($P960="なし","氏名がメンバーにない",IF($O960="","案件コードがない",IF($O960="なし","案件コードが案件にない",IF($I960="","時間がない",IF((N($F960)*60+N($G960))=0,"時間が0",IF($I960=0,"丸めると0分","")))))))))</f>
        <v/>
      </c>
      <c r="M960" s="58" t="n"/>
      <c r="N960" s="33">
        <f>IF(ISNUMBER($A960),DATE(YEAR($A960),MONTH($A960),1),"")</f>
        <v/>
      </c>
      <c r="O960" s="34">
        <f>IF($C960="","",IFERROR(MATCH($C960,'案件'!$A$5:$A$84,0),"なし"))</f>
        <v/>
      </c>
      <c r="P960" s="34">
        <f>IF($B960="","",IFERROR(MATCH($B960,'メンバー'!$B$5:$B$24,0),"なし"))</f>
        <v/>
      </c>
    </row>
    <row r="961" ht="17" customHeight="1">
      <c r="A961" s="23" t="n"/>
      <c r="B961" s="21" t="n"/>
      <c r="C961" s="21" t="n"/>
      <c r="D961" s="29">
        <f>IF(OR($O961="",$O961="なし"),"",INDEX('案件'!$B$5:$B$84,$O961)&amp;"")</f>
        <v/>
      </c>
      <c r="E961" s="19" t="n"/>
      <c r="F961" s="22" t="n"/>
      <c r="G961" s="22" t="n"/>
      <c r="H961" s="19" t="n"/>
      <c r="I961" s="30">
        <f>IF(AND($F961="",$G961=""),"",IF(N('設定'!$B$11)&gt;0,ROUND((N($F961)*60+N($G961))/N('設定'!$B$11),0)*N('設定'!$B$11),(N($F961)*60+N($G961)))/60)</f>
        <v/>
      </c>
      <c r="J961" s="31">
        <f>IF(OR($I961="",$P961="",$P961="なし"),"",$I961*N(INDEX('メンバー'!$D$5:$D$24,$P961)))</f>
        <v/>
      </c>
      <c r="K961" s="32">
        <f>IF(OR($O961="",$O961="なし"),"",INDEX('案件'!$D$5:$D$84,$O961)&amp;"")</f>
        <v/>
      </c>
      <c r="L961" s="32">
        <f>IF(AND($A961="",$B961="",$C961="",$F961="",$G961=""),"",IF(NOT(ISNUMBER($A961)),"日付がない",IF($P961="","氏名がない",IF($P961="なし","氏名がメンバーにない",IF($O961="","案件コードがない",IF($O961="なし","案件コードが案件にない",IF($I961="","時間がない",IF((N($F961)*60+N($G961))=0,"時間が0",IF($I961=0,"丸めると0分","")))))))))</f>
        <v/>
      </c>
      <c r="M961" s="58" t="n"/>
      <c r="N961" s="33">
        <f>IF(ISNUMBER($A961),DATE(YEAR($A961),MONTH($A961),1),"")</f>
        <v/>
      </c>
      <c r="O961" s="34">
        <f>IF($C961="","",IFERROR(MATCH($C961,'案件'!$A$5:$A$84,0),"なし"))</f>
        <v/>
      </c>
      <c r="P961" s="34">
        <f>IF($B961="","",IFERROR(MATCH($B961,'メンバー'!$B$5:$B$24,0),"なし"))</f>
        <v/>
      </c>
    </row>
    <row r="962" ht="17" customHeight="1">
      <c r="A962" s="23" t="n"/>
      <c r="B962" s="21" t="n"/>
      <c r="C962" s="21" t="n"/>
      <c r="D962" s="29">
        <f>IF(OR($O962="",$O962="なし"),"",INDEX('案件'!$B$5:$B$84,$O962)&amp;"")</f>
        <v/>
      </c>
      <c r="E962" s="19" t="n"/>
      <c r="F962" s="22" t="n"/>
      <c r="G962" s="22" t="n"/>
      <c r="H962" s="19" t="n"/>
      <c r="I962" s="30">
        <f>IF(AND($F962="",$G962=""),"",IF(N('設定'!$B$11)&gt;0,ROUND((N($F962)*60+N($G962))/N('設定'!$B$11),0)*N('設定'!$B$11),(N($F962)*60+N($G962)))/60)</f>
        <v/>
      </c>
      <c r="J962" s="31">
        <f>IF(OR($I962="",$P962="",$P962="なし"),"",$I962*N(INDEX('メンバー'!$D$5:$D$24,$P962)))</f>
        <v/>
      </c>
      <c r="K962" s="32">
        <f>IF(OR($O962="",$O962="なし"),"",INDEX('案件'!$D$5:$D$84,$O962)&amp;"")</f>
        <v/>
      </c>
      <c r="L962" s="32">
        <f>IF(AND($A962="",$B962="",$C962="",$F962="",$G962=""),"",IF(NOT(ISNUMBER($A962)),"日付がない",IF($P962="","氏名がない",IF($P962="なし","氏名がメンバーにない",IF($O962="","案件コードがない",IF($O962="なし","案件コードが案件にない",IF($I962="","時間がない",IF((N($F962)*60+N($G962))=0,"時間が0",IF($I962=0,"丸めると0分","")))))))))</f>
        <v/>
      </c>
      <c r="M962" s="58" t="n"/>
      <c r="N962" s="33">
        <f>IF(ISNUMBER($A962),DATE(YEAR($A962),MONTH($A962),1),"")</f>
        <v/>
      </c>
      <c r="O962" s="34">
        <f>IF($C962="","",IFERROR(MATCH($C962,'案件'!$A$5:$A$84,0),"なし"))</f>
        <v/>
      </c>
      <c r="P962" s="34">
        <f>IF($B962="","",IFERROR(MATCH($B962,'メンバー'!$B$5:$B$24,0),"なし"))</f>
        <v/>
      </c>
    </row>
    <row r="963" ht="17" customHeight="1">
      <c r="A963" s="23" t="n"/>
      <c r="B963" s="21" t="n"/>
      <c r="C963" s="21" t="n"/>
      <c r="D963" s="29">
        <f>IF(OR($O963="",$O963="なし"),"",INDEX('案件'!$B$5:$B$84,$O963)&amp;"")</f>
        <v/>
      </c>
      <c r="E963" s="19" t="n"/>
      <c r="F963" s="22" t="n"/>
      <c r="G963" s="22" t="n"/>
      <c r="H963" s="19" t="n"/>
      <c r="I963" s="30">
        <f>IF(AND($F963="",$G963=""),"",IF(N('設定'!$B$11)&gt;0,ROUND((N($F963)*60+N($G963))/N('設定'!$B$11),0)*N('設定'!$B$11),(N($F963)*60+N($G963)))/60)</f>
        <v/>
      </c>
      <c r="J963" s="31">
        <f>IF(OR($I963="",$P963="",$P963="なし"),"",$I963*N(INDEX('メンバー'!$D$5:$D$24,$P963)))</f>
        <v/>
      </c>
      <c r="K963" s="32">
        <f>IF(OR($O963="",$O963="なし"),"",INDEX('案件'!$D$5:$D$84,$O963)&amp;"")</f>
        <v/>
      </c>
      <c r="L963" s="32">
        <f>IF(AND($A963="",$B963="",$C963="",$F963="",$G963=""),"",IF(NOT(ISNUMBER($A963)),"日付がない",IF($P963="","氏名がない",IF($P963="なし","氏名がメンバーにない",IF($O963="","案件コードがない",IF($O963="なし","案件コードが案件にない",IF($I963="","時間がない",IF((N($F963)*60+N($G963))=0,"時間が0",IF($I963=0,"丸めると0分","")))))))))</f>
        <v/>
      </c>
      <c r="M963" s="58" t="n"/>
      <c r="N963" s="33">
        <f>IF(ISNUMBER($A963),DATE(YEAR($A963),MONTH($A963),1),"")</f>
        <v/>
      </c>
      <c r="O963" s="34">
        <f>IF($C963="","",IFERROR(MATCH($C963,'案件'!$A$5:$A$84,0),"なし"))</f>
        <v/>
      </c>
      <c r="P963" s="34">
        <f>IF($B963="","",IFERROR(MATCH($B963,'メンバー'!$B$5:$B$24,0),"なし"))</f>
        <v/>
      </c>
    </row>
    <row r="964" ht="17" customHeight="1">
      <c r="A964" s="23" t="n"/>
      <c r="B964" s="21" t="n"/>
      <c r="C964" s="21" t="n"/>
      <c r="D964" s="29">
        <f>IF(OR($O964="",$O964="なし"),"",INDEX('案件'!$B$5:$B$84,$O964)&amp;"")</f>
        <v/>
      </c>
      <c r="E964" s="19" t="n"/>
      <c r="F964" s="22" t="n"/>
      <c r="G964" s="22" t="n"/>
      <c r="H964" s="19" t="n"/>
      <c r="I964" s="30">
        <f>IF(AND($F964="",$G964=""),"",IF(N('設定'!$B$11)&gt;0,ROUND((N($F964)*60+N($G964))/N('設定'!$B$11),0)*N('設定'!$B$11),(N($F964)*60+N($G964)))/60)</f>
        <v/>
      </c>
      <c r="J964" s="31">
        <f>IF(OR($I964="",$P964="",$P964="なし"),"",$I964*N(INDEX('メンバー'!$D$5:$D$24,$P964)))</f>
        <v/>
      </c>
      <c r="K964" s="32">
        <f>IF(OR($O964="",$O964="なし"),"",INDEX('案件'!$D$5:$D$84,$O964)&amp;"")</f>
        <v/>
      </c>
      <c r="L964" s="32">
        <f>IF(AND($A964="",$B964="",$C964="",$F964="",$G964=""),"",IF(NOT(ISNUMBER($A964)),"日付がない",IF($P964="","氏名がない",IF($P964="なし","氏名がメンバーにない",IF($O964="","案件コードがない",IF($O964="なし","案件コードが案件にない",IF($I964="","時間がない",IF((N($F964)*60+N($G964))=0,"時間が0",IF($I964=0,"丸めると0分","")))))))))</f>
        <v/>
      </c>
      <c r="M964" s="58" t="n"/>
      <c r="N964" s="33">
        <f>IF(ISNUMBER($A964),DATE(YEAR($A964),MONTH($A964),1),"")</f>
        <v/>
      </c>
      <c r="O964" s="34">
        <f>IF($C964="","",IFERROR(MATCH($C964,'案件'!$A$5:$A$84,0),"なし"))</f>
        <v/>
      </c>
      <c r="P964" s="34">
        <f>IF($B964="","",IFERROR(MATCH($B964,'メンバー'!$B$5:$B$24,0),"なし"))</f>
        <v/>
      </c>
    </row>
    <row r="965" ht="17" customHeight="1">
      <c r="A965" s="23" t="n"/>
      <c r="B965" s="21" t="n"/>
      <c r="C965" s="21" t="n"/>
      <c r="D965" s="29">
        <f>IF(OR($O965="",$O965="なし"),"",INDEX('案件'!$B$5:$B$84,$O965)&amp;"")</f>
        <v/>
      </c>
      <c r="E965" s="19" t="n"/>
      <c r="F965" s="22" t="n"/>
      <c r="G965" s="22" t="n"/>
      <c r="H965" s="19" t="n"/>
      <c r="I965" s="30">
        <f>IF(AND($F965="",$G965=""),"",IF(N('設定'!$B$11)&gt;0,ROUND((N($F965)*60+N($G965))/N('設定'!$B$11),0)*N('設定'!$B$11),(N($F965)*60+N($G965)))/60)</f>
        <v/>
      </c>
      <c r="J965" s="31">
        <f>IF(OR($I965="",$P965="",$P965="なし"),"",$I965*N(INDEX('メンバー'!$D$5:$D$24,$P965)))</f>
        <v/>
      </c>
      <c r="K965" s="32">
        <f>IF(OR($O965="",$O965="なし"),"",INDEX('案件'!$D$5:$D$84,$O965)&amp;"")</f>
        <v/>
      </c>
      <c r="L965" s="32">
        <f>IF(AND($A965="",$B965="",$C965="",$F965="",$G965=""),"",IF(NOT(ISNUMBER($A965)),"日付がない",IF($P965="","氏名がない",IF($P965="なし","氏名がメンバーにない",IF($O965="","案件コードがない",IF($O965="なし","案件コードが案件にない",IF($I965="","時間がない",IF((N($F965)*60+N($G965))=0,"時間が0",IF($I965=0,"丸めると0分","")))))))))</f>
        <v/>
      </c>
      <c r="M965" s="58" t="n"/>
      <c r="N965" s="33">
        <f>IF(ISNUMBER($A965),DATE(YEAR($A965),MONTH($A965),1),"")</f>
        <v/>
      </c>
      <c r="O965" s="34">
        <f>IF($C965="","",IFERROR(MATCH($C965,'案件'!$A$5:$A$84,0),"なし"))</f>
        <v/>
      </c>
      <c r="P965" s="34">
        <f>IF($B965="","",IFERROR(MATCH($B965,'メンバー'!$B$5:$B$24,0),"なし"))</f>
        <v/>
      </c>
    </row>
    <row r="966" ht="17" customHeight="1">
      <c r="A966" s="23" t="n"/>
      <c r="B966" s="21" t="n"/>
      <c r="C966" s="21" t="n"/>
      <c r="D966" s="29">
        <f>IF(OR($O966="",$O966="なし"),"",INDEX('案件'!$B$5:$B$84,$O966)&amp;"")</f>
        <v/>
      </c>
      <c r="E966" s="19" t="n"/>
      <c r="F966" s="22" t="n"/>
      <c r="G966" s="22" t="n"/>
      <c r="H966" s="19" t="n"/>
      <c r="I966" s="30">
        <f>IF(AND($F966="",$G966=""),"",IF(N('設定'!$B$11)&gt;0,ROUND((N($F966)*60+N($G966))/N('設定'!$B$11),0)*N('設定'!$B$11),(N($F966)*60+N($G966)))/60)</f>
        <v/>
      </c>
      <c r="J966" s="31">
        <f>IF(OR($I966="",$P966="",$P966="なし"),"",$I966*N(INDEX('メンバー'!$D$5:$D$24,$P966)))</f>
        <v/>
      </c>
      <c r="K966" s="32">
        <f>IF(OR($O966="",$O966="なし"),"",INDEX('案件'!$D$5:$D$84,$O966)&amp;"")</f>
        <v/>
      </c>
      <c r="L966" s="32">
        <f>IF(AND($A966="",$B966="",$C966="",$F966="",$G966=""),"",IF(NOT(ISNUMBER($A966)),"日付がない",IF($P966="","氏名がない",IF($P966="なし","氏名がメンバーにない",IF($O966="","案件コードがない",IF($O966="なし","案件コードが案件にない",IF($I966="","時間がない",IF((N($F966)*60+N($G966))=0,"時間が0",IF($I966=0,"丸めると0分","")))))))))</f>
        <v/>
      </c>
      <c r="M966" s="58" t="n"/>
      <c r="N966" s="33">
        <f>IF(ISNUMBER($A966),DATE(YEAR($A966),MONTH($A966),1),"")</f>
        <v/>
      </c>
      <c r="O966" s="34">
        <f>IF($C966="","",IFERROR(MATCH($C966,'案件'!$A$5:$A$84,0),"なし"))</f>
        <v/>
      </c>
      <c r="P966" s="34">
        <f>IF($B966="","",IFERROR(MATCH($B966,'メンバー'!$B$5:$B$24,0),"なし"))</f>
        <v/>
      </c>
    </row>
    <row r="967" ht="17" customHeight="1">
      <c r="A967" s="23" t="n"/>
      <c r="B967" s="21" t="n"/>
      <c r="C967" s="21" t="n"/>
      <c r="D967" s="29">
        <f>IF(OR($O967="",$O967="なし"),"",INDEX('案件'!$B$5:$B$84,$O967)&amp;"")</f>
        <v/>
      </c>
      <c r="E967" s="19" t="n"/>
      <c r="F967" s="22" t="n"/>
      <c r="G967" s="22" t="n"/>
      <c r="H967" s="19" t="n"/>
      <c r="I967" s="30">
        <f>IF(AND($F967="",$G967=""),"",IF(N('設定'!$B$11)&gt;0,ROUND((N($F967)*60+N($G967))/N('設定'!$B$11),0)*N('設定'!$B$11),(N($F967)*60+N($G967)))/60)</f>
        <v/>
      </c>
      <c r="J967" s="31">
        <f>IF(OR($I967="",$P967="",$P967="なし"),"",$I967*N(INDEX('メンバー'!$D$5:$D$24,$P967)))</f>
        <v/>
      </c>
      <c r="K967" s="32">
        <f>IF(OR($O967="",$O967="なし"),"",INDEX('案件'!$D$5:$D$84,$O967)&amp;"")</f>
        <v/>
      </c>
      <c r="L967" s="32">
        <f>IF(AND($A967="",$B967="",$C967="",$F967="",$G967=""),"",IF(NOT(ISNUMBER($A967)),"日付がない",IF($P967="","氏名がない",IF($P967="なし","氏名がメンバーにない",IF($O967="","案件コードがない",IF($O967="なし","案件コードが案件にない",IF($I967="","時間がない",IF((N($F967)*60+N($G967))=0,"時間が0",IF($I967=0,"丸めると0分","")))))))))</f>
        <v/>
      </c>
      <c r="M967" s="58" t="n"/>
      <c r="N967" s="33">
        <f>IF(ISNUMBER($A967),DATE(YEAR($A967),MONTH($A967),1),"")</f>
        <v/>
      </c>
      <c r="O967" s="34">
        <f>IF($C967="","",IFERROR(MATCH($C967,'案件'!$A$5:$A$84,0),"なし"))</f>
        <v/>
      </c>
      <c r="P967" s="34">
        <f>IF($B967="","",IFERROR(MATCH($B967,'メンバー'!$B$5:$B$24,0),"なし"))</f>
        <v/>
      </c>
    </row>
    <row r="968" ht="17" customHeight="1">
      <c r="A968" s="23" t="n"/>
      <c r="B968" s="21" t="n"/>
      <c r="C968" s="21" t="n"/>
      <c r="D968" s="29">
        <f>IF(OR($O968="",$O968="なし"),"",INDEX('案件'!$B$5:$B$84,$O968)&amp;"")</f>
        <v/>
      </c>
      <c r="E968" s="19" t="n"/>
      <c r="F968" s="22" t="n"/>
      <c r="G968" s="22" t="n"/>
      <c r="H968" s="19" t="n"/>
      <c r="I968" s="30">
        <f>IF(AND($F968="",$G968=""),"",IF(N('設定'!$B$11)&gt;0,ROUND((N($F968)*60+N($G968))/N('設定'!$B$11),0)*N('設定'!$B$11),(N($F968)*60+N($G968)))/60)</f>
        <v/>
      </c>
      <c r="J968" s="31">
        <f>IF(OR($I968="",$P968="",$P968="なし"),"",$I968*N(INDEX('メンバー'!$D$5:$D$24,$P968)))</f>
        <v/>
      </c>
      <c r="K968" s="32">
        <f>IF(OR($O968="",$O968="なし"),"",INDEX('案件'!$D$5:$D$84,$O968)&amp;"")</f>
        <v/>
      </c>
      <c r="L968" s="32">
        <f>IF(AND($A968="",$B968="",$C968="",$F968="",$G968=""),"",IF(NOT(ISNUMBER($A968)),"日付がない",IF($P968="","氏名がない",IF($P968="なし","氏名がメンバーにない",IF($O968="","案件コードがない",IF($O968="なし","案件コードが案件にない",IF($I968="","時間がない",IF((N($F968)*60+N($G968))=0,"時間が0",IF($I968=0,"丸めると0分","")))))))))</f>
        <v/>
      </c>
      <c r="M968" s="58" t="n"/>
      <c r="N968" s="33">
        <f>IF(ISNUMBER($A968),DATE(YEAR($A968),MONTH($A968),1),"")</f>
        <v/>
      </c>
      <c r="O968" s="34">
        <f>IF($C968="","",IFERROR(MATCH($C968,'案件'!$A$5:$A$84,0),"なし"))</f>
        <v/>
      </c>
      <c r="P968" s="34">
        <f>IF($B968="","",IFERROR(MATCH($B968,'メンバー'!$B$5:$B$24,0),"なし"))</f>
        <v/>
      </c>
    </row>
    <row r="969" ht="17" customHeight="1">
      <c r="A969" s="23" t="n"/>
      <c r="B969" s="21" t="n"/>
      <c r="C969" s="21" t="n"/>
      <c r="D969" s="29">
        <f>IF(OR($O969="",$O969="なし"),"",INDEX('案件'!$B$5:$B$84,$O969)&amp;"")</f>
        <v/>
      </c>
      <c r="E969" s="19" t="n"/>
      <c r="F969" s="22" t="n"/>
      <c r="G969" s="22" t="n"/>
      <c r="H969" s="19" t="n"/>
      <c r="I969" s="30">
        <f>IF(AND($F969="",$G969=""),"",IF(N('設定'!$B$11)&gt;0,ROUND((N($F969)*60+N($G969))/N('設定'!$B$11),0)*N('設定'!$B$11),(N($F969)*60+N($G969)))/60)</f>
        <v/>
      </c>
      <c r="J969" s="31">
        <f>IF(OR($I969="",$P969="",$P969="なし"),"",$I969*N(INDEX('メンバー'!$D$5:$D$24,$P969)))</f>
        <v/>
      </c>
      <c r="K969" s="32">
        <f>IF(OR($O969="",$O969="なし"),"",INDEX('案件'!$D$5:$D$84,$O969)&amp;"")</f>
        <v/>
      </c>
      <c r="L969" s="32">
        <f>IF(AND($A969="",$B969="",$C969="",$F969="",$G969=""),"",IF(NOT(ISNUMBER($A969)),"日付がない",IF($P969="","氏名がない",IF($P969="なし","氏名がメンバーにない",IF($O969="","案件コードがない",IF($O969="なし","案件コードが案件にない",IF($I969="","時間がない",IF((N($F969)*60+N($G969))=0,"時間が0",IF($I969=0,"丸めると0分","")))))))))</f>
        <v/>
      </c>
      <c r="M969" s="58" t="n"/>
      <c r="N969" s="33">
        <f>IF(ISNUMBER($A969),DATE(YEAR($A969),MONTH($A969),1),"")</f>
        <v/>
      </c>
      <c r="O969" s="34">
        <f>IF($C969="","",IFERROR(MATCH($C969,'案件'!$A$5:$A$84,0),"なし"))</f>
        <v/>
      </c>
      <c r="P969" s="34">
        <f>IF($B969="","",IFERROR(MATCH($B969,'メンバー'!$B$5:$B$24,0),"なし"))</f>
        <v/>
      </c>
    </row>
    <row r="970" ht="17" customHeight="1">
      <c r="A970" s="23" t="n"/>
      <c r="B970" s="21" t="n"/>
      <c r="C970" s="21" t="n"/>
      <c r="D970" s="29">
        <f>IF(OR($O970="",$O970="なし"),"",INDEX('案件'!$B$5:$B$84,$O970)&amp;"")</f>
        <v/>
      </c>
      <c r="E970" s="19" t="n"/>
      <c r="F970" s="22" t="n"/>
      <c r="G970" s="22" t="n"/>
      <c r="H970" s="19" t="n"/>
      <c r="I970" s="30">
        <f>IF(AND($F970="",$G970=""),"",IF(N('設定'!$B$11)&gt;0,ROUND((N($F970)*60+N($G970))/N('設定'!$B$11),0)*N('設定'!$B$11),(N($F970)*60+N($G970)))/60)</f>
        <v/>
      </c>
      <c r="J970" s="31">
        <f>IF(OR($I970="",$P970="",$P970="なし"),"",$I970*N(INDEX('メンバー'!$D$5:$D$24,$P970)))</f>
        <v/>
      </c>
      <c r="K970" s="32">
        <f>IF(OR($O970="",$O970="なし"),"",INDEX('案件'!$D$5:$D$84,$O970)&amp;"")</f>
        <v/>
      </c>
      <c r="L970" s="32">
        <f>IF(AND($A970="",$B970="",$C970="",$F970="",$G970=""),"",IF(NOT(ISNUMBER($A970)),"日付がない",IF($P970="","氏名がない",IF($P970="なし","氏名がメンバーにない",IF($O970="","案件コードがない",IF($O970="なし","案件コードが案件にない",IF($I970="","時間がない",IF((N($F970)*60+N($G970))=0,"時間が0",IF($I970=0,"丸めると0分","")))))))))</f>
        <v/>
      </c>
      <c r="M970" s="58" t="n"/>
      <c r="N970" s="33">
        <f>IF(ISNUMBER($A970),DATE(YEAR($A970),MONTH($A970),1),"")</f>
        <v/>
      </c>
      <c r="O970" s="34">
        <f>IF($C970="","",IFERROR(MATCH($C970,'案件'!$A$5:$A$84,0),"なし"))</f>
        <v/>
      </c>
      <c r="P970" s="34">
        <f>IF($B970="","",IFERROR(MATCH($B970,'メンバー'!$B$5:$B$24,0),"なし"))</f>
        <v/>
      </c>
    </row>
    <row r="971" ht="17" customHeight="1">
      <c r="A971" s="23" t="n"/>
      <c r="B971" s="21" t="n"/>
      <c r="C971" s="21" t="n"/>
      <c r="D971" s="29">
        <f>IF(OR($O971="",$O971="なし"),"",INDEX('案件'!$B$5:$B$84,$O971)&amp;"")</f>
        <v/>
      </c>
      <c r="E971" s="19" t="n"/>
      <c r="F971" s="22" t="n"/>
      <c r="G971" s="22" t="n"/>
      <c r="H971" s="19" t="n"/>
      <c r="I971" s="30">
        <f>IF(AND($F971="",$G971=""),"",IF(N('設定'!$B$11)&gt;0,ROUND((N($F971)*60+N($G971))/N('設定'!$B$11),0)*N('設定'!$B$11),(N($F971)*60+N($G971)))/60)</f>
        <v/>
      </c>
      <c r="J971" s="31">
        <f>IF(OR($I971="",$P971="",$P971="なし"),"",$I971*N(INDEX('メンバー'!$D$5:$D$24,$P971)))</f>
        <v/>
      </c>
      <c r="K971" s="32">
        <f>IF(OR($O971="",$O971="なし"),"",INDEX('案件'!$D$5:$D$84,$O971)&amp;"")</f>
        <v/>
      </c>
      <c r="L971" s="32">
        <f>IF(AND($A971="",$B971="",$C971="",$F971="",$G971=""),"",IF(NOT(ISNUMBER($A971)),"日付がない",IF($P971="","氏名がない",IF($P971="なし","氏名がメンバーにない",IF($O971="","案件コードがない",IF($O971="なし","案件コードが案件にない",IF($I971="","時間がない",IF((N($F971)*60+N($G971))=0,"時間が0",IF($I971=0,"丸めると0分","")))))))))</f>
        <v/>
      </c>
      <c r="M971" s="58" t="n"/>
      <c r="N971" s="33">
        <f>IF(ISNUMBER($A971),DATE(YEAR($A971),MONTH($A971),1),"")</f>
        <v/>
      </c>
      <c r="O971" s="34">
        <f>IF($C971="","",IFERROR(MATCH($C971,'案件'!$A$5:$A$84,0),"なし"))</f>
        <v/>
      </c>
      <c r="P971" s="34">
        <f>IF($B971="","",IFERROR(MATCH($B971,'メンバー'!$B$5:$B$24,0),"なし"))</f>
        <v/>
      </c>
    </row>
    <row r="972" ht="17" customHeight="1">
      <c r="A972" s="23" t="n"/>
      <c r="B972" s="21" t="n"/>
      <c r="C972" s="21" t="n"/>
      <c r="D972" s="29">
        <f>IF(OR($O972="",$O972="なし"),"",INDEX('案件'!$B$5:$B$84,$O972)&amp;"")</f>
        <v/>
      </c>
      <c r="E972" s="19" t="n"/>
      <c r="F972" s="22" t="n"/>
      <c r="G972" s="22" t="n"/>
      <c r="H972" s="19" t="n"/>
      <c r="I972" s="30">
        <f>IF(AND($F972="",$G972=""),"",IF(N('設定'!$B$11)&gt;0,ROUND((N($F972)*60+N($G972))/N('設定'!$B$11),0)*N('設定'!$B$11),(N($F972)*60+N($G972)))/60)</f>
        <v/>
      </c>
      <c r="J972" s="31">
        <f>IF(OR($I972="",$P972="",$P972="なし"),"",$I972*N(INDEX('メンバー'!$D$5:$D$24,$P972)))</f>
        <v/>
      </c>
      <c r="K972" s="32">
        <f>IF(OR($O972="",$O972="なし"),"",INDEX('案件'!$D$5:$D$84,$O972)&amp;"")</f>
        <v/>
      </c>
      <c r="L972" s="32">
        <f>IF(AND($A972="",$B972="",$C972="",$F972="",$G972=""),"",IF(NOT(ISNUMBER($A972)),"日付がない",IF($P972="","氏名がない",IF($P972="なし","氏名がメンバーにない",IF($O972="","案件コードがない",IF($O972="なし","案件コードが案件にない",IF($I972="","時間がない",IF((N($F972)*60+N($G972))=0,"時間が0",IF($I972=0,"丸めると0分","")))))))))</f>
        <v/>
      </c>
      <c r="M972" s="58" t="n"/>
      <c r="N972" s="33">
        <f>IF(ISNUMBER($A972),DATE(YEAR($A972),MONTH($A972),1),"")</f>
        <v/>
      </c>
      <c r="O972" s="34">
        <f>IF($C972="","",IFERROR(MATCH($C972,'案件'!$A$5:$A$84,0),"なし"))</f>
        <v/>
      </c>
      <c r="P972" s="34">
        <f>IF($B972="","",IFERROR(MATCH($B972,'メンバー'!$B$5:$B$24,0),"なし"))</f>
        <v/>
      </c>
    </row>
    <row r="973" ht="17" customHeight="1">
      <c r="A973" s="23" t="n"/>
      <c r="B973" s="21" t="n"/>
      <c r="C973" s="21" t="n"/>
      <c r="D973" s="29">
        <f>IF(OR($O973="",$O973="なし"),"",INDEX('案件'!$B$5:$B$84,$O973)&amp;"")</f>
        <v/>
      </c>
      <c r="E973" s="19" t="n"/>
      <c r="F973" s="22" t="n"/>
      <c r="G973" s="22" t="n"/>
      <c r="H973" s="19" t="n"/>
      <c r="I973" s="30">
        <f>IF(AND($F973="",$G973=""),"",IF(N('設定'!$B$11)&gt;0,ROUND((N($F973)*60+N($G973))/N('設定'!$B$11),0)*N('設定'!$B$11),(N($F973)*60+N($G973)))/60)</f>
        <v/>
      </c>
      <c r="J973" s="31">
        <f>IF(OR($I973="",$P973="",$P973="なし"),"",$I973*N(INDEX('メンバー'!$D$5:$D$24,$P973)))</f>
        <v/>
      </c>
      <c r="K973" s="32">
        <f>IF(OR($O973="",$O973="なし"),"",INDEX('案件'!$D$5:$D$84,$O973)&amp;"")</f>
        <v/>
      </c>
      <c r="L973" s="32">
        <f>IF(AND($A973="",$B973="",$C973="",$F973="",$G973=""),"",IF(NOT(ISNUMBER($A973)),"日付がない",IF($P973="","氏名がない",IF($P973="なし","氏名がメンバーにない",IF($O973="","案件コードがない",IF($O973="なし","案件コードが案件にない",IF($I973="","時間がない",IF((N($F973)*60+N($G973))=0,"時間が0",IF($I973=0,"丸めると0分","")))))))))</f>
        <v/>
      </c>
      <c r="M973" s="58" t="n"/>
      <c r="N973" s="33">
        <f>IF(ISNUMBER($A973),DATE(YEAR($A973),MONTH($A973),1),"")</f>
        <v/>
      </c>
      <c r="O973" s="34">
        <f>IF($C973="","",IFERROR(MATCH($C973,'案件'!$A$5:$A$84,0),"なし"))</f>
        <v/>
      </c>
      <c r="P973" s="34">
        <f>IF($B973="","",IFERROR(MATCH($B973,'メンバー'!$B$5:$B$24,0),"なし"))</f>
        <v/>
      </c>
    </row>
    <row r="974" ht="17" customHeight="1">
      <c r="A974" s="23" t="n"/>
      <c r="B974" s="21" t="n"/>
      <c r="C974" s="21" t="n"/>
      <c r="D974" s="29">
        <f>IF(OR($O974="",$O974="なし"),"",INDEX('案件'!$B$5:$B$84,$O974)&amp;"")</f>
        <v/>
      </c>
      <c r="E974" s="19" t="n"/>
      <c r="F974" s="22" t="n"/>
      <c r="G974" s="22" t="n"/>
      <c r="H974" s="19" t="n"/>
      <c r="I974" s="30">
        <f>IF(AND($F974="",$G974=""),"",IF(N('設定'!$B$11)&gt;0,ROUND((N($F974)*60+N($G974))/N('設定'!$B$11),0)*N('設定'!$B$11),(N($F974)*60+N($G974)))/60)</f>
        <v/>
      </c>
      <c r="J974" s="31">
        <f>IF(OR($I974="",$P974="",$P974="なし"),"",$I974*N(INDEX('メンバー'!$D$5:$D$24,$P974)))</f>
        <v/>
      </c>
      <c r="K974" s="32">
        <f>IF(OR($O974="",$O974="なし"),"",INDEX('案件'!$D$5:$D$84,$O974)&amp;"")</f>
        <v/>
      </c>
      <c r="L974" s="32">
        <f>IF(AND($A974="",$B974="",$C974="",$F974="",$G974=""),"",IF(NOT(ISNUMBER($A974)),"日付がない",IF($P974="","氏名がない",IF($P974="なし","氏名がメンバーにない",IF($O974="","案件コードがない",IF($O974="なし","案件コードが案件にない",IF($I974="","時間がない",IF((N($F974)*60+N($G974))=0,"時間が0",IF($I974=0,"丸めると0分","")))))))))</f>
        <v/>
      </c>
      <c r="M974" s="58" t="n"/>
      <c r="N974" s="33">
        <f>IF(ISNUMBER($A974),DATE(YEAR($A974),MONTH($A974),1),"")</f>
        <v/>
      </c>
      <c r="O974" s="34">
        <f>IF($C974="","",IFERROR(MATCH($C974,'案件'!$A$5:$A$84,0),"なし"))</f>
        <v/>
      </c>
      <c r="P974" s="34">
        <f>IF($B974="","",IFERROR(MATCH($B974,'メンバー'!$B$5:$B$24,0),"なし"))</f>
        <v/>
      </c>
    </row>
    <row r="975" ht="17" customHeight="1">
      <c r="A975" s="23" t="n"/>
      <c r="B975" s="21" t="n"/>
      <c r="C975" s="21" t="n"/>
      <c r="D975" s="29">
        <f>IF(OR($O975="",$O975="なし"),"",INDEX('案件'!$B$5:$B$84,$O975)&amp;"")</f>
        <v/>
      </c>
      <c r="E975" s="19" t="n"/>
      <c r="F975" s="22" t="n"/>
      <c r="G975" s="22" t="n"/>
      <c r="H975" s="19" t="n"/>
      <c r="I975" s="30">
        <f>IF(AND($F975="",$G975=""),"",IF(N('設定'!$B$11)&gt;0,ROUND((N($F975)*60+N($G975))/N('設定'!$B$11),0)*N('設定'!$B$11),(N($F975)*60+N($G975)))/60)</f>
        <v/>
      </c>
      <c r="J975" s="31">
        <f>IF(OR($I975="",$P975="",$P975="なし"),"",$I975*N(INDEX('メンバー'!$D$5:$D$24,$P975)))</f>
        <v/>
      </c>
      <c r="K975" s="32">
        <f>IF(OR($O975="",$O975="なし"),"",INDEX('案件'!$D$5:$D$84,$O975)&amp;"")</f>
        <v/>
      </c>
      <c r="L975" s="32">
        <f>IF(AND($A975="",$B975="",$C975="",$F975="",$G975=""),"",IF(NOT(ISNUMBER($A975)),"日付がない",IF($P975="","氏名がない",IF($P975="なし","氏名がメンバーにない",IF($O975="","案件コードがない",IF($O975="なし","案件コードが案件にない",IF($I975="","時間がない",IF((N($F975)*60+N($G975))=0,"時間が0",IF($I975=0,"丸めると0分","")))))))))</f>
        <v/>
      </c>
      <c r="M975" s="58" t="n"/>
      <c r="N975" s="33">
        <f>IF(ISNUMBER($A975),DATE(YEAR($A975),MONTH($A975),1),"")</f>
        <v/>
      </c>
      <c r="O975" s="34">
        <f>IF($C975="","",IFERROR(MATCH($C975,'案件'!$A$5:$A$84,0),"なし"))</f>
        <v/>
      </c>
      <c r="P975" s="34">
        <f>IF($B975="","",IFERROR(MATCH($B975,'メンバー'!$B$5:$B$24,0),"なし"))</f>
        <v/>
      </c>
    </row>
    <row r="976" ht="17" customHeight="1">
      <c r="A976" s="23" t="n"/>
      <c r="B976" s="21" t="n"/>
      <c r="C976" s="21" t="n"/>
      <c r="D976" s="29">
        <f>IF(OR($O976="",$O976="なし"),"",INDEX('案件'!$B$5:$B$84,$O976)&amp;"")</f>
        <v/>
      </c>
      <c r="E976" s="19" t="n"/>
      <c r="F976" s="22" t="n"/>
      <c r="G976" s="22" t="n"/>
      <c r="H976" s="19" t="n"/>
      <c r="I976" s="30">
        <f>IF(AND($F976="",$G976=""),"",IF(N('設定'!$B$11)&gt;0,ROUND((N($F976)*60+N($G976))/N('設定'!$B$11),0)*N('設定'!$B$11),(N($F976)*60+N($G976)))/60)</f>
        <v/>
      </c>
      <c r="J976" s="31">
        <f>IF(OR($I976="",$P976="",$P976="なし"),"",$I976*N(INDEX('メンバー'!$D$5:$D$24,$P976)))</f>
        <v/>
      </c>
      <c r="K976" s="32">
        <f>IF(OR($O976="",$O976="なし"),"",INDEX('案件'!$D$5:$D$84,$O976)&amp;"")</f>
        <v/>
      </c>
      <c r="L976" s="32">
        <f>IF(AND($A976="",$B976="",$C976="",$F976="",$G976=""),"",IF(NOT(ISNUMBER($A976)),"日付がない",IF($P976="","氏名がない",IF($P976="なし","氏名がメンバーにない",IF($O976="","案件コードがない",IF($O976="なし","案件コードが案件にない",IF($I976="","時間がない",IF((N($F976)*60+N($G976))=0,"時間が0",IF($I976=0,"丸めると0分","")))))))))</f>
        <v/>
      </c>
      <c r="M976" s="58" t="n"/>
      <c r="N976" s="33">
        <f>IF(ISNUMBER($A976),DATE(YEAR($A976),MONTH($A976),1),"")</f>
        <v/>
      </c>
      <c r="O976" s="34">
        <f>IF($C976="","",IFERROR(MATCH($C976,'案件'!$A$5:$A$84,0),"なし"))</f>
        <v/>
      </c>
      <c r="P976" s="34">
        <f>IF($B976="","",IFERROR(MATCH($B976,'メンバー'!$B$5:$B$24,0),"なし"))</f>
        <v/>
      </c>
    </row>
    <row r="977" ht="17" customHeight="1">
      <c r="A977" s="23" t="n"/>
      <c r="B977" s="21" t="n"/>
      <c r="C977" s="21" t="n"/>
      <c r="D977" s="29">
        <f>IF(OR($O977="",$O977="なし"),"",INDEX('案件'!$B$5:$B$84,$O977)&amp;"")</f>
        <v/>
      </c>
      <c r="E977" s="19" t="n"/>
      <c r="F977" s="22" t="n"/>
      <c r="G977" s="22" t="n"/>
      <c r="H977" s="19" t="n"/>
      <c r="I977" s="30">
        <f>IF(AND($F977="",$G977=""),"",IF(N('設定'!$B$11)&gt;0,ROUND((N($F977)*60+N($G977))/N('設定'!$B$11),0)*N('設定'!$B$11),(N($F977)*60+N($G977)))/60)</f>
        <v/>
      </c>
      <c r="J977" s="31">
        <f>IF(OR($I977="",$P977="",$P977="なし"),"",$I977*N(INDEX('メンバー'!$D$5:$D$24,$P977)))</f>
        <v/>
      </c>
      <c r="K977" s="32">
        <f>IF(OR($O977="",$O977="なし"),"",INDEX('案件'!$D$5:$D$84,$O977)&amp;"")</f>
        <v/>
      </c>
      <c r="L977" s="32">
        <f>IF(AND($A977="",$B977="",$C977="",$F977="",$G977=""),"",IF(NOT(ISNUMBER($A977)),"日付がない",IF($P977="","氏名がない",IF($P977="なし","氏名がメンバーにない",IF($O977="","案件コードがない",IF($O977="なし","案件コードが案件にない",IF($I977="","時間がない",IF((N($F977)*60+N($G977))=0,"時間が0",IF($I977=0,"丸めると0分","")))))))))</f>
        <v/>
      </c>
      <c r="M977" s="58" t="n"/>
      <c r="N977" s="33">
        <f>IF(ISNUMBER($A977),DATE(YEAR($A977),MONTH($A977),1),"")</f>
        <v/>
      </c>
      <c r="O977" s="34">
        <f>IF($C977="","",IFERROR(MATCH($C977,'案件'!$A$5:$A$84,0),"なし"))</f>
        <v/>
      </c>
      <c r="P977" s="34">
        <f>IF($B977="","",IFERROR(MATCH($B977,'メンバー'!$B$5:$B$24,0),"なし"))</f>
        <v/>
      </c>
    </row>
    <row r="978" ht="17" customHeight="1">
      <c r="A978" s="23" t="n"/>
      <c r="B978" s="21" t="n"/>
      <c r="C978" s="21" t="n"/>
      <c r="D978" s="29">
        <f>IF(OR($O978="",$O978="なし"),"",INDEX('案件'!$B$5:$B$84,$O978)&amp;"")</f>
        <v/>
      </c>
      <c r="E978" s="19" t="n"/>
      <c r="F978" s="22" t="n"/>
      <c r="G978" s="22" t="n"/>
      <c r="H978" s="19" t="n"/>
      <c r="I978" s="30">
        <f>IF(AND($F978="",$G978=""),"",IF(N('設定'!$B$11)&gt;0,ROUND((N($F978)*60+N($G978))/N('設定'!$B$11),0)*N('設定'!$B$11),(N($F978)*60+N($G978)))/60)</f>
        <v/>
      </c>
      <c r="J978" s="31">
        <f>IF(OR($I978="",$P978="",$P978="なし"),"",$I978*N(INDEX('メンバー'!$D$5:$D$24,$P978)))</f>
        <v/>
      </c>
      <c r="K978" s="32">
        <f>IF(OR($O978="",$O978="なし"),"",INDEX('案件'!$D$5:$D$84,$O978)&amp;"")</f>
        <v/>
      </c>
      <c r="L978" s="32">
        <f>IF(AND($A978="",$B978="",$C978="",$F978="",$G978=""),"",IF(NOT(ISNUMBER($A978)),"日付がない",IF($P978="","氏名がない",IF($P978="なし","氏名がメンバーにない",IF($O978="","案件コードがない",IF($O978="なし","案件コードが案件にない",IF($I978="","時間がない",IF((N($F978)*60+N($G978))=0,"時間が0",IF($I978=0,"丸めると0分","")))))))))</f>
        <v/>
      </c>
      <c r="M978" s="58" t="n"/>
      <c r="N978" s="33">
        <f>IF(ISNUMBER($A978),DATE(YEAR($A978),MONTH($A978),1),"")</f>
        <v/>
      </c>
      <c r="O978" s="34">
        <f>IF($C978="","",IFERROR(MATCH($C978,'案件'!$A$5:$A$84,0),"なし"))</f>
        <v/>
      </c>
      <c r="P978" s="34">
        <f>IF($B978="","",IFERROR(MATCH($B978,'メンバー'!$B$5:$B$24,0),"なし"))</f>
        <v/>
      </c>
    </row>
    <row r="979" ht="17" customHeight="1">
      <c r="A979" s="23" t="n"/>
      <c r="B979" s="21" t="n"/>
      <c r="C979" s="21" t="n"/>
      <c r="D979" s="29">
        <f>IF(OR($O979="",$O979="なし"),"",INDEX('案件'!$B$5:$B$84,$O979)&amp;"")</f>
        <v/>
      </c>
      <c r="E979" s="19" t="n"/>
      <c r="F979" s="22" t="n"/>
      <c r="G979" s="22" t="n"/>
      <c r="H979" s="19" t="n"/>
      <c r="I979" s="30">
        <f>IF(AND($F979="",$G979=""),"",IF(N('設定'!$B$11)&gt;0,ROUND((N($F979)*60+N($G979))/N('設定'!$B$11),0)*N('設定'!$B$11),(N($F979)*60+N($G979)))/60)</f>
        <v/>
      </c>
      <c r="J979" s="31">
        <f>IF(OR($I979="",$P979="",$P979="なし"),"",$I979*N(INDEX('メンバー'!$D$5:$D$24,$P979)))</f>
        <v/>
      </c>
      <c r="K979" s="32">
        <f>IF(OR($O979="",$O979="なし"),"",INDEX('案件'!$D$5:$D$84,$O979)&amp;"")</f>
        <v/>
      </c>
      <c r="L979" s="32">
        <f>IF(AND($A979="",$B979="",$C979="",$F979="",$G979=""),"",IF(NOT(ISNUMBER($A979)),"日付がない",IF($P979="","氏名がない",IF($P979="なし","氏名がメンバーにない",IF($O979="","案件コードがない",IF($O979="なし","案件コードが案件にない",IF($I979="","時間がない",IF((N($F979)*60+N($G979))=0,"時間が0",IF($I979=0,"丸めると0分","")))))))))</f>
        <v/>
      </c>
      <c r="M979" s="58" t="n"/>
      <c r="N979" s="33">
        <f>IF(ISNUMBER($A979),DATE(YEAR($A979),MONTH($A979),1),"")</f>
        <v/>
      </c>
      <c r="O979" s="34">
        <f>IF($C979="","",IFERROR(MATCH($C979,'案件'!$A$5:$A$84,0),"なし"))</f>
        <v/>
      </c>
      <c r="P979" s="34">
        <f>IF($B979="","",IFERROR(MATCH($B979,'メンバー'!$B$5:$B$24,0),"なし"))</f>
        <v/>
      </c>
    </row>
    <row r="980" ht="17" customHeight="1">
      <c r="A980" s="23" t="n"/>
      <c r="B980" s="21" t="n"/>
      <c r="C980" s="21" t="n"/>
      <c r="D980" s="29">
        <f>IF(OR($O980="",$O980="なし"),"",INDEX('案件'!$B$5:$B$84,$O980)&amp;"")</f>
        <v/>
      </c>
      <c r="E980" s="19" t="n"/>
      <c r="F980" s="22" t="n"/>
      <c r="G980" s="22" t="n"/>
      <c r="H980" s="19" t="n"/>
      <c r="I980" s="30">
        <f>IF(AND($F980="",$G980=""),"",IF(N('設定'!$B$11)&gt;0,ROUND((N($F980)*60+N($G980))/N('設定'!$B$11),0)*N('設定'!$B$11),(N($F980)*60+N($G980)))/60)</f>
        <v/>
      </c>
      <c r="J980" s="31">
        <f>IF(OR($I980="",$P980="",$P980="なし"),"",$I980*N(INDEX('メンバー'!$D$5:$D$24,$P980)))</f>
        <v/>
      </c>
      <c r="K980" s="32">
        <f>IF(OR($O980="",$O980="なし"),"",INDEX('案件'!$D$5:$D$84,$O980)&amp;"")</f>
        <v/>
      </c>
      <c r="L980" s="32">
        <f>IF(AND($A980="",$B980="",$C980="",$F980="",$G980=""),"",IF(NOT(ISNUMBER($A980)),"日付がない",IF($P980="","氏名がない",IF($P980="なし","氏名がメンバーにない",IF($O980="","案件コードがない",IF($O980="なし","案件コードが案件にない",IF($I980="","時間がない",IF((N($F980)*60+N($G980))=0,"時間が0",IF($I980=0,"丸めると0分","")))))))))</f>
        <v/>
      </c>
      <c r="M980" s="58" t="n"/>
      <c r="N980" s="33">
        <f>IF(ISNUMBER($A980),DATE(YEAR($A980),MONTH($A980),1),"")</f>
        <v/>
      </c>
      <c r="O980" s="34">
        <f>IF($C980="","",IFERROR(MATCH($C980,'案件'!$A$5:$A$84,0),"なし"))</f>
        <v/>
      </c>
      <c r="P980" s="34">
        <f>IF($B980="","",IFERROR(MATCH($B980,'メンバー'!$B$5:$B$24,0),"なし"))</f>
        <v/>
      </c>
    </row>
    <row r="981" ht="17" customHeight="1">
      <c r="A981" s="23" t="n"/>
      <c r="B981" s="21" t="n"/>
      <c r="C981" s="21" t="n"/>
      <c r="D981" s="29">
        <f>IF(OR($O981="",$O981="なし"),"",INDEX('案件'!$B$5:$B$84,$O981)&amp;"")</f>
        <v/>
      </c>
      <c r="E981" s="19" t="n"/>
      <c r="F981" s="22" t="n"/>
      <c r="G981" s="22" t="n"/>
      <c r="H981" s="19" t="n"/>
      <c r="I981" s="30">
        <f>IF(AND($F981="",$G981=""),"",IF(N('設定'!$B$11)&gt;0,ROUND((N($F981)*60+N($G981))/N('設定'!$B$11),0)*N('設定'!$B$11),(N($F981)*60+N($G981)))/60)</f>
        <v/>
      </c>
      <c r="J981" s="31">
        <f>IF(OR($I981="",$P981="",$P981="なし"),"",$I981*N(INDEX('メンバー'!$D$5:$D$24,$P981)))</f>
        <v/>
      </c>
      <c r="K981" s="32">
        <f>IF(OR($O981="",$O981="なし"),"",INDEX('案件'!$D$5:$D$84,$O981)&amp;"")</f>
        <v/>
      </c>
      <c r="L981" s="32">
        <f>IF(AND($A981="",$B981="",$C981="",$F981="",$G981=""),"",IF(NOT(ISNUMBER($A981)),"日付がない",IF($P981="","氏名がない",IF($P981="なし","氏名がメンバーにない",IF($O981="","案件コードがない",IF($O981="なし","案件コードが案件にない",IF($I981="","時間がない",IF((N($F981)*60+N($G981))=0,"時間が0",IF($I981=0,"丸めると0分","")))))))))</f>
        <v/>
      </c>
      <c r="M981" s="58" t="n"/>
      <c r="N981" s="33">
        <f>IF(ISNUMBER($A981),DATE(YEAR($A981),MONTH($A981),1),"")</f>
        <v/>
      </c>
      <c r="O981" s="34">
        <f>IF($C981="","",IFERROR(MATCH($C981,'案件'!$A$5:$A$84,0),"なし"))</f>
        <v/>
      </c>
      <c r="P981" s="34">
        <f>IF($B981="","",IFERROR(MATCH($B981,'メンバー'!$B$5:$B$24,0),"なし"))</f>
        <v/>
      </c>
    </row>
    <row r="982" ht="17" customHeight="1">
      <c r="A982" s="23" t="n"/>
      <c r="B982" s="21" t="n"/>
      <c r="C982" s="21" t="n"/>
      <c r="D982" s="29">
        <f>IF(OR($O982="",$O982="なし"),"",INDEX('案件'!$B$5:$B$84,$O982)&amp;"")</f>
        <v/>
      </c>
      <c r="E982" s="19" t="n"/>
      <c r="F982" s="22" t="n"/>
      <c r="G982" s="22" t="n"/>
      <c r="H982" s="19" t="n"/>
      <c r="I982" s="30">
        <f>IF(AND($F982="",$G982=""),"",IF(N('設定'!$B$11)&gt;0,ROUND((N($F982)*60+N($G982))/N('設定'!$B$11),0)*N('設定'!$B$11),(N($F982)*60+N($G982)))/60)</f>
        <v/>
      </c>
      <c r="J982" s="31">
        <f>IF(OR($I982="",$P982="",$P982="なし"),"",$I982*N(INDEX('メンバー'!$D$5:$D$24,$P982)))</f>
        <v/>
      </c>
      <c r="K982" s="32">
        <f>IF(OR($O982="",$O982="なし"),"",INDEX('案件'!$D$5:$D$84,$O982)&amp;"")</f>
        <v/>
      </c>
      <c r="L982" s="32">
        <f>IF(AND($A982="",$B982="",$C982="",$F982="",$G982=""),"",IF(NOT(ISNUMBER($A982)),"日付がない",IF($P982="","氏名がない",IF($P982="なし","氏名がメンバーにない",IF($O982="","案件コードがない",IF($O982="なし","案件コードが案件にない",IF($I982="","時間がない",IF((N($F982)*60+N($G982))=0,"時間が0",IF($I982=0,"丸めると0分","")))))))))</f>
        <v/>
      </c>
      <c r="M982" s="58" t="n"/>
      <c r="N982" s="33">
        <f>IF(ISNUMBER($A982),DATE(YEAR($A982),MONTH($A982),1),"")</f>
        <v/>
      </c>
      <c r="O982" s="34">
        <f>IF($C982="","",IFERROR(MATCH($C982,'案件'!$A$5:$A$84,0),"なし"))</f>
        <v/>
      </c>
      <c r="P982" s="34">
        <f>IF($B982="","",IFERROR(MATCH($B982,'メンバー'!$B$5:$B$24,0),"なし"))</f>
        <v/>
      </c>
    </row>
    <row r="983" ht="17" customHeight="1">
      <c r="A983" s="23" t="n"/>
      <c r="B983" s="21" t="n"/>
      <c r="C983" s="21" t="n"/>
      <c r="D983" s="29">
        <f>IF(OR($O983="",$O983="なし"),"",INDEX('案件'!$B$5:$B$84,$O983)&amp;"")</f>
        <v/>
      </c>
      <c r="E983" s="19" t="n"/>
      <c r="F983" s="22" t="n"/>
      <c r="G983" s="22" t="n"/>
      <c r="H983" s="19" t="n"/>
      <c r="I983" s="30">
        <f>IF(AND($F983="",$G983=""),"",IF(N('設定'!$B$11)&gt;0,ROUND((N($F983)*60+N($G983))/N('設定'!$B$11),0)*N('設定'!$B$11),(N($F983)*60+N($G983)))/60)</f>
        <v/>
      </c>
      <c r="J983" s="31">
        <f>IF(OR($I983="",$P983="",$P983="なし"),"",$I983*N(INDEX('メンバー'!$D$5:$D$24,$P983)))</f>
        <v/>
      </c>
      <c r="K983" s="32">
        <f>IF(OR($O983="",$O983="なし"),"",INDEX('案件'!$D$5:$D$84,$O983)&amp;"")</f>
        <v/>
      </c>
      <c r="L983" s="32">
        <f>IF(AND($A983="",$B983="",$C983="",$F983="",$G983=""),"",IF(NOT(ISNUMBER($A983)),"日付がない",IF($P983="","氏名がない",IF($P983="なし","氏名がメンバーにない",IF($O983="","案件コードがない",IF($O983="なし","案件コードが案件にない",IF($I983="","時間がない",IF((N($F983)*60+N($G983))=0,"時間が0",IF($I983=0,"丸めると0分","")))))))))</f>
        <v/>
      </c>
      <c r="M983" s="58" t="n"/>
      <c r="N983" s="33">
        <f>IF(ISNUMBER($A983),DATE(YEAR($A983),MONTH($A983),1),"")</f>
        <v/>
      </c>
      <c r="O983" s="34">
        <f>IF($C983="","",IFERROR(MATCH($C983,'案件'!$A$5:$A$84,0),"なし"))</f>
        <v/>
      </c>
      <c r="P983" s="34">
        <f>IF($B983="","",IFERROR(MATCH($B983,'メンバー'!$B$5:$B$24,0),"なし"))</f>
        <v/>
      </c>
    </row>
    <row r="984" ht="17" customHeight="1">
      <c r="A984" s="23" t="n"/>
      <c r="B984" s="21" t="n"/>
      <c r="C984" s="21" t="n"/>
      <c r="D984" s="29">
        <f>IF(OR($O984="",$O984="なし"),"",INDEX('案件'!$B$5:$B$84,$O984)&amp;"")</f>
        <v/>
      </c>
      <c r="E984" s="19" t="n"/>
      <c r="F984" s="22" t="n"/>
      <c r="G984" s="22" t="n"/>
      <c r="H984" s="19" t="n"/>
      <c r="I984" s="30">
        <f>IF(AND($F984="",$G984=""),"",IF(N('設定'!$B$11)&gt;0,ROUND((N($F984)*60+N($G984))/N('設定'!$B$11),0)*N('設定'!$B$11),(N($F984)*60+N($G984)))/60)</f>
        <v/>
      </c>
      <c r="J984" s="31">
        <f>IF(OR($I984="",$P984="",$P984="なし"),"",$I984*N(INDEX('メンバー'!$D$5:$D$24,$P984)))</f>
        <v/>
      </c>
      <c r="K984" s="32">
        <f>IF(OR($O984="",$O984="なし"),"",INDEX('案件'!$D$5:$D$84,$O984)&amp;"")</f>
        <v/>
      </c>
      <c r="L984" s="32">
        <f>IF(AND($A984="",$B984="",$C984="",$F984="",$G984=""),"",IF(NOT(ISNUMBER($A984)),"日付がない",IF($P984="","氏名がない",IF($P984="なし","氏名がメンバーにない",IF($O984="","案件コードがない",IF($O984="なし","案件コードが案件にない",IF($I984="","時間がない",IF((N($F984)*60+N($G984))=0,"時間が0",IF($I984=0,"丸めると0分","")))))))))</f>
        <v/>
      </c>
      <c r="M984" s="58" t="n"/>
      <c r="N984" s="33">
        <f>IF(ISNUMBER($A984),DATE(YEAR($A984),MONTH($A984),1),"")</f>
        <v/>
      </c>
      <c r="O984" s="34">
        <f>IF($C984="","",IFERROR(MATCH($C984,'案件'!$A$5:$A$84,0),"なし"))</f>
        <v/>
      </c>
      <c r="P984" s="34">
        <f>IF($B984="","",IFERROR(MATCH($B984,'メンバー'!$B$5:$B$24,0),"なし"))</f>
        <v/>
      </c>
    </row>
    <row r="985" ht="17" customHeight="1">
      <c r="A985" s="23" t="n"/>
      <c r="B985" s="21" t="n"/>
      <c r="C985" s="21" t="n"/>
      <c r="D985" s="29">
        <f>IF(OR($O985="",$O985="なし"),"",INDEX('案件'!$B$5:$B$84,$O985)&amp;"")</f>
        <v/>
      </c>
      <c r="E985" s="19" t="n"/>
      <c r="F985" s="22" t="n"/>
      <c r="G985" s="22" t="n"/>
      <c r="H985" s="19" t="n"/>
      <c r="I985" s="30">
        <f>IF(AND($F985="",$G985=""),"",IF(N('設定'!$B$11)&gt;0,ROUND((N($F985)*60+N($G985))/N('設定'!$B$11),0)*N('設定'!$B$11),(N($F985)*60+N($G985)))/60)</f>
        <v/>
      </c>
      <c r="J985" s="31">
        <f>IF(OR($I985="",$P985="",$P985="なし"),"",$I985*N(INDEX('メンバー'!$D$5:$D$24,$P985)))</f>
        <v/>
      </c>
      <c r="K985" s="32">
        <f>IF(OR($O985="",$O985="なし"),"",INDEX('案件'!$D$5:$D$84,$O985)&amp;"")</f>
        <v/>
      </c>
      <c r="L985" s="32">
        <f>IF(AND($A985="",$B985="",$C985="",$F985="",$G985=""),"",IF(NOT(ISNUMBER($A985)),"日付がない",IF($P985="","氏名がない",IF($P985="なし","氏名がメンバーにない",IF($O985="","案件コードがない",IF($O985="なし","案件コードが案件にない",IF($I985="","時間がない",IF((N($F985)*60+N($G985))=0,"時間が0",IF($I985=0,"丸めると0分","")))))))))</f>
        <v/>
      </c>
      <c r="M985" s="58" t="n"/>
      <c r="N985" s="33">
        <f>IF(ISNUMBER($A985),DATE(YEAR($A985),MONTH($A985),1),"")</f>
        <v/>
      </c>
      <c r="O985" s="34">
        <f>IF($C985="","",IFERROR(MATCH($C985,'案件'!$A$5:$A$84,0),"なし"))</f>
        <v/>
      </c>
      <c r="P985" s="34">
        <f>IF($B985="","",IFERROR(MATCH($B985,'メンバー'!$B$5:$B$24,0),"なし"))</f>
        <v/>
      </c>
    </row>
    <row r="986" ht="17" customHeight="1">
      <c r="A986" s="23" t="n"/>
      <c r="B986" s="21" t="n"/>
      <c r="C986" s="21" t="n"/>
      <c r="D986" s="29">
        <f>IF(OR($O986="",$O986="なし"),"",INDEX('案件'!$B$5:$B$84,$O986)&amp;"")</f>
        <v/>
      </c>
      <c r="E986" s="19" t="n"/>
      <c r="F986" s="22" t="n"/>
      <c r="G986" s="22" t="n"/>
      <c r="H986" s="19" t="n"/>
      <c r="I986" s="30">
        <f>IF(AND($F986="",$G986=""),"",IF(N('設定'!$B$11)&gt;0,ROUND((N($F986)*60+N($G986))/N('設定'!$B$11),0)*N('設定'!$B$11),(N($F986)*60+N($G986)))/60)</f>
        <v/>
      </c>
      <c r="J986" s="31">
        <f>IF(OR($I986="",$P986="",$P986="なし"),"",$I986*N(INDEX('メンバー'!$D$5:$D$24,$P986)))</f>
        <v/>
      </c>
      <c r="K986" s="32">
        <f>IF(OR($O986="",$O986="なし"),"",INDEX('案件'!$D$5:$D$84,$O986)&amp;"")</f>
        <v/>
      </c>
      <c r="L986" s="32">
        <f>IF(AND($A986="",$B986="",$C986="",$F986="",$G986=""),"",IF(NOT(ISNUMBER($A986)),"日付がない",IF($P986="","氏名がない",IF($P986="なし","氏名がメンバーにない",IF($O986="","案件コードがない",IF($O986="なし","案件コードが案件にない",IF($I986="","時間がない",IF((N($F986)*60+N($G986))=0,"時間が0",IF($I986=0,"丸めると0分","")))))))))</f>
        <v/>
      </c>
      <c r="M986" s="58" t="n"/>
      <c r="N986" s="33">
        <f>IF(ISNUMBER($A986),DATE(YEAR($A986),MONTH($A986),1),"")</f>
        <v/>
      </c>
      <c r="O986" s="34">
        <f>IF($C986="","",IFERROR(MATCH($C986,'案件'!$A$5:$A$84,0),"なし"))</f>
        <v/>
      </c>
      <c r="P986" s="34">
        <f>IF($B986="","",IFERROR(MATCH($B986,'メンバー'!$B$5:$B$24,0),"なし"))</f>
        <v/>
      </c>
    </row>
    <row r="987" ht="17" customHeight="1">
      <c r="A987" s="23" t="n"/>
      <c r="B987" s="21" t="n"/>
      <c r="C987" s="21" t="n"/>
      <c r="D987" s="29">
        <f>IF(OR($O987="",$O987="なし"),"",INDEX('案件'!$B$5:$B$84,$O987)&amp;"")</f>
        <v/>
      </c>
      <c r="E987" s="19" t="n"/>
      <c r="F987" s="22" t="n"/>
      <c r="G987" s="22" t="n"/>
      <c r="H987" s="19" t="n"/>
      <c r="I987" s="30">
        <f>IF(AND($F987="",$G987=""),"",IF(N('設定'!$B$11)&gt;0,ROUND((N($F987)*60+N($G987))/N('設定'!$B$11),0)*N('設定'!$B$11),(N($F987)*60+N($G987)))/60)</f>
        <v/>
      </c>
      <c r="J987" s="31">
        <f>IF(OR($I987="",$P987="",$P987="なし"),"",$I987*N(INDEX('メンバー'!$D$5:$D$24,$P987)))</f>
        <v/>
      </c>
      <c r="K987" s="32">
        <f>IF(OR($O987="",$O987="なし"),"",INDEX('案件'!$D$5:$D$84,$O987)&amp;"")</f>
        <v/>
      </c>
      <c r="L987" s="32">
        <f>IF(AND($A987="",$B987="",$C987="",$F987="",$G987=""),"",IF(NOT(ISNUMBER($A987)),"日付がない",IF($P987="","氏名がない",IF($P987="なし","氏名がメンバーにない",IF($O987="","案件コードがない",IF($O987="なし","案件コードが案件にない",IF($I987="","時間がない",IF((N($F987)*60+N($G987))=0,"時間が0",IF($I987=0,"丸めると0分","")))))))))</f>
        <v/>
      </c>
      <c r="M987" s="58" t="n"/>
      <c r="N987" s="33">
        <f>IF(ISNUMBER($A987),DATE(YEAR($A987),MONTH($A987),1),"")</f>
        <v/>
      </c>
      <c r="O987" s="34">
        <f>IF($C987="","",IFERROR(MATCH($C987,'案件'!$A$5:$A$84,0),"なし"))</f>
        <v/>
      </c>
      <c r="P987" s="34">
        <f>IF($B987="","",IFERROR(MATCH($B987,'メンバー'!$B$5:$B$24,0),"なし"))</f>
        <v/>
      </c>
    </row>
    <row r="988" ht="17" customHeight="1">
      <c r="A988" s="23" t="n"/>
      <c r="B988" s="21" t="n"/>
      <c r="C988" s="21" t="n"/>
      <c r="D988" s="29">
        <f>IF(OR($O988="",$O988="なし"),"",INDEX('案件'!$B$5:$B$84,$O988)&amp;"")</f>
        <v/>
      </c>
      <c r="E988" s="19" t="n"/>
      <c r="F988" s="22" t="n"/>
      <c r="G988" s="22" t="n"/>
      <c r="H988" s="19" t="n"/>
      <c r="I988" s="30">
        <f>IF(AND($F988="",$G988=""),"",IF(N('設定'!$B$11)&gt;0,ROUND((N($F988)*60+N($G988))/N('設定'!$B$11),0)*N('設定'!$B$11),(N($F988)*60+N($G988)))/60)</f>
        <v/>
      </c>
      <c r="J988" s="31">
        <f>IF(OR($I988="",$P988="",$P988="なし"),"",$I988*N(INDEX('メンバー'!$D$5:$D$24,$P988)))</f>
        <v/>
      </c>
      <c r="K988" s="32">
        <f>IF(OR($O988="",$O988="なし"),"",INDEX('案件'!$D$5:$D$84,$O988)&amp;"")</f>
        <v/>
      </c>
      <c r="L988" s="32">
        <f>IF(AND($A988="",$B988="",$C988="",$F988="",$G988=""),"",IF(NOT(ISNUMBER($A988)),"日付がない",IF($P988="","氏名がない",IF($P988="なし","氏名がメンバーにない",IF($O988="","案件コードがない",IF($O988="なし","案件コードが案件にない",IF($I988="","時間がない",IF((N($F988)*60+N($G988))=0,"時間が0",IF($I988=0,"丸めると0分","")))))))))</f>
        <v/>
      </c>
      <c r="M988" s="58" t="n"/>
      <c r="N988" s="33">
        <f>IF(ISNUMBER($A988),DATE(YEAR($A988),MONTH($A988),1),"")</f>
        <v/>
      </c>
      <c r="O988" s="34">
        <f>IF($C988="","",IFERROR(MATCH($C988,'案件'!$A$5:$A$84,0),"なし"))</f>
        <v/>
      </c>
      <c r="P988" s="34">
        <f>IF($B988="","",IFERROR(MATCH($B988,'メンバー'!$B$5:$B$24,0),"なし"))</f>
        <v/>
      </c>
    </row>
    <row r="989" ht="17" customHeight="1">
      <c r="A989" s="23" t="n"/>
      <c r="B989" s="21" t="n"/>
      <c r="C989" s="21" t="n"/>
      <c r="D989" s="29">
        <f>IF(OR($O989="",$O989="なし"),"",INDEX('案件'!$B$5:$B$84,$O989)&amp;"")</f>
        <v/>
      </c>
      <c r="E989" s="19" t="n"/>
      <c r="F989" s="22" t="n"/>
      <c r="G989" s="22" t="n"/>
      <c r="H989" s="19" t="n"/>
      <c r="I989" s="30">
        <f>IF(AND($F989="",$G989=""),"",IF(N('設定'!$B$11)&gt;0,ROUND((N($F989)*60+N($G989))/N('設定'!$B$11),0)*N('設定'!$B$11),(N($F989)*60+N($G989)))/60)</f>
        <v/>
      </c>
      <c r="J989" s="31">
        <f>IF(OR($I989="",$P989="",$P989="なし"),"",$I989*N(INDEX('メンバー'!$D$5:$D$24,$P989)))</f>
        <v/>
      </c>
      <c r="K989" s="32">
        <f>IF(OR($O989="",$O989="なし"),"",INDEX('案件'!$D$5:$D$84,$O989)&amp;"")</f>
        <v/>
      </c>
      <c r="L989" s="32">
        <f>IF(AND($A989="",$B989="",$C989="",$F989="",$G989=""),"",IF(NOT(ISNUMBER($A989)),"日付がない",IF($P989="","氏名がない",IF($P989="なし","氏名がメンバーにない",IF($O989="","案件コードがない",IF($O989="なし","案件コードが案件にない",IF($I989="","時間がない",IF((N($F989)*60+N($G989))=0,"時間が0",IF($I989=0,"丸めると0分","")))))))))</f>
        <v/>
      </c>
      <c r="M989" s="58" t="n"/>
      <c r="N989" s="33">
        <f>IF(ISNUMBER($A989),DATE(YEAR($A989),MONTH($A989),1),"")</f>
        <v/>
      </c>
      <c r="O989" s="34">
        <f>IF($C989="","",IFERROR(MATCH($C989,'案件'!$A$5:$A$84,0),"なし"))</f>
        <v/>
      </c>
      <c r="P989" s="34">
        <f>IF($B989="","",IFERROR(MATCH($B989,'メンバー'!$B$5:$B$24,0),"なし"))</f>
        <v/>
      </c>
    </row>
    <row r="990" ht="17" customHeight="1">
      <c r="A990" s="23" t="n"/>
      <c r="B990" s="21" t="n"/>
      <c r="C990" s="21" t="n"/>
      <c r="D990" s="29">
        <f>IF(OR($O990="",$O990="なし"),"",INDEX('案件'!$B$5:$B$84,$O990)&amp;"")</f>
        <v/>
      </c>
      <c r="E990" s="19" t="n"/>
      <c r="F990" s="22" t="n"/>
      <c r="G990" s="22" t="n"/>
      <c r="H990" s="19" t="n"/>
      <c r="I990" s="30">
        <f>IF(AND($F990="",$G990=""),"",IF(N('設定'!$B$11)&gt;0,ROUND((N($F990)*60+N($G990))/N('設定'!$B$11),0)*N('設定'!$B$11),(N($F990)*60+N($G990)))/60)</f>
        <v/>
      </c>
      <c r="J990" s="31">
        <f>IF(OR($I990="",$P990="",$P990="なし"),"",$I990*N(INDEX('メンバー'!$D$5:$D$24,$P990)))</f>
        <v/>
      </c>
      <c r="K990" s="32">
        <f>IF(OR($O990="",$O990="なし"),"",INDEX('案件'!$D$5:$D$84,$O990)&amp;"")</f>
        <v/>
      </c>
      <c r="L990" s="32">
        <f>IF(AND($A990="",$B990="",$C990="",$F990="",$G990=""),"",IF(NOT(ISNUMBER($A990)),"日付がない",IF($P990="","氏名がない",IF($P990="なし","氏名がメンバーにない",IF($O990="","案件コードがない",IF($O990="なし","案件コードが案件にない",IF($I990="","時間がない",IF((N($F990)*60+N($G990))=0,"時間が0",IF($I990=0,"丸めると0分","")))))))))</f>
        <v/>
      </c>
      <c r="M990" s="58" t="n"/>
      <c r="N990" s="33">
        <f>IF(ISNUMBER($A990),DATE(YEAR($A990),MONTH($A990),1),"")</f>
        <v/>
      </c>
      <c r="O990" s="34">
        <f>IF($C990="","",IFERROR(MATCH($C990,'案件'!$A$5:$A$84,0),"なし"))</f>
        <v/>
      </c>
      <c r="P990" s="34">
        <f>IF($B990="","",IFERROR(MATCH($B990,'メンバー'!$B$5:$B$24,0),"なし"))</f>
        <v/>
      </c>
    </row>
    <row r="991" ht="17" customHeight="1">
      <c r="A991" s="23" t="n"/>
      <c r="B991" s="21" t="n"/>
      <c r="C991" s="21" t="n"/>
      <c r="D991" s="29">
        <f>IF(OR($O991="",$O991="なし"),"",INDEX('案件'!$B$5:$B$84,$O991)&amp;"")</f>
        <v/>
      </c>
      <c r="E991" s="19" t="n"/>
      <c r="F991" s="22" t="n"/>
      <c r="G991" s="22" t="n"/>
      <c r="H991" s="19" t="n"/>
      <c r="I991" s="30">
        <f>IF(AND($F991="",$G991=""),"",IF(N('設定'!$B$11)&gt;0,ROUND((N($F991)*60+N($G991))/N('設定'!$B$11),0)*N('設定'!$B$11),(N($F991)*60+N($G991)))/60)</f>
        <v/>
      </c>
      <c r="J991" s="31">
        <f>IF(OR($I991="",$P991="",$P991="なし"),"",$I991*N(INDEX('メンバー'!$D$5:$D$24,$P991)))</f>
        <v/>
      </c>
      <c r="K991" s="32">
        <f>IF(OR($O991="",$O991="なし"),"",INDEX('案件'!$D$5:$D$84,$O991)&amp;"")</f>
        <v/>
      </c>
      <c r="L991" s="32">
        <f>IF(AND($A991="",$B991="",$C991="",$F991="",$G991=""),"",IF(NOT(ISNUMBER($A991)),"日付がない",IF($P991="","氏名がない",IF($P991="なし","氏名がメンバーにない",IF($O991="","案件コードがない",IF($O991="なし","案件コードが案件にない",IF($I991="","時間がない",IF((N($F991)*60+N($G991))=0,"時間が0",IF($I991=0,"丸めると0分","")))))))))</f>
        <v/>
      </c>
      <c r="M991" s="58" t="n"/>
      <c r="N991" s="33">
        <f>IF(ISNUMBER($A991),DATE(YEAR($A991),MONTH($A991),1),"")</f>
        <v/>
      </c>
      <c r="O991" s="34">
        <f>IF($C991="","",IFERROR(MATCH($C991,'案件'!$A$5:$A$84,0),"なし"))</f>
        <v/>
      </c>
      <c r="P991" s="34">
        <f>IF($B991="","",IFERROR(MATCH($B991,'メンバー'!$B$5:$B$24,0),"なし"))</f>
        <v/>
      </c>
    </row>
    <row r="992" ht="17" customHeight="1">
      <c r="A992" s="23" t="n"/>
      <c r="B992" s="21" t="n"/>
      <c r="C992" s="21" t="n"/>
      <c r="D992" s="29">
        <f>IF(OR($O992="",$O992="なし"),"",INDEX('案件'!$B$5:$B$84,$O992)&amp;"")</f>
        <v/>
      </c>
      <c r="E992" s="19" t="n"/>
      <c r="F992" s="22" t="n"/>
      <c r="G992" s="22" t="n"/>
      <c r="H992" s="19" t="n"/>
      <c r="I992" s="30">
        <f>IF(AND($F992="",$G992=""),"",IF(N('設定'!$B$11)&gt;0,ROUND((N($F992)*60+N($G992))/N('設定'!$B$11),0)*N('設定'!$B$11),(N($F992)*60+N($G992)))/60)</f>
        <v/>
      </c>
      <c r="J992" s="31">
        <f>IF(OR($I992="",$P992="",$P992="なし"),"",$I992*N(INDEX('メンバー'!$D$5:$D$24,$P992)))</f>
        <v/>
      </c>
      <c r="K992" s="32">
        <f>IF(OR($O992="",$O992="なし"),"",INDEX('案件'!$D$5:$D$84,$O992)&amp;"")</f>
        <v/>
      </c>
      <c r="L992" s="32">
        <f>IF(AND($A992="",$B992="",$C992="",$F992="",$G992=""),"",IF(NOT(ISNUMBER($A992)),"日付がない",IF($P992="","氏名がない",IF($P992="なし","氏名がメンバーにない",IF($O992="","案件コードがない",IF($O992="なし","案件コードが案件にない",IF($I992="","時間がない",IF((N($F992)*60+N($G992))=0,"時間が0",IF($I992=0,"丸めると0分","")))))))))</f>
        <v/>
      </c>
      <c r="M992" s="58" t="n"/>
      <c r="N992" s="33">
        <f>IF(ISNUMBER($A992),DATE(YEAR($A992),MONTH($A992),1),"")</f>
        <v/>
      </c>
      <c r="O992" s="34">
        <f>IF($C992="","",IFERROR(MATCH($C992,'案件'!$A$5:$A$84,0),"なし"))</f>
        <v/>
      </c>
      <c r="P992" s="34">
        <f>IF($B992="","",IFERROR(MATCH($B992,'メンバー'!$B$5:$B$24,0),"なし"))</f>
        <v/>
      </c>
    </row>
    <row r="993" ht="17" customHeight="1">
      <c r="A993" s="23" t="n"/>
      <c r="B993" s="21" t="n"/>
      <c r="C993" s="21" t="n"/>
      <c r="D993" s="29">
        <f>IF(OR($O993="",$O993="なし"),"",INDEX('案件'!$B$5:$B$84,$O993)&amp;"")</f>
        <v/>
      </c>
      <c r="E993" s="19" t="n"/>
      <c r="F993" s="22" t="n"/>
      <c r="G993" s="22" t="n"/>
      <c r="H993" s="19" t="n"/>
      <c r="I993" s="30">
        <f>IF(AND($F993="",$G993=""),"",IF(N('設定'!$B$11)&gt;0,ROUND((N($F993)*60+N($G993))/N('設定'!$B$11),0)*N('設定'!$B$11),(N($F993)*60+N($G993)))/60)</f>
        <v/>
      </c>
      <c r="J993" s="31">
        <f>IF(OR($I993="",$P993="",$P993="なし"),"",$I993*N(INDEX('メンバー'!$D$5:$D$24,$P993)))</f>
        <v/>
      </c>
      <c r="K993" s="32">
        <f>IF(OR($O993="",$O993="なし"),"",INDEX('案件'!$D$5:$D$84,$O993)&amp;"")</f>
        <v/>
      </c>
      <c r="L993" s="32">
        <f>IF(AND($A993="",$B993="",$C993="",$F993="",$G993=""),"",IF(NOT(ISNUMBER($A993)),"日付がない",IF($P993="","氏名がない",IF($P993="なし","氏名がメンバーにない",IF($O993="","案件コードがない",IF($O993="なし","案件コードが案件にない",IF($I993="","時間がない",IF((N($F993)*60+N($G993))=0,"時間が0",IF($I993=0,"丸めると0分","")))))))))</f>
        <v/>
      </c>
      <c r="M993" s="58" t="n"/>
      <c r="N993" s="33">
        <f>IF(ISNUMBER($A993),DATE(YEAR($A993),MONTH($A993),1),"")</f>
        <v/>
      </c>
      <c r="O993" s="34">
        <f>IF($C993="","",IFERROR(MATCH($C993,'案件'!$A$5:$A$84,0),"なし"))</f>
        <v/>
      </c>
      <c r="P993" s="34">
        <f>IF($B993="","",IFERROR(MATCH($B993,'メンバー'!$B$5:$B$24,0),"なし"))</f>
        <v/>
      </c>
    </row>
    <row r="994" ht="17" customHeight="1">
      <c r="A994" s="23" t="n"/>
      <c r="B994" s="21" t="n"/>
      <c r="C994" s="21" t="n"/>
      <c r="D994" s="29">
        <f>IF(OR($O994="",$O994="なし"),"",INDEX('案件'!$B$5:$B$84,$O994)&amp;"")</f>
        <v/>
      </c>
      <c r="E994" s="19" t="n"/>
      <c r="F994" s="22" t="n"/>
      <c r="G994" s="22" t="n"/>
      <c r="H994" s="19" t="n"/>
      <c r="I994" s="30">
        <f>IF(AND($F994="",$G994=""),"",IF(N('設定'!$B$11)&gt;0,ROUND((N($F994)*60+N($G994))/N('設定'!$B$11),0)*N('設定'!$B$11),(N($F994)*60+N($G994)))/60)</f>
        <v/>
      </c>
      <c r="J994" s="31">
        <f>IF(OR($I994="",$P994="",$P994="なし"),"",$I994*N(INDEX('メンバー'!$D$5:$D$24,$P994)))</f>
        <v/>
      </c>
      <c r="K994" s="32">
        <f>IF(OR($O994="",$O994="なし"),"",INDEX('案件'!$D$5:$D$84,$O994)&amp;"")</f>
        <v/>
      </c>
      <c r="L994" s="32">
        <f>IF(AND($A994="",$B994="",$C994="",$F994="",$G994=""),"",IF(NOT(ISNUMBER($A994)),"日付がない",IF($P994="","氏名がない",IF($P994="なし","氏名がメンバーにない",IF($O994="","案件コードがない",IF($O994="なし","案件コードが案件にない",IF($I994="","時間がない",IF((N($F994)*60+N($G994))=0,"時間が0",IF($I994=0,"丸めると0分","")))))))))</f>
        <v/>
      </c>
      <c r="M994" s="58" t="n"/>
      <c r="N994" s="33">
        <f>IF(ISNUMBER($A994),DATE(YEAR($A994),MONTH($A994),1),"")</f>
        <v/>
      </c>
      <c r="O994" s="34">
        <f>IF($C994="","",IFERROR(MATCH($C994,'案件'!$A$5:$A$84,0),"なし"))</f>
        <v/>
      </c>
      <c r="P994" s="34">
        <f>IF($B994="","",IFERROR(MATCH($B994,'メンバー'!$B$5:$B$24,0),"なし"))</f>
        <v/>
      </c>
    </row>
    <row r="995" ht="17" customHeight="1">
      <c r="A995" s="23" t="n"/>
      <c r="B995" s="21" t="n"/>
      <c r="C995" s="21" t="n"/>
      <c r="D995" s="29">
        <f>IF(OR($O995="",$O995="なし"),"",INDEX('案件'!$B$5:$B$84,$O995)&amp;"")</f>
        <v/>
      </c>
      <c r="E995" s="19" t="n"/>
      <c r="F995" s="22" t="n"/>
      <c r="G995" s="22" t="n"/>
      <c r="H995" s="19" t="n"/>
      <c r="I995" s="30">
        <f>IF(AND($F995="",$G995=""),"",IF(N('設定'!$B$11)&gt;0,ROUND((N($F995)*60+N($G995))/N('設定'!$B$11),0)*N('設定'!$B$11),(N($F995)*60+N($G995)))/60)</f>
        <v/>
      </c>
      <c r="J995" s="31">
        <f>IF(OR($I995="",$P995="",$P995="なし"),"",$I995*N(INDEX('メンバー'!$D$5:$D$24,$P995)))</f>
        <v/>
      </c>
      <c r="K995" s="32">
        <f>IF(OR($O995="",$O995="なし"),"",INDEX('案件'!$D$5:$D$84,$O995)&amp;"")</f>
        <v/>
      </c>
      <c r="L995" s="32">
        <f>IF(AND($A995="",$B995="",$C995="",$F995="",$G995=""),"",IF(NOT(ISNUMBER($A995)),"日付がない",IF($P995="","氏名がない",IF($P995="なし","氏名がメンバーにない",IF($O995="","案件コードがない",IF($O995="なし","案件コードが案件にない",IF($I995="","時間がない",IF((N($F995)*60+N($G995))=0,"時間が0",IF($I995=0,"丸めると0分","")))))))))</f>
        <v/>
      </c>
      <c r="M995" s="58" t="n"/>
      <c r="N995" s="33">
        <f>IF(ISNUMBER($A995),DATE(YEAR($A995),MONTH($A995),1),"")</f>
        <v/>
      </c>
      <c r="O995" s="34">
        <f>IF($C995="","",IFERROR(MATCH($C995,'案件'!$A$5:$A$84,0),"なし"))</f>
        <v/>
      </c>
      <c r="P995" s="34">
        <f>IF($B995="","",IFERROR(MATCH($B995,'メンバー'!$B$5:$B$24,0),"なし"))</f>
        <v/>
      </c>
    </row>
    <row r="996" ht="17" customHeight="1">
      <c r="A996" s="23" t="n"/>
      <c r="B996" s="21" t="n"/>
      <c r="C996" s="21" t="n"/>
      <c r="D996" s="29">
        <f>IF(OR($O996="",$O996="なし"),"",INDEX('案件'!$B$5:$B$84,$O996)&amp;"")</f>
        <v/>
      </c>
      <c r="E996" s="19" t="n"/>
      <c r="F996" s="22" t="n"/>
      <c r="G996" s="22" t="n"/>
      <c r="H996" s="19" t="n"/>
      <c r="I996" s="30">
        <f>IF(AND($F996="",$G996=""),"",IF(N('設定'!$B$11)&gt;0,ROUND((N($F996)*60+N($G996))/N('設定'!$B$11),0)*N('設定'!$B$11),(N($F996)*60+N($G996)))/60)</f>
        <v/>
      </c>
      <c r="J996" s="31">
        <f>IF(OR($I996="",$P996="",$P996="なし"),"",$I996*N(INDEX('メンバー'!$D$5:$D$24,$P996)))</f>
        <v/>
      </c>
      <c r="K996" s="32">
        <f>IF(OR($O996="",$O996="なし"),"",INDEX('案件'!$D$5:$D$84,$O996)&amp;"")</f>
        <v/>
      </c>
      <c r="L996" s="32">
        <f>IF(AND($A996="",$B996="",$C996="",$F996="",$G996=""),"",IF(NOT(ISNUMBER($A996)),"日付がない",IF($P996="","氏名がない",IF($P996="なし","氏名がメンバーにない",IF($O996="","案件コードがない",IF($O996="なし","案件コードが案件にない",IF($I996="","時間がない",IF((N($F996)*60+N($G996))=0,"時間が0",IF($I996=0,"丸めると0分","")))))))))</f>
        <v/>
      </c>
      <c r="M996" s="58" t="n"/>
      <c r="N996" s="33">
        <f>IF(ISNUMBER($A996),DATE(YEAR($A996),MONTH($A996),1),"")</f>
        <v/>
      </c>
      <c r="O996" s="34">
        <f>IF($C996="","",IFERROR(MATCH($C996,'案件'!$A$5:$A$84,0),"なし"))</f>
        <v/>
      </c>
      <c r="P996" s="34">
        <f>IF($B996="","",IFERROR(MATCH($B996,'メンバー'!$B$5:$B$24,0),"なし"))</f>
        <v/>
      </c>
    </row>
    <row r="997" ht="17" customHeight="1">
      <c r="A997" s="23" t="n"/>
      <c r="B997" s="21" t="n"/>
      <c r="C997" s="21" t="n"/>
      <c r="D997" s="29">
        <f>IF(OR($O997="",$O997="なし"),"",INDEX('案件'!$B$5:$B$84,$O997)&amp;"")</f>
        <v/>
      </c>
      <c r="E997" s="19" t="n"/>
      <c r="F997" s="22" t="n"/>
      <c r="G997" s="22" t="n"/>
      <c r="H997" s="19" t="n"/>
      <c r="I997" s="30">
        <f>IF(AND($F997="",$G997=""),"",IF(N('設定'!$B$11)&gt;0,ROUND((N($F997)*60+N($G997))/N('設定'!$B$11),0)*N('設定'!$B$11),(N($F997)*60+N($G997)))/60)</f>
        <v/>
      </c>
      <c r="J997" s="31">
        <f>IF(OR($I997="",$P997="",$P997="なし"),"",$I997*N(INDEX('メンバー'!$D$5:$D$24,$P997)))</f>
        <v/>
      </c>
      <c r="K997" s="32">
        <f>IF(OR($O997="",$O997="なし"),"",INDEX('案件'!$D$5:$D$84,$O997)&amp;"")</f>
        <v/>
      </c>
      <c r="L997" s="32">
        <f>IF(AND($A997="",$B997="",$C997="",$F997="",$G997=""),"",IF(NOT(ISNUMBER($A997)),"日付がない",IF($P997="","氏名がない",IF($P997="なし","氏名がメンバーにない",IF($O997="","案件コードがない",IF($O997="なし","案件コードが案件にない",IF($I997="","時間がない",IF((N($F997)*60+N($G997))=0,"時間が0",IF($I997=0,"丸めると0分","")))))))))</f>
        <v/>
      </c>
      <c r="M997" s="58" t="n"/>
      <c r="N997" s="33">
        <f>IF(ISNUMBER($A997),DATE(YEAR($A997),MONTH($A997),1),"")</f>
        <v/>
      </c>
      <c r="O997" s="34">
        <f>IF($C997="","",IFERROR(MATCH($C997,'案件'!$A$5:$A$84,0),"なし"))</f>
        <v/>
      </c>
      <c r="P997" s="34">
        <f>IF($B997="","",IFERROR(MATCH($B997,'メンバー'!$B$5:$B$24,0),"なし"))</f>
        <v/>
      </c>
    </row>
    <row r="998" ht="17" customHeight="1">
      <c r="A998" s="23" t="n"/>
      <c r="B998" s="21" t="n"/>
      <c r="C998" s="21" t="n"/>
      <c r="D998" s="29">
        <f>IF(OR($O998="",$O998="なし"),"",INDEX('案件'!$B$5:$B$84,$O998)&amp;"")</f>
        <v/>
      </c>
      <c r="E998" s="19" t="n"/>
      <c r="F998" s="22" t="n"/>
      <c r="G998" s="22" t="n"/>
      <c r="H998" s="19" t="n"/>
      <c r="I998" s="30">
        <f>IF(AND($F998="",$G998=""),"",IF(N('設定'!$B$11)&gt;0,ROUND((N($F998)*60+N($G998))/N('設定'!$B$11),0)*N('設定'!$B$11),(N($F998)*60+N($G998)))/60)</f>
        <v/>
      </c>
      <c r="J998" s="31">
        <f>IF(OR($I998="",$P998="",$P998="なし"),"",$I998*N(INDEX('メンバー'!$D$5:$D$24,$P998)))</f>
        <v/>
      </c>
      <c r="K998" s="32">
        <f>IF(OR($O998="",$O998="なし"),"",INDEX('案件'!$D$5:$D$84,$O998)&amp;"")</f>
        <v/>
      </c>
      <c r="L998" s="32">
        <f>IF(AND($A998="",$B998="",$C998="",$F998="",$G998=""),"",IF(NOT(ISNUMBER($A998)),"日付がない",IF($P998="","氏名がない",IF($P998="なし","氏名がメンバーにない",IF($O998="","案件コードがない",IF($O998="なし","案件コードが案件にない",IF($I998="","時間がない",IF((N($F998)*60+N($G998))=0,"時間が0",IF($I998=0,"丸めると0分","")))))))))</f>
        <v/>
      </c>
      <c r="M998" s="58" t="n"/>
      <c r="N998" s="33">
        <f>IF(ISNUMBER($A998),DATE(YEAR($A998),MONTH($A998),1),"")</f>
        <v/>
      </c>
      <c r="O998" s="34">
        <f>IF($C998="","",IFERROR(MATCH($C998,'案件'!$A$5:$A$84,0),"なし"))</f>
        <v/>
      </c>
      <c r="P998" s="34">
        <f>IF($B998="","",IFERROR(MATCH($B998,'メンバー'!$B$5:$B$24,0),"なし"))</f>
        <v/>
      </c>
    </row>
    <row r="999" ht="17" customHeight="1">
      <c r="A999" s="23" t="n"/>
      <c r="B999" s="21" t="n"/>
      <c r="C999" s="21" t="n"/>
      <c r="D999" s="29">
        <f>IF(OR($O999="",$O999="なし"),"",INDEX('案件'!$B$5:$B$84,$O999)&amp;"")</f>
        <v/>
      </c>
      <c r="E999" s="19" t="n"/>
      <c r="F999" s="22" t="n"/>
      <c r="G999" s="22" t="n"/>
      <c r="H999" s="19" t="n"/>
      <c r="I999" s="30">
        <f>IF(AND($F999="",$G999=""),"",IF(N('設定'!$B$11)&gt;0,ROUND((N($F999)*60+N($G999))/N('設定'!$B$11),0)*N('設定'!$B$11),(N($F999)*60+N($G999)))/60)</f>
        <v/>
      </c>
      <c r="J999" s="31">
        <f>IF(OR($I999="",$P999="",$P999="なし"),"",$I999*N(INDEX('メンバー'!$D$5:$D$24,$P999)))</f>
        <v/>
      </c>
      <c r="K999" s="32">
        <f>IF(OR($O999="",$O999="なし"),"",INDEX('案件'!$D$5:$D$84,$O999)&amp;"")</f>
        <v/>
      </c>
      <c r="L999" s="32">
        <f>IF(AND($A999="",$B999="",$C999="",$F999="",$G999=""),"",IF(NOT(ISNUMBER($A999)),"日付がない",IF($P999="","氏名がない",IF($P999="なし","氏名がメンバーにない",IF($O999="","案件コードがない",IF($O999="なし","案件コードが案件にない",IF($I999="","時間がない",IF((N($F999)*60+N($G999))=0,"時間が0",IF($I999=0,"丸めると0分","")))))))))</f>
        <v/>
      </c>
      <c r="M999" s="58" t="n"/>
      <c r="N999" s="33">
        <f>IF(ISNUMBER($A999),DATE(YEAR($A999),MONTH($A999),1),"")</f>
        <v/>
      </c>
      <c r="O999" s="34">
        <f>IF($C999="","",IFERROR(MATCH($C999,'案件'!$A$5:$A$84,0),"なし"))</f>
        <v/>
      </c>
      <c r="P999" s="34">
        <f>IF($B999="","",IFERROR(MATCH($B999,'メンバー'!$B$5:$B$24,0),"なし"))</f>
        <v/>
      </c>
    </row>
    <row r="1000" ht="17" customHeight="1">
      <c r="A1000" s="23" t="n"/>
      <c r="B1000" s="21" t="n"/>
      <c r="C1000" s="21" t="n"/>
      <c r="D1000" s="29">
        <f>IF(OR($O1000="",$O1000="なし"),"",INDEX('案件'!$B$5:$B$84,$O1000)&amp;"")</f>
        <v/>
      </c>
      <c r="E1000" s="19" t="n"/>
      <c r="F1000" s="22" t="n"/>
      <c r="G1000" s="22" t="n"/>
      <c r="H1000" s="19" t="n"/>
      <c r="I1000" s="30">
        <f>IF(AND($F1000="",$G1000=""),"",IF(N('設定'!$B$11)&gt;0,ROUND((N($F1000)*60+N($G1000))/N('設定'!$B$11),0)*N('設定'!$B$11),(N($F1000)*60+N($G1000)))/60)</f>
        <v/>
      </c>
      <c r="J1000" s="31">
        <f>IF(OR($I1000="",$P1000="",$P1000="なし"),"",$I1000*N(INDEX('メンバー'!$D$5:$D$24,$P1000)))</f>
        <v/>
      </c>
      <c r="K1000" s="32">
        <f>IF(OR($O1000="",$O1000="なし"),"",INDEX('案件'!$D$5:$D$84,$O1000)&amp;"")</f>
        <v/>
      </c>
      <c r="L1000" s="32">
        <f>IF(AND($A1000="",$B1000="",$C1000="",$F1000="",$G1000=""),"",IF(NOT(ISNUMBER($A1000)),"日付がない",IF($P1000="","氏名がない",IF($P1000="なし","氏名がメンバーにない",IF($O1000="","案件コードがない",IF($O1000="なし","案件コードが案件にない",IF($I1000="","時間がない",IF((N($F1000)*60+N($G1000))=0,"時間が0",IF($I1000=0,"丸めると0分","")))))))))</f>
        <v/>
      </c>
      <c r="M1000" s="58" t="n"/>
      <c r="N1000" s="33">
        <f>IF(ISNUMBER($A1000),DATE(YEAR($A1000),MONTH($A1000),1),"")</f>
        <v/>
      </c>
      <c r="O1000" s="34">
        <f>IF($C1000="","",IFERROR(MATCH($C1000,'案件'!$A$5:$A$84,0),"なし"))</f>
        <v/>
      </c>
      <c r="P1000" s="34">
        <f>IF($B1000="","",IFERROR(MATCH($B1000,'メンバー'!$B$5:$B$24,0),"なし"))</f>
        <v/>
      </c>
    </row>
    <row r="1001" ht="17" customHeight="1">
      <c r="A1001" s="23" t="n"/>
      <c r="B1001" s="21" t="n"/>
      <c r="C1001" s="21" t="n"/>
      <c r="D1001" s="29">
        <f>IF(OR($O1001="",$O1001="なし"),"",INDEX('案件'!$B$5:$B$84,$O1001)&amp;"")</f>
        <v/>
      </c>
      <c r="E1001" s="19" t="n"/>
      <c r="F1001" s="22" t="n"/>
      <c r="G1001" s="22" t="n"/>
      <c r="H1001" s="19" t="n"/>
      <c r="I1001" s="30">
        <f>IF(AND($F1001="",$G1001=""),"",IF(N('設定'!$B$11)&gt;0,ROUND((N($F1001)*60+N($G1001))/N('設定'!$B$11),0)*N('設定'!$B$11),(N($F1001)*60+N($G1001)))/60)</f>
        <v/>
      </c>
      <c r="J1001" s="31">
        <f>IF(OR($I1001="",$P1001="",$P1001="なし"),"",$I1001*N(INDEX('メンバー'!$D$5:$D$24,$P1001)))</f>
        <v/>
      </c>
      <c r="K1001" s="32">
        <f>IF(OR($O1001="",$O1001="なし"),"",INDEX('案件'!$D$5:$D$84,$O1001)&amp;"")</f>
        <v/>
      </c>
      <c r="L1001" s="32">
        <f>IF(AND($A1001="",$B1001="",$C1001="",$F1001="",$G1001=""),"",IF(NOT(ISNUMBER($A1001)),"日付がない",IF($P1001="","氏名がない",IF($P1001="なし","氏名がメンバーにない",IF($O1001="","案件コードがない",IF($O1001="なし","案件コードが案件にない",IF($I1001="","時間がない",IF((N($F1001)*60+N($G1001))=0,"時間が0",IF($I1001=0,"丸めると0分","")))))))))</f>
        <v/>
      </c>
      <c r="M1001" s="58" t="n"/>
      <c r="N1001" s="33">
        <f>IF(ISNUMBER($A1001),DATE(YEAR($A1001),MONTH($A1001),1),"")</f>
        <v/>
      </c>
      <c r="O1001" s="34">
        <f>IF($C1001="","",IFERROR(MATCH($C1001,'案件'!$A$5:$A$84,0),"なし"))</f>
        <v/>
      </c>
      <c r="P1001" s="34">
        <f>IF($B1001="","",IFERROR(MATCH($B1001,'メンバー'!$B$5:$B$24,0),"なし"))</f>
        <v/>
      </c>
    </row>
    <row r="1002" ht="17" customHeight="1">
      <c r="A1002" s="23" t="n"/>
      <c r="B1002" s="21" t="n"/>
      <c r="C1002" s="21" t="n"/>
      <c r="D1002" s="29">
        <f>IF(OR($O1002="",$O1002="なし"),"",INDEX('案件'!$B$5:$B$84,$O1002)&amp;"")</f>
        <v/>
      </c>
      <c r="E1002" s="19" t="n"/>
      <c r="F1002" s="22" t="n"/>
      <c r="G1002" s="22" t="n"/>
      <c r="H1002" s="19" t="n"/>
      <c r="I1002" s="30">
        <f>IF(AND($F1002="",$G1002=""),"",IF(N('設定'!$B$11)&gt;0,ROUND((N($F1002)*60+N($G1002))/N('設定'!$B$11),0)*N('設定'!$B$11),(N($F1002)*60+N($G1002)))/60)</f>
        <v/>
      </c>
      <c r="J1002" s="31">
        <f>IF(OR($I1002="",$P1002="",$P1002="なし"),"",$I1002*N(INDEX('メンバー'!$D$5:$D$24,$P1002)))</f>
        <v/>
      </c>
      <c r="K1002" s="32">
        <f>IF(OR($O1002="",$O1002="なし"),"",INDEX('案件'!$D$5:$D$84,$O1002)&amp;"")</f>
        <v/>
      </c>
      <c r="L1002" s="32">
        <f>IF(AND($A1002="",$B1002="",$C1002="",$F1002="",$G1002=""),"",IF(NOT(ISNUMBER($A1002)),"日付がない",IF($P1002="","氏名がない",IF($P1002="なし","氏名がメンバーにない",IF($O1002="","案件コードがない",IF($O1002="なし","案件コードが案件にない",IF($I1002="","時間がない",IF((N($F1002)*60+N($G1002))=0,"時間が0",IF($I1002=0,"丸めると0分","")))))))))</f>
        <v/>
      </c>
      <c r="M1002" s="58" t="n"/>
      <c r="N1002" s="33">
        <f>IF(ISNUMBER($A1002),DATE(YEAR($A1002),MONTH($A1002),1),"")</f>
        <v/>
      </c>
      <c r="O1002" s="34">
        <f>IF($C1002="","",IFERROR(MATCH($C1002,'案件'!$A$5:$A$84,0),"なし"))</f>
        <v/>
      </c>
      <c r="P1002" s="34">
        <f>IF($B1002="","",IFERROR(MATCH($B1002,'メンバー'!$B$5:$B$24,0),"なし"))</f>
        <v/>
      </c>
    </row>
    <row r="1003" ht="17" customHeight="1">
      <c r="A1003" s="23" t="n"/>
      <c r="B1003" s="21" t="n"/>
      <c r="C1003" s="21" t="n"/>
      <c r="D1003" s="29">
        <f>IF(OR($O1003="",$O1003="なし"),"",INDEX('案件'!$B$5:$B$84,$O1003)&amp;"")</f>
        <v/>
      </c>
      <c r="E1003" s="19" t="n"/>
      <c r="F1003" s="22" t="n"/>
      <c r="G1003" s="22" t="n"/>
      <c r="H1003" s="19" t="n"/>
      <c r="I1003" s="30">
        <f>IF(AND($F1003="",$G1003=""),"",IF(N('設定'!$B$11)&gt;0,ROUND((N($F1003)*60+N($G1003))/N('設定'!$B$11),0)*N('設定'!$B$11),(N($F1003)*60+N($G1003)))/60)</f>
        <v/>
      </c>
      <c r="J1003" s="31">
        <f>IF(OR($I1003="",$P1003="",$P1003="なし"),"",$I1003*N(INDEX('メンバー'!$D$5:$D$24,$P1003)))</f>
        <v/>
      </c>
      <c r="K1003" s="32">
        <f>IF(OR($O1003="",$O1003="なし"),"",INDEX('案件'!$D$5:$D$84,$O1003)&amp;"")</f>
        <v/>
      </c>
      <c r="L1003" s="32">
        <f>IF(AND($A1003="",$B1003="",$C1003="",$F1003="",$G1003=""),"",IF(NOT(ISNUMBER($A1003)),"日付がない",IF($P1003="","氏名がない",IF($P1003="なし","氏名がメンバーにない",IF($O1003="","案件コードがない",IF($O1003="なし","案件コードが案件にない",IF($I1003="","時間がない",IF((N($F1003)*60+N($G1003))=0,"時間が0",IF($I1003=0,"丸めると0分","")))))))))</f>
        <v/>
      </c>
      <c r="M1003" s="58" t="n"/>
      <c r="N1003" s="33">
        <f>IF(ISNUMBER($A1003),DATE(YEAR($A1003),MONTH($A1003),1),"")</f>
        <v/>
      </c>
      <c r="O1003" s="34">
        <f>IF($C1003="","",IFERROR(MATCH($C1003,'案件'!$A$5:$A$84,0),"なし"))</f>
        <v/>
      </c>
      <c r="P1003" s="34">
        <f>IF($B1003="","",IFERROR(MATCH($B1003,'メンバー'!$B$5:$B$24,0),"なし"))</f>
        <v/>
      </c>
    </row>
    <row r="1004" ht="17" customHeight="1">
      <c r="A1004" s="23" t="n"/>
      <c r="B1004" s="21" t="n"/>
      <c r="C1004" s="21" t="n"/>
      <c r="D1004" s="29">
        <f>IF(OR($O1004="",$O1004="なし"),"",INDEX('案件'!$B$5:$B$84,$O1004)&amp;"")</f>
        <v/>
      </c>
      <c r="E1004" s="19" t="n"/>
      <c r="F1004" s="22" t="n"/>
      <c r="G1004" s="22" t="n"/>
      <c r="H1004" s="19" t="n"/>
      <c r="I1004" s="30">
        <f>IF(AND($F1004="",$G1004=""),"",IF(N('設定'!$B$11)&gt;0,ROUND((N($F1004)*60+N($G1004))/N('設定'!$B$11),0)*N('設定'!$B$11),(N($F1004)*60+N($G1004)))/60)</f>
        <v/>
      </c>
      <c r="J1004" s="31">
        <f>IF(OR($I1004="",$P1004="",$P1004="なし"),"",$I1004*N(INDEX('メンバー'!$D$5:$D$24,$P1004)))</f>
        <v/>
      </c>
      <c r="K1004" s="32">
        <f>IF(OR($O1004="",$O1004="なし"),"",INDEX('案件'!$D$5:$D$84,$O1004)&amp;"")</f>
        <v/>
      </c>
      <c r="L1004" s="32">
        <f>IF(AND($A1004="",$B1004="",$C1004="",$F1004="",$G1004=""),"",IF(NOT(ISNUMBER($A1004)),"日付がない",IF($P1004="","氏名がない",IF($P1004="なし","氏名がメンバーにない",IF($O1004="","案件コードがない",IF($O1004="なし","案件コードが案件にない",IF($I1004="","時間がない",IF((N($F1004)*60+N($G1004))=0,"時間が0",IF($I1004=0,"丸めると0分","")))))))))</f>
        <v/>
      </c>
      <c r="M1004" s="58" t="n"/>
      <c r="N1004" s="33">
        <f>IF(ISNUMBER($A1004),DATE(YEAR($A1004),MONTH($A1004),1),"")</f>
        <v/>
      </c>
      <c r="O1004" s="34">
        <f>IF($C1004="","",IFERROR(MATCH($C1004,'案件'!$A$5:$A$84,0),"なし"))</f>
        <v/>
      </c>
      <c r="P1004" s="34">
        <f>IF($B1004="","",IFERROR(MATCH($B1004,'メンバー'!$B$5:$B$24,0),"なし"))</f>
        <v/>
      </c>
    </row>
    <row r="1005" ht="17" customHeight="1">
      <c r="A1005" s="23" t="n"/>
      <c r="B1005" s="21" t="n"/>
      <c r="C1005" s="21" t="n"/>
      <c r="D1005" s="29">
        <f>IF(OR($O1005="",$O1005="なし"),"",INDEX('案件'!$B$5:$B$84,$O1005)&amp;"")</f>
        <v/>
      </c>
      <c r="E1005" s="19" t="n"/>
      <c r="F1005" s="22" t="n"/>
      <c r="G1005" s="22" t="n"/>
      <c r="H1005" s="19" t="n"/>
      <c r="I1005" s="30">
        <f>IF(AND($F1005="",$G1005=""),"",IF(N('設定'!$B$11)&gt;0,ROUND((N($F1005)*60+N($G1005))/N('設定'!$B$11),0)*N('設定'!$B$11),(N($F1005)*60+N($G1005)))/60)</f>
        <v/>
      </c>
      <c r="J1005" s="31">
        <f>IF(OR($I1005="",$P1005="",$P1005="なし"),"",$I1005*N(INDEX('メンバー'!$D$5:$D$24,$P1005)))</f>
        <v/>
      </c>
      <c r="K1005" s="32">
        <f>IF(OR($O1005="",$O1005="なし"),"",INDEX('案件'!$D$5:$D$84,$O1005)&amp;"")</f>
        <v/>
      </c>
      <c r="L1005" s="32">
        <f>IF(AND($A1005="",$B1005="",$C1005="",$F1005="",$G1005=""),"",IF(NOT(ISNUMBER($A1005)),"日付がない",IF($P1005="","氏名がない",IF($P1005="なし","氏名がメンバーにない",IF($O1005="","案件コードがない",IF($O1005="なし","案件コードが案件にない",IF($I1005="","時間がない",IF((N($F1005)*60+N($G1005))=0,"時間が0",IF($I1005=0,"丸めると0分","")))))))))</f>
        <v/>
      </c>
      <c r="M1005" s="58" t="n"/>
      <c r="N1005" s="33">
        <f>IF(ISNUMBER($A1005),DATE(YEAR($A1005),MONTH($A1005),1),"")</f>
        <v/>
      </c>
      <c r="O1005" s="34">
        <f>IF($C1005="","",IFERROR(MATCH($C1005,'案件'!$A$5:$A$84,0),"なし"))</f>
        <v/>
      </c>
      <c r="P1005" s="34">
        <f>IF($B1005="","",IFERROR(MATCH($B1005,'メンバー'!$B$5:$B$24,0),"なし"))</f>
        <v/>
      </c>
    </row>
    <row r="1006" ht="17" customHeight="1">
      <c r="A1006" s="23" t="n"/>
      <c r="B1006" s="21" t="n"/>
      <c r="C1006" s="21" t="n"/>
      <c r="D1006" s="29">
        <f>IF(OR($O1006="",$O1006="なし"),"",INDEX('案件'!$B$5:$B$84,$O1006)&amp;"")</f>
        <v/>
      </c>
      <c r="E1006" s="19" t="n"/>
      <c r="F1006" s="22" t="n"/>
      <c r="G1006" s="22" t="n"/>
      <c r="H1006" s="19" t="n"/>
      <c r="I1006" s="30">
        <f>IF(AND($F1006="",$G1006=""),"",IF(N('設定'!$B$11)&gt;0,ROUND((N($F1006)*60+N($G1006))/N('設定'!$B$11),0)*N('設定'!$B$11),(N($F1006)*60+N($G1006)))/60)</f>
        <v/>
      </c>
      <c r="J1006" s="31">
        <f>IF(OR($I1006="",$P1006="",$P1006="なし"),"",$I1006*N(INDEX('メンバー'!$D$5:$D$24,$P1006)))</f>
        <v/>
      </c>
      <c r="K1006" s="32">
        <f>IF(OR($O1006="",$O1006="なし"),"",INDEX('案件'!$D$5:$D$84,$O1006)&amp;"")</f>
        <v/>
      </c>
      <c r="L1006" s="32">
        <f>IF(AND($A1006="",$B1006="",$C1006="",$F1006="",$G1006=""),"",IF(NOT(ISNUMBER($A1006)),"日付がない",IF($P1006="","氏名がない",IF($P1006="なし","氏名がメンバーにない",IF($O1006="","案件コードがない",IF($O1006="なし","案件コードが案件にない",IF($I1006="","時間がない",IF((N($F1006)*60+N($G1006))=0,"時間が0",IF($I1006=0,"丸めると0分","")))))))))</f>
        <v/>
      </c>
      <c r="M1006" s="58" t="n"/>
      <c r="N1006" s="33">
        <f>IF(ISNUMBER($A1006),DATE(YEAR($A1006),MONTH($A1006),1),"")</f>
        <v/>
      </c>
      <c r="O1006" s="34">
        <f>IF($C1006="","",IFERROR(MATCH($C1006,'案件'!$A$5:$A$84,0),"なし"))</f>
        <v/>
      </c>
      <c r="P1006" s="34">
        <f>IF($B1006="","",IFERROR(MATCH($B1006,'メンバー'!$B$5:$B$24,0),"なし"))</f>
        <v/>
      </c>
    </row>
    <row r="1007" ht="17" customHeight="1">
      <c r="A1007" s="23" t="n"/>
      <c r="B1007" s="21" t="n"/>
      <c r="C1007" s="21" t="n"/>
      <c r="D1007" s="29">
        <f>IF(OR($O1007="",$O1007="なし"),"",INDEX('案件'!$B$5:$B$84,$O1007)&amp;"")</f>
        <v/>
      </c>
      <c r="E1007" s="19" t="n"/>
      <c r="F1007" s="22" t="n"/>
      <c r="G1007" s="22" t="n"/>
      <c r="H1007" s="19" t="n"/>
      <c r="I1007" s="30">
        <f>IF(AND($F1007="",$G1007=""),"",IF(N('設定'!$B$11)&gt;0,ROUND((N($F1007)*60+N($G1007))/N('設定'!$B$11),0)*N('設定'!$B$11),(N($F1007)*60+N($G1007)))/60)</f>
        <v/>
      </c>
      <c r="J1007" s="31">
        <f>IF(OR($I1007="",$P1007="",$P1007="なし"),"",$I1007*N(INDEX('メンバー'!$D$5:$D$24,$P1007)))</f>
        <v/>
      </c>
      <c r="K1007" s="32">
        <f>IF(OR($O1007="",$O1007="なし"),"",INDEX('案件'!$D$5:$D$84,$O1007)&amp;"")</f>
        <v/>
      </c>
      <c r="L1007" s="32">
        <f>IF(AND($A1007="",$B1007="",$C1007="",$F1007="",$G1007=""),"",IF(NOT(ISNUMBER($A1007)),"日付がない",IF($P1007="","氏名がない",IF($P1007="なし","氏名がメンバーにない",IF($O1007="","案件コードがない",IF($O1007="なし","案件コードが案件にない",IF($I1007="","時間がない",IF((N($F1007)*60+N($G1007))=0,"時間が0",IF($I1007=0,"丸めると0分","")))))))))</f>
        <v/>
      </c>
      <c r="M1007" s="58" t="n"/>
      <c r="N1007" s="33">
        <f>IF(ISNUMBER($A1007),DATE(YEAR($A1007),MONTH($A1007),1),"")</f>
        <v/>
      </c>
      <c r="O1007" s="34">
        <f>IF($C1007="","",IFERROR(MATCH($C1007,'案件'!$A$5:$A$84,0),"なし"))</f>
        <v/>
      </c>
      <c r="P1007" s="34">
        <f>IF($B1007="","",IFERROR(MATCH($B1007,'メンバー'!$B$5:$B$24,0),"なし"))</f>
        <v/>
      </c>
    </row>
    <row r="1008" ht="17" customHeight="1">
      <c r="A1008" s="23" t="n"/>
      <c r="B1008" s="21" t="n"/>
      <c r="C1008" s="21" t="n"/>
      <c r="D1008" s="29">
        <f>IF(OR($O1008="",$O1008="なし"),"",INDEX('案件'!$B$5:$B$84,$O1008)&amp;"")</f>
        <v/>
      </c>
      <c r="E1008" s="19" t="n"/>
      <c r="F1008" s="22" t="n"/>
      <c r="G1008" s="22" t="n"/>
      <c r="H1008" s="19" t="n"/>
      <c r="I1008" s="30">
        <f>IF(AND($F1008="",$G1008=""),"",IF(N('設定'!$B$11)&gt;0,ROUND((N($F1008)*60+N($G1008))/N('設定'!$B$11),0)*N('設定'!$B$11),(N($F1008)*60+N($G1008)))/60)</f>
        <v/>
      </c>
      <c r="J1008" s="31">
        <f>IF(OR($I1008="",$P1008="",$P1008="なし"),"",$I1008*N(INDEX('メンバー'!$D$5:$D$24,$P1008)))</f>
        <v/>
      </c>
      <c r="K1008" s="32">
        <f>IF(OR($O1008="",$O1008="なし"),"",INDEX('案件'!$D$5:$D$84,$O1008)&amp;"")</f>
        <v/>
      </c>
      <c r="L1008" s="32">
        <f>IF(AND($A1008="",$B1008="",$C1008="",$F1008="",$G1008=""),"",IF(NOT(ISNUMBER($A1008)),"日付がない",IF($P1008="","氏名がない",IF($P1008="なし","氏名がメンバーにない",IF($O1008="","案件コードがない",IF($O1008="なし","案件コードが案件にない",IF($I1008="","時間がない",IF((N($F1008)*60+N($G1008))=0,"時間が0",IF($I1008=0,"丸めると0分","")))))))))</f>
        <v/>
      </c>
      <c r="M1008" s="58" t="n"/>
      <c r="N1008" s="33">
        <f>IF(ISNUMBER($A1008),DATE(YEAR($A1008),MONTH($A1008),1),"")</f>
        <v/>
      </c>
      <c r="O1008" s="34">
        <f>IF($C1008="","",IFERROR(MATCH($C1008,'案件'!$A$5:$A$84,0),"なし"))</f>
        <v/>
      </c>
      <c r="P1008" s="34">
        <f>IF($B1008="","",IFERROR(MATCH($B1008,'メンバー'!$B$5:$B$24,0),"なし"))</f>
        <v/>
      </c>
    </row>
    <row r="1009" ht="17" customHeight="1">
      <c r="A1009" s="23" t="n"/>
      <c r="B1009" s="21" t="n"/>
      <c r="C1009" s="21" t="n"/>
      <c r="D1009" s="29">
        <f>IF(OR($O1009="",$O1009="なし"),"",INDEX('案件'!$B$5:$B$84,$O1009)&amp;"")</f>
        <v/>
      </c>
      <c r="E1009" s="19" t="n"/>
      <c r="F1009" s="22" t="n"/>
      <c r="G1009" s="22" t="n"/>
      <c r="H1009" s="19" t="n"/>
      <c r="I1009" s="30">
        <f>IF(AND($F1009="",$G1009=""),"",IF(N('設定'!$B$11)&gt;0,ROUND((N($F1009)*60+N($G1009))/N('設定'!$B$11),0)*N('設定'!$B$11),(N($F1009)*60+N($G1009)))/60)</f>
        <v/>
      </c>
      <c r="J1009" s="31">
        <f>IF(OR($I1009="",$P1009="",$P1009="なし"),"",$I1009*N(INDEX('メンバー'!$D$5:$D$24,$P1009)))</f>
        <v/>
      </c>
      <c r="K1009" s="32">
        <f>IF(OR($O1009="",$O1009="なし"),"",INDEX('案件'!$D$5:$D$84,$O1009)&amp;"")</f>
        <v/>
      </c>
      <c r="L1009" s="32">
        <f>IF(AND($A1009="",$B1009="",$C1009="",$F1009="",$G1009=""),"",IF(NOT(ISNUMBER($A1009)),"日付がない",IF($P1009="","氏名がない",IF($P1009="なし","氏名がメンバーにない",IF($O1009="","案件コードがない",IF($O1009="なし","案件コードが案件にない",IF($I1009="","時間がない",IF((N($F1009)*60+N($G1009))=0,"時間が0",IF($I1009=0,"丸めると0分","")))))))))</f>
        <v/>
      </c>
      <c r="M1009" s="58" t="n"/>
      <c r="N1009" s="33">
        <f>IF(ISNUMBER($A1009),DATE(YEAR($A1009),MONTH($A1009),1),"")</f>
        <v/>
      </c>
      <c r="O1009" s="34">
        <f>IF($C1009="","",IFERROR(MATCH($C1009,'案件'!$A$5:$A$84,0),"なし"))</f>
        <v/>
      </c>
      <c r="P1009" s="34">
        <f>IF($B1009="","",IFERROR(MATCH($B1009,'メンバー'!$B$5:$B$24,0),"なし"))</f>
        <v/>
      </c>
    </row>
    <row r="1010" ht="17" customHeight="1">
      <c r="A1010" s="23" t="n"/>
      <c r="B1010" s="21" t="n"/>
      <c r="C1010" s="21" t="n"/>
      <c r="D1010" s="29">
        <f>IF(OR($O1010="",$O1010="なし"),"",INDEX('案件'!$B$5:$B$84,$O1010)&amp;"")</f>
        <v/>
      </c>
      <c r="E1010" s="19" t="n"/>
      <c r="F1010" s="22" t="n"/>
      <c r="G1010" s="22" t="n"/>
      <c r="H1010" s="19" t="n"/>
      <c r="I1010" s="30">
        <f>IF(AND($F1010="",$G1010=""),"",IF(N('設定'!$B$11)&gt;0,ROUND((N($F1010)*60+N($G1010))/N('設定'!$B$11),0)*N('設定'!$B$11),(N($F1010)*60+N($G1010)))/60)</f>
        <v/>
      </c>
      <c r="J1010" s="31">
        <f>IF(OR($I1010="",$P1010="",$P1010="なし"),"",$I1010*N(INDEX('メンバー'!$D$5:$D$24,$P1010)))</f>
        <v/>
      </c>
      <c r="K1010" s="32">
        <f>IF(OR($O1010="",$O1010="なし"),"",INDEX('案件'!$D$5:$D$84,$O1010)&amp;"")</f>
        <v/>
      </c>
      <c r="L1010" s="32">
        <f>IF(AND($A1010="",$B1010="",$C1010="",$F1010="",$G1010=""),"",IF(NOT(ISNUMBER($A1010)),"日付がない",IF($P1010="","氏名がない",IF($P1010="なし","氏名がメンバーにない",IF($O1010="","案件コードがない",IF($O1010="なし","案件コードが案件にない",IF($I1010="","時間がない",IF((N($F1010)*60+N($G1010))=0,"時間が0",IF($I1010=0,"丸めると0分","")))))))))</f>
        <v/>
      </c>
      <c r="M1010" s="58" t="n"/>
      <c r="N1010" s="33">
        <f>IF(ISNUMBER($A1010),DATE(YEAR($A1010),MONTH($A1010),1),"")</f>
        <v/>
      </c>
      <c r="O1010" s="34">
        <f>IF($C1010="","",IFERROR(MATCH($C1010,'案件'!$A$5:$A$84,0),"なし"))</f>
        <v/>
      </c>
      <c r="P1010" s="34">
        <f>IF($B1010="","",IFERROR(MATCH($B1010,'メンバー'!$B$5:$B$24,0),"なし"))</f>
        <v/>
      </c>
    </row>
    <row r="1011" ht="17" customHeight="1">
      <c r="A1011" s="23" t="n"/>
      <c r="B1011" s="21" t="n"/>
      <c r="C1011" s="21" t="n"/>
      <c r="D1011" s="29">
        <f>IF(OR($O1011="",$O1011="なし"),"",INDEX('案件'!$B$5:$B$84,$O1011)&amp;"")</f>
        <v/>
      </c>
      <c r="E1011" s="19" t="n"/>
      <c r="F1011" s="22" t="n"/>
      <c r="G1011" s="22" t="n"/>
      <c r="H1011" s="19" t="n"/>
      <c r="I1011" s="30">
        <f>IF(AND($F1011="",$G1011=""),"",IF(N('設定'!$B$11)&gt;0,ROUND((N($F1011)*60+N($G1011))/N('設定'!$B$11),0)*N('設定'!$B$11),(N($F1011)*60+N($G1011)))/60)</f>
        <v/>
      </c>
      <c r="J1011" s="31">
        <f>IF(OR($I1011="",$P1011="",$P1011="なし"),"",$I1011*N(INDEX('メンバー'!$D$5:$D$24,$P1011)))</f>
        <v/>
      </c>
      <c r="K1011" s="32">
        <f>IF(OR($O1011="",$O1011="なし"),"",INDEX('案件'!$D$5:$D$84,$O1011)&amp;"")</f>
        <v/>
      </c>
      <c r="L1011" s="32">
        <f>IF(AND($A1011="",$B1011="",$C1011="",$F1011="",$G1011=""),"",IF(NOT(ISNUMBER($A1011)),"日付がない",IF($P1011="","氏名がない",IF($P1011="なし","氏名がメンバーにない",IF($O1011="","案件コードがない",IF($O1011="なし","案件コードが案件にない",IF($I1011="","時間がない",IF((N($F1011)*60+N($G1011))=0,"時間が0",IF($I1011=0,"丸めると0分","")))))))))</f>
        <v/>
      </c>
      <c r="M1011" s="58" t="n"/>
      <c r="N1011" s="33">
        <f>IF(ISNUMBER($A1011),DATE(YEAR($A1011),MONTH($A1011),1),"")</f>
        <v/>
      </c>
      <c r="O1011" s="34">
        <f>IF($C1011="","",IFERROR(MATCH($C1011,'案件'!$A$5:$A$84,0),"なし"))</f>
        <v/>
      </c>
      <c r="P1011" s="34">
        <f>IF($B1011="","",IFERROR(MATCH($B1011,'メンバー'!$B$5:$B$24,0),"なし"))</f>
        <v/>
      </c>
    </row>
    <row r="1012" ht="17" customHeight="1">
      <c r="A1012" s="23" t="n"/>
      <c r="B1012" s="21" t="n"/>
      <c r="C1012" s="21" t="n"/>
      <c r="D1012" s="29">
        <f>IF(OR($O1012="",$O1012="なし"),"",INDEX('案件'!$B$5:$B$84,$O1012)&amp;"")</f>
        <v/>
      </c>
      <c r="E1012" s="19" t="n"/>
      <c r="F1012" s="22" t="n"/>
      <c r="G1012" s="22" t="n"/>
      <c r="H1012" s="19" t="n"/>
      <c r="I1012" s="30">
        <f>IF(AND($F1012="",$G1012=""),"",IF(N('設定'!$B$11)&gt;0,ROUND((N($F1012)*60+N($G1012))/N('設定'!$B$11),0)*N('設定'!$B$11),(N($F1012)*60+N($G1012)))/60)</f>
        <v/>
      </c>
      <c r="J1012" s="31">
        <f>IF(OR($I1012="",$P1012="",$P1012="なし"),"",$I1012*N(INDEX('メンバー'!$D$5:$D$24,$P1012)))</f>
        <v/>
      </c>
      <c r="K1012" s="32">
        <f>IF(OR($O1012="",$O1012="なし"),"",INDEX('案件'!$D$5:$D$84,$O1012)&amp;"")</f>
        <v/>
      </c>
      <c r="L1012" s="32">
        <f>IF(AND($A1012="",$B1012="",$C1012="",$F1012="",$G1012=""),"",IF(NOT(ISNUMBER($A1012)),"日付がない",IF($P1012="","氏名がない",IF($P1012="なし","氏名がメンバーにない",IF($O1012="","案件コードがない",IF($O1012="なし","案件コードが案件にない",IF($I1012="","時間がない",IF((N($F1012)*60+N($G1012))=0,"時間が0",IF($I1012=0,"丸めると0分","")))))))))</f>
        <v/>
      </c>
      <c r="M1012" s="58" t="n"/>
      <c r="N1012" s="33">
        <f>IF(ISNUMBER($A1012),DATE(YEAR($A1012),MONTH($A1012),1),"")</f>
        <v/>
      </c>
      <c r="O1012" s="34">
        <f>IF($C1012="","",IFERROR(MATCH($C1012,'案件'!$A$5:$A$84,0),"なし"))</f>
        <v/>
      </c>
      <c r="P1012" s="34">
        <f>IF($B1012="","",IFERROR(MATCH($B1012,'メンバー'!$B$5:$B$24,0),"なし"))</f>
        <v/>
      </c>
    </row>
    <row r="1013" ht="17" customHeight="1">
      <c r="A1013" s="23" t="n"/>
      <c r="B1013" s="21" t="n"/>
      <c r="C1013" s="21" t="n"/>
      <c r="D1013" s="29">
        <f>IF(OR($O1013="",$O1013="なし"),"",INDEX('案件'!$B$5:$B$84,$O1013)&amp;"")</f>
        <v/>
      </c>
      <c r="E1013" s="19" t="n"/>
      <c r="F1013" s="22" t="n"/>
      <c r="G1013" s="22" t="n"/>
      <c r="H1013" s="19" t="n"/>
      <c r="I1013" s="30">
        <f>IF(AND($F1013="",$G1013=""),"",IF(N('設定'!$B$11)&gt;0,ROUND((N($F1013)*60+N($G1013))/N('設定'!$B$11),0)*N('設定'!$B$11),(N($F1013)*60+N($G1013)))/60)</f>
        <v/>
      </c>
      <c r="J1013" s="31">
        <f>IF(OR($I1013="",$P1013="",$P1013="なし"),"",$I1013*N(INDEX('メンバー'!$D$5:$D$24,$P1013)))</f>
        <v/>
      </c>
      <c r="K1013" s="32">
        <f>IF(OR($O1013="",$O1013="なし"),"",INDEX('案件'!$D$5:$D$84,$O1013)&amp;"")</f>
        <v/>
      </c>
      <c r="L1013" s="32">
        <f>IF(AND($A1013="",$B1013="",$C1013="",$F1013="",$G1013=""),"",IF(NOT(ISNUMBER($A1013)),"日付がない",IF($P1013="","氏名がない",IF($P1013="なし","氏名がメンバーにない",IF($O1013="","案件コードがない",IF($O1013="なし","案件コードが案件にない",IF($I1013="","時間がない",IF((N($F1013)*60+N($G1013))=0,"時間が0",IF($I1013=0,"丸めると0分","")))))))))</f>
        <v/>
      </c>
      <c r="M1013" s="58" t="n"/>
      <c r="N1013" s="33">
        <f>IF(ISNUMBER($A1013),DATE(YEAR($A1013),MONTH($A1013),1),"")</f>
        <v/>
      </c>
      <c r="O1013" s="34">
        <f>IF($C1013="","",IFERROR(MATCH($C1013,'案件'!$A$5:$A$84,0),"なし"))</f>
        <v/>
      </c>
      <c r="P1013" s="34">
        <f>IF($B1013="","",IFERROR(MATCH($B1013,'メンバー'!$B$5:$B$24,0),"なし"))</f>
        <v/>
      </c>
    </row>
    <row r="1014" ht="17" customHeight="1">
      <c r="A1014" s="23" t="n"/>
      <c r="B1014" s="21" t="n"/>
      <c r="C1014" s="21" t="n"/>
      <c r="D1014" s="29">
        <f>IF(OR($O1014="",$O1014="なし"),"",INDEX('案件'!$B$5:$B$84,$O1014)&amp;"")</f>
        <v/>
      </c>
      <c r="E1014" s="19" t="n"/>
      <c r="F1014" s="22" t="n"/>
      <c r="G1014" s="22" t="n"/>
      <c r="H1014" s="19" t="n"/>
      <c r="I1014" s="30">
        <f>IF(AND($F1014="",$G1014=""),"",IF(N('設定'!$B$11)&gt;0,ROUND((N($F1014)*60+N($G1014))/N('設定'!$B$11),0)*N('設定'!$B$11),(N($F1014)*60+N($G1014)))/60)</f>
        <v/>
      </c>
      <c r="J1014" s="31">
        <f>IF(OR($I1014="",$P1014="",$P1014="なし"),"",$I1014*N(INDEX('メンバー'!$D$5:$D$24,$P1014)))</f>
        <v/>
      </c>
      <c r="K1014" s="32">
        <f>IF(OR($O1014="",$O1014="なし"),"",INDEX('案件'!$D$5:$D$84,$O1014)&amp;"")</f>
        <v/>
      </c>
      <c r="L1014" s="32">
        <f>IF(AND($A1014="",$B1014="",$C1014="",$F1014="",$G1014=""),"",IF(NOT(ISNUMBER($A1014)),"日付がない",IF($P1014="","氏名がない",IF($P1014="なし","氏名がメンバーにない",IF($O1014="","案件コードがない",IF($O1014="なし","案件コードが案件にない",IF($I1014="","時間がない",IF((N($F1014)*60+N($G1014))=0,"時間が0",IF($I1014=0,"丸めると0分","")))))))))</f>
        <v/>
      </c>
      <c r="M1014" s="58" t="n"/>
      <c r="N1014" s="33">
        <f>IF(ISNUMBER($A1014),DATE(YEAR($A1014),MONTH($A1014),1),"")</f>
        <v/>
      </c>
      <c r="O1014" s="34">
        <f>IF($C1014="","",IFERROR(MATCH($C1014,'案件'!$A$5:$A$84,0),"なし"))</f>
        <v/>
      </c>
      <c r="P1014" s="34">
        <f>IF($B1014="","",IFERROR(MATCH($B1014,'メンバー'!$B$5:$B$24,0),"なし"))</f>
        <v/>
      </c>
    </row>
    <row r="1015" ht="17" customHeight="1">
      <c r="A1015" s="23" t="n"/>
      <c r="B1015" s="21" t="n"/>
      <c r="C1015" s="21" t="n"/>
      <c r="D1015" s="29">
        <f>IF(OR($O1015="",$O1015="なし"),"",INDEX('案件'!$B$5:$B$84,$O1015)&amp;"")</f>
        <v/>
      </c>
      <c r="E1015" s="19" t="n"/>
      <c r="F1015" s="22" t="n"/>
      <c r="G1015" s="22" t="n"/>
      <c r="H1015" s="19" t="n"/>
      <c r="I1015" s="30">
        <f>IF(AND($F1015="",$G1015=""),"",IF(N('設定'!$B$11)&gt;0,ROUND((N($F1015)*60+N($G1015))/N('設定'!$B$11),0)*N('設定'!$B$11),(N($F1015)*60+N($G1015)))/60)</f>
        <v/>
      </c>
      <c r="J1015" s="31">
        <f>IF(OR($I1015="",$P1015="",$P1015="なし"),"",$I1015*N(INDEX('メンバー'!$D$5:$D$24,$P1015)))</f>
        <v/>
      </c>
      <c r="K1015" s="32">
        <f>IF(OR($O1015="",$O1015="なし"),"",INDEX('案件'!$D$5:$D$84,$O1015)&amp;"")</f>
        <v/>
      </c>
      <c r="L1015" s="32">
        <f>IF(AND($A1015="",$B1015="",$C1015="",$F1015="",$G1015=""),"",IF(NOT(ISNUMBER($A1015)),"日付がない",IF($P1015="","氏名がない",IF($P1015="なし","氏名がメンバーにない",IF($O1015="","案件コードがない",IF($O1015="なし","案件コードが案件にない",IF($I1015="","時間がない",IF((N($F1015)*60+N($G1015))=0,"時間が0",IF($I1015=0,"丸めると0分","")))))))))</f>
        <v/>
      </c>
      <c r="M1015" s="58" t="n"/>
      <c r="N1015" s="33">
        <f>IF(ISNUMBER($A1015),DATE(YEAR($A1015),MONTH($A1015),1),"")</f>
        <v/>
      </c>
      <c r="O1015" s="34">
        <f>IF($C1015="","",IFERROR(MATCH($C1015,'案件'!$A$5:$A$84,0),"なし"))</f>
        <v/>
      </c>
      <c r="P1015" s="34">
        <f>IF($B1015="","",IFERROR(MATCH($B1015,'メンバー'!$B$5:$B$24,0),"なし"))</f>
        <v/>
      </c>
    </row>
    <row r="1016" ht="17" customHeight="1">
      <c r="A1016" s="23" t="n"/>
      <c r="B1016" s="21" t="n"/>
      <c r="C1016" s="21" t="n"/>
      <c r="D1016" s="29">
        <f>IF(OR($O1016="",$O1016="なし"),"",INDEX('案件'!$B$5:$B$84,$O1016)&amp;"")</f>
        <v/>
      </c>
      <c r="E1016" s="19" t="n"/>
      <c r="F1016" s="22" t="n"/>
      <c r="G1016" s="22" t="n"/>
      <c r="H1016" s="19" t="n"/>
      <c r="I1016" s="30">
        <f>IF(AND($F1016="",$G1016=""),"",IF(N('設定'!$B$11)&gt;0,ROUND((N($F1016)*60+N($G1016))/N('設定'!$B$11),0)*N('設定'!$B$11),(N($F1016)*60+N($G1016)))/60)</f>
        <v/>
      </c>
      <c r="J1016" s="31">
        <f>IF(OR($I1016="",$P1016="",$P1016="なし"),"",$I1016*N(INDEX('メンバー'!$D$5:$D$24,$P1016)))</f>
        <v/>
      </c>
      <c r="K1016" s="32">
        <f>IF(OR($O1016="",$O1016="なし"),"",INDEX('案件'!$D$5:$D$84,$O1016)&amp;"")</f>
        <v/>
      </c>
      <c r="L1016" s="32">
        <f>IF(AND($A1016="",$B1016="",$C1016="",$F1016="",$G1016=""),"",IF(NOT(ISNUMBER($A1016)),"日付がない",IF($P1016="","氏名がない",IF($P1016="なし","氏名がメンバーにない",IF($O1016="","案件コードがない",IF($O1016="なし","案件コードが案件にない",IF($I1016="","時間がない",IF((N($F1016)*60+N($G1016))=0,"時間が0",IF($I1016=0,"丸めると0分","")))))))))</f>
        <v/>
      </c>
      <c r="M1016" s="58" t="n"/>
      <c r="N1016" s="33">
        <f>IF(ISNUMBER($A1016),DATE(YEAR($A1016),MONTH($A1016),1),"")</f>
        <v/>
      </c>
      <c r="O1016" s="34">
        <f>IF($C1016="","",IFERROR(MATCH($C1016,'案件'!$A$5:$A$84,0),"なし"))</f>
        <v/>
      </c>
      <c r="P1016" s="34">
        <f>IF($B1016="","",IFERROR(MATCH($B1016,'メンバー'!$B$5:$B$24,0),"なし"))</f>
        <v/>
      </c>
    </row>
    <row r="1017" ht="17" customHeight="1">
      <c r="A1017" s="23" t="n"/>
      <c r="B1017" s="21" t="n"/>
      <c r="C1017" s="21" t="n"/>
      <c r="D1017" s="29">
        <f>IF(OR($O1017="",$O1017="なし"),"",INDEX('案件'!$B$5:$B$84,$O1017)&amp;"")</f>
        <v/>
      </c>
      <c r="E1017" s="19" t="n"/>
      <c r="F1017" s="22" t="n"/>
      <c r="G1017" s="22" t="n"/>
      <c r="H1017" s="19" t="n"/>
      <c r="I1017" s="30">
        <f>IF(AND($F1017="",$G1017=""),"",IF(N('設定'!$B$11)&gt;0,ROUND((N($F1017)*60+N($G1017))/N('設定'!$B$11),0)*N('設定'!$B$11),(N($F1017)*60+N($G1017)))/60)</f>
        <v/>
      </c>
      <c r="J1017" s="31">
        <f>IF(OR($I1017="",$P1017="",$P1017="なし"),"",$I1017*N(INDEX('メンバー'!$D$5:$D$24,$P1017)))</f>
        <v/>
      </c>
      <c r="K1017" s="32">
        <f>IF(OR($O1017="",$O1017="なし"),"",INDEX('案件'!$D$5:$D$84,$O1017)&amp;"")</f>
        <v/>
      </c>
      <c r="L1017" s="32">
        <f>IF(AND($A1017="",$B1017="",$C1017="",$F1017="",$G1017=""),"",IF(NOT(ISNUMBER($A1017)),"日付がない",IF($P1017="","氏名がない",IF($P1017="なし","氏名がメンバーにない",IF($O1017="","案件コードがない",IF($O1017="なし","案件コードが案件にない",IF($I1017="","時間がない",IF((N($F1017)*60+N($G1017))=0,"時間が0",IF($I1017=0,"丸めると0分","")))))))))</f>
        <v/>
      </c>
      <c r="M1017" s="58" t="n"/>
      <c r="N1017" s="33">
        <f>IF(ISNUMBER($A1017),DATE(YEAR($A1017),MONTH($A1017),1),"")</f>
        <v/>
      </c>
      <c r="O1017" s="34">
        <f>IF($C1017="","",IFERROR(MATCH($C1017,'案件'!$A$5:$A$84,0),"なし"))</f>
        <v/>
      </c>
      <c r="P1017" s="34">
        <f>IF($B1017="","",IFERROR(MATCH($B1017,'メンバー'!$B$5:$B$24,0),"なし"))</f>
        <v/>
      </c>
    </row>
    <row r="1018" ht="17" customHeight="1">
      <c r="A1018" s="23" t="n"/>
      <c r="B1018" s="21" t="n"/>
      <c r="C1018" s="21" t="n"/>
      <c r="D1018" s="29">
        <f>IF(OR($O1018="",$O1018="なし"),"",INDEX('案件'!$B$5:$B$84,$O1018)&amp;"")</f>
        <v/>
      </c>
      <c r="E1018" s="19" t="n"/>
      <c r="F1018" s="22" t="n"/>
      <c r="G1018" s="22" t="n"/>
      <c r="H1018" s="19" t="n"/>
      <c r="I1018" s="30">
        <f>IF(AND($F1018="",$G1018=""),"",IF(N('設定'!$B$11)&gt;0,ROUND((N($F1018)*60+N($G1018))/N('設定'!$B$11),0)*N('設定'!$B$11),(N($F1018)*60+N($G1018)))/60)</f>
        <v/>
      </c>
      <c r="J1018" s="31">
        <f>IF(OR($I1018="",$P1018="",$P1018="なし"),"",$I1018*N(INDEX('メンバー'!$D$5:$D$24,$P1018)))</f>
        <v/>
      </c>
      <c r="K1018" s="32">
        <f>IF(OR($O1018="",$O1018="なし"),"",INDEX('案件'!$D$5:$D$84,$O1018)&amp;"")</f>
        <v/>
      </c>
      <c r="L1018" s="32">
        <f>IF(AND($A1018="",$B1018="",$C1018="",$F1018="",$G1018=""),"",IF(NOT(ISNUMBER($A1018)),"日付がない",IF($P1018="","氏名がない",IF($P1018="なし","氏名がメンバーにない",IF($O1018="","案件コードがない",IF($O1018="なし","案件コードが案件にない",IF($I1018="","時間がない",IF((N($F1018)*60+N($G1018))=0,"時間が0",IF($I1018=0,"丸めると0分","")))))))))</f>
        <v/>
      </c>
      <c r="M1018" s="58" t="n"/>
      <c r="N1018" s="33">
        <f>IF(ISNUMBER($A1018),DATE(YEAR($A1018),MONTH($A1018),1),"")</f>
        <v/>
      </c>
      <c r="O1018" s="34">
        <f>IF($C1018="","",IFERROR(MATCH($C1018,'案件'!$A$5:$A$84,0),"なし"))</f>
        <v/>
      </c>
      <c r="P1018" s="34">
        <f>IF($B1018="","",IFERROR(MATCH($B1018,'メンバー'!$B$5:$B$24,0),"なし"))</f>
        <v/>
      </c>
    </row>
    <row r="1019" ht="17" customHeight="1">
      <c r="A1019" s="23" t="n"/>
      <c r="B1019" s="21" t="n"/>
      <c r="C1019" s="21" t="n"/>
      <c r="D1019" s="29">
        <f>IF(OR($O1019="",$O1019="なし"),"",INDEX('案件'!$B$5:$B$84,$O1019)&amp;"")</f>
        <v/>
      </c>
      <c r="E1019" s="19" t="n"/>
      <c r="F1019" s="22" t="n"/>
      <c r="G1019" s="22" t="n"/>
      <c r="H1019" s="19" t="n"/>
      <c r="I1019" s="30">
        <f>IF(AND($F1019="",$G1019=""),"",IF(N('設定'!$B$11)&gt;0,ROUND((N($F1019)*60+N($G1019))/N('設定'!$B$11),0)*N('設定'!$B$11),(N($F1019)*60+N($G1019)))/60)</f>
        <v/>
      </c>
      <c r="J1019" s="31">
        <f>IF(OR($I1019="",$P1019="",$P1019="なし"),"",$I1019*N(INDEX('メンバー'!$D$5:$D$24,$P1019)))</f>
        <v/>
      </c>
      <c r="K1019" s="32">
        <f>IF(OR($O1019="",$O1019="なし"),"",INDEX('案件'!$D$5:$D$84,$O1019)&amp;"")</f>
        <v/>
      </c>
      <c r="L1019" s="32">
        <f>IF(AND($A1019="",$B1019="",$C1019="",$F1019="",$G1019=""),"",IF(NOT(ISNUMBER($A1019)),"日付がない",IF($P1019="","氏名がない",IF($P1019="なし","氏名がメンバーにない",IF($O1019="","案件コードがない",IF($O1019="なし","案件コードが案件にない",IF($I1019="","時間がない",IF((N($F1019)*60+N($G1019))=0,"時間が0",IF($I1019=0,"丸めると0分","")))))))))</f>
        <v/>
      </c>
      <c r="M1019" s="58" t="n"/>
      <c r="N1019" s="33">
        <f>IF(ISNUMBER($A1019),DATE(YEAR($A1019),MONTH($A1019),1),"")</f>
        <v/>
      </c>
      <c r="O1019" s="34">
        <f>IF($C1019="","",IFERROR(MATCH($C1019,'案件'!$A$5:$A$84,0),"なし"))</f>
        <v/>
      </c>
      <c r="P1019" s="34">
        <f>IF($B1019="","",IFERROR(MATCH($B1019,'メンバー'!$B$5:$B$24,0),"なし"))</f>
        <v/>
      </c>
    </row>
    <row r="1020" ht="17" customHeight="1">
      <c r="A1020" s="23" t="n"/>
      <c r="B1020" s="21" t="n"/>
      <c r="C1020" s="21" t="n"/>
      <c r="D1020" s="29">
        <f>IF(OR($O1020="",$O1020="なし"),"",INDEX('案件'!$B$5:$B$84,$O1020)&amp;"")</f>
        <v/>
      </c>
      <c r="E1020" s="19" t="n"/>
      <c r="F1020" s="22" t="n"/>
      <c r="G1020" s="22" t="n"/>
      <c r="H1020" s="19" t="n"/>
      <c r="I1020" s="30">
        <f>IF(AND($F1020="",$G1020=""),"",IF(N('設定'!$B$11)&gt;0,ROUND((N($F1020)*60+N($G1020))/N('設定'!$B$11),0)*N('設定'!$B$11),(N($F1020)*60+N($G1020)))/60)</f>
        <v/>
      </c>
      <c r="J1020" s="31">
        <f>IF(OR($I1020="",$P1020="",$P1020="なし"),"",$I1020*N(INDEX('メンバー'!$D$5:$D$24,$P1020)))</f>
        <v/>
      </c>
      <c r="K1020" s="32">
        <f>IF(OR($O1020="",$O1020="なし"),"",INDEX('案件'!$D$5:$D$84,$O1020)&amp;"")</f>
        <v/>
      </c>
      <c r="L1020" s="32">
        <f>IF(AND($A1020="",$B1020="",$C1020="",$F1020="",$G1020=""),"",IF(NOT(ISNUMBER($A1020)),"日付がない",IF($P1020="","氏名がない",IF($P1020="なし","氏名がメンバーにない",IF($O1020="","案件コードがない",IF($O1020="なし","案件コードが案件にない",IF($I1020="","時間がない",IF((N($F1020)*60+N($G1020))=0,"時間が0",IF($I1020=0,"丸めると0分","")))))))))</f>
        <v/>
      </c>
      <c r="M1020" s="58" t="n"/>
      <c r="N1020" s="33">
        <f>IF(ISNUMBER($A1020),DATE(YEAR($A1020),MONTH($A1020),1),"")</f>
        <v/>
      </c>
      <c r="O1020" s="34">
        <f>IF($C1020="","",IFERROR(MATCH($C1020,'案件'!$A$5:$A$84,0),"なし"))</f>
        <v/>
      </c>
      <c r="P1020" s="34">
        <f>IF($B1020="","",IFERROR(MATCH($B1020,'メンバー'!$B$5:$B$24,0),"なし"))</f>
        <v/>
      </c>
    </row>
    <row r="1021" ht="17" customHeight="1">
      <c r="A1021" s="23" t="n"/>
      <c r="B1021" s="21" t="n"/>
      <c r="C1021" s="21" t="n"/>
      <c r="D1021" s="29">
        <f>IF(OR($O1021="",$O1021="なし"),"",INDEX('案件'!$B$5:$B$84,$O1021)&amp;"")</f>
        <v/>
      </c>
      <c r="E1021" s="19" t="n"/>
      <c r="F1021" s="22" t="n"/>
      <c r="G1021" s="22" t="n"/>
      <c r="H1021" s="19" t="n"/>
      <c r="I1021" s="30">
        <f>IF(AND($F1021="",$G1021=""),"",IF(N('設定'!$B$11)&gt;0,ROUND((N($F1021)*60+N($G1021))/N('設定'!$B$11),0)*N('設定'!$B$11),(N($F1021)*60+N($G1021)))/60)</f>
        <v/>
      </c>
      <c r="J1021" s="31">
        <f>IF(OR($I1021="",$P1021="",$P1021="なし"),"",$I1021*N(INDEX('メンバー'!$D$5:$D$24,$P1021)))</f>
        <v/>
      </c>
      <c r="K1021" s="32">
        <f>IF(OR($O1021="",$O1021="なし"),"",INDEX('案件'!$D$5:$D$84,$O1021)&amp;"")</f>
        <v/>
      </c>
      <c r="L1021" s="32">
        <f>IF(AND($A1021="",$B1021="",$C1021="",$F1021="",$G1021=""),"",IF(NOT(ISNUMBER($A1021)),"日付がない",IF($P1021="","氏名がない",IF($P1021="なし","氏名がメンバーにない",IF($O1021="","案件コードがない",IF($O1021="なし","案件コードが案件にない",IF($I1021="","時間がない",IF((N($F1021)*60+N($G1021))=0,"時間が0",IF($I1021=0,"丸めると0分","")))))))))</f>
        <v/>
      </c>
      <c r="M1021" s="58" t="n"/>
      <c r="N1021" s="33">
        <f>IF(ISNUMBER($A1021),DATE(YEAR($A1021),MONTH($A1021),1),"")</f>
        <v/>
      </c>
      <c r="O1021" s="34">
        <f>IF($C1021="","",IFERROR(MATCH($C1021,'案件'!$A$5:$A$84,0),"なし"))</f>
        <v/>
      </c>
      <c r="P1021" s="34">
        <f>IF($B1021="","",IFERROR(MATCH($B1021,'メンバー'!$B$5:$B$24,0),"なし"))</f>
        <v/>
      </c>
    </row>
    <row r="1022" ht="17" customHeight="1">
      <c r="A1022" s="23" t="n"/>
      <c r="B1022" s="21" t="n"/>
      <c r="C1022" s="21" t="n"/>
      <c r="D1022" s="29">
        <f>IF(OR($O1022="",$O1022="なし"),"",INDEX('案件'!$B$5:$B$84,$O1022)&amp;"")</f>
        <v/>
      </c>
      <c r="E1022" s="19" t="n"/>
      <c r="F1022" s="22" t="n"/>
      <c r="G1022" s="22" t="n"/>
      <c r="H1022" s="19" t="n"/>
      <c r="I1022" s="30">
        <f>IF(AND($F1022="",$G1022=""),"",IF(N('設定'!$B$11)&gt;0,ROUND((N($F1022)*60+N($G1022))/N('設定'!$B$11),0)*N('設定'!$B$11),(N($F1022)*60+N($G1022)))/60)</f>
        <v/>
      </c>
      <c r="J1022" s="31">
        <f>IF(OR($I1022="",$P1022="",$P1022="なし"),"",$I1022*N(INDEX('メンバー'!$D$5:$D$24,$P1022)))</f>
        <v/>
      </c>
      <c r="K1022" s="32">
        <f>IF(OR($O1022="",$O1022="なし"),"",INDEX('案件'!$D$5:$D$84,$O1022)&amp;"")</f>
        <v/>
      </c>
      <c r="L1022" s="32">
        <f>IF(AND($A1022="",$B1022="",$C1022="",$F1022="",$G1022=""),"",IF(NOT(ISNUMBER($A1022)),"日付がない",IF($P1022="","氏名がない",IF($P1022="なし","氏名がメンバーにない",IF($O1022="","案件コードがない",IF($O1022="なし","案件コードが案件にない",IF($I1022="","時間がない",IF((N($F1022)*60+N($G1022))=0,"時間が0",IF($I1022=0,"丸めると0分","")))))))))</f>
        <v/>
      </c>
      <c r="M1022" s="58" t="n"/>
      <c r="N1022" s="33">
        <f>IF(ISNUMBER($A1022),DATE(YEAR($A1022),MONTH($A1022),1),"")</f>
        <v/>
      </c>
      <c r="O1022" s="34">
        <f>IF($C1022="","",IFERROR(MATCH($C1022,'案件'!$A$5:$A$84,0),"なし"))</f>
        <v/>
      </c>
      <c r="P1022" s="34">
        <f>IF($B1022="","",IFERROR(MATCH($B1022,'メンバー'!$B$5:$B$24,0),"なし"))</f>
        <v/>
      </c>
    </row>
    <row r="1023" ht="17" customHeight="1">
      <c r="A1023" s="23" t="n"/>
      <c r="B1023" s="21" t="n"/>
      <c r="C1023" s="21" t="n"/>
      <c r="D1023" s="29">
        <f>IF(OR($O1023="",$O1023="なし"),"",INDEX('案件'!$B$5:$B$84,$O1023)&amp;"")</f>
        <v/>
      </c>
      <c r="E1023" s="19" t="n"/>
      <c r="F1023" s="22" t="n"/>
      <c r="G1023" s="22" t="n"/>
      <c r="H1023" s="19" t="n"/>
      <c r="I1023" s="30">
        <f>IF(AND($F1023="",$G1023=""),"",IF(N('設定'!$B$11)&gt;0,ROUND((N($F1023)*60+N($G1023))/N('設定'!$B$11),0)*N('設定'!$B$11),(N($F1023)*60+N($G1023)))/60)</f>
        <v/>
      </c>
      <c r="J1023" s="31">
        <f>IF(OR($I1023="",$P1023="",$P1023="なし"),"",$I1023*N(INDEX('メンバー'!$D$5:$D$24,$P1023)))</f>
        <v/>
      </c>
      <c r="K1023" s="32">
        <f>IF(OR($O1023="",$O1023="なし"),"",INDEX('案件'!$D$5:$D$84,$O1023)&amp;"")</f>
        <v/>
      </c>
      <c r="L1023" s="32">
        <f>IF(AND($A1023="",$B1023="",$C1023="",$F1023="",$G1023=""),"",IF(NOT(ISNUMBER($A1023)),"日付がない",IF($P1023="","氏名がない",IF($P1023="なし","氏名がメンバーにない",IF($O1023="","案件コードがない",IF($O1023="なし","案件コードが案件にない",IF($I1023="","時間がない",IF((N($F1023)*60+N($G1023))=0,"時間が0",IF($I1023=0,"丸めると0分","")))))))))</f>
        <v/>
      </c>
      <c r="M1023" s="58" t="n"/>
      <c r="N1023" s="33">
        <f>IF(ISNUMBER($A1023),DATE(YEAR($A1023),MONTH($A1023),1),"")</f>
        <v/>
      </c>
      <c r="O1023" s="34">
        <f>IF($C1023="","",IFERROR(MATCH($C1023,'案件'!$A$5:$A$84,0),"なし"))</f>
        <v/>
      </c>
      <c r="P1023" s="34">
        <f>IF($B1023="","",IFERROR(MATCH($B1023,'メンバー'!$B$5:$B$24,0),"なし"))</f>
        <v/>
      </c>
    </row>
    <row r="1024" ht="17" customHeight="1">
      <c r="A1024" s="23" t="n"/>
      <c r="B1024" s="21" t="n"/>
      <c r="C1024" s="21" t="n"/>
      <c r="D1024" s="29">
        <f>IF(OR($O1024="",$O1024="なし"),"",INDEX('案件'!$B$5:$B$84,$O1024)&amp;"")</f>
        <v/>
      </c>
      <c r="E1024" s="19" t="n"/>
      <c r="F1024" s="22" t="n"/>
      <c r="G1024" s="22" t="n"/>
      <c r="H1024" s="19" t="n"/>
      <c r="I1024" s="30">
        <f>IF(AND($F1024="",$G1024=""),"",IF(N('設定'!$B$11)&gt;0,ROUND((N($F1024)*60+N($G1024))/N('設定'!$B$11),0)*N('設定'!$B$11),(N($F1024)*60+N($G1024)))/60)</f>
        <v/>
      </c>
      <c r="J1024" s="31">
        <f>IF(OR($I1024="",$P1024="",$P1024="なし"),"",$I1024*N(INDEX('メンバー'!$D$5:$D$24,$P1024)))</f>
        <v/>
      </c>
      <c r="K1024" s="32">
        <f>IF(OR($O1024="",$O1024="なし"),"",INDEX('案件'!$D$5:$D$84,$O1024)&amp;"")</f>
        <v/>
      </c>
      <c r="L1024" s="32">
        <f>IF(AND($A1024="",$B1024="",$C1024="",$F1024="",$G1024=""),"",IF(NOT(ISNUMBER($A1024)),"日付がない",IF($P1024="","氏名がない",IF($P1024="なし","氏名がメンバーにない",IF($O1024="","案件コードがない",IF($O1024="なし","案件コードが案件にない",IF($I1024="","時間がない",IF((N($F1024)*60+N($G1024))=0,"時間が0",IF($I1024=0,"丸めると0分","")))))))))</f>
        <v/>
      </c>
      <c r="M1024" s="58" t="n"/>
      <c r="N1024" s="33">
        <f>IF(ISNUMBER($A1024),DATE(YEAR($A1024),MONTH($A1024),1),"")</f>
        <v/>
      </c>
      <c r="O1024" s="34">
        <f>IF($C1024="","",IFERROR(MATCH($C1024,'案件'!$A$5:$A$84,0),"なし"))</f>
        <v/>
      </c>
      <c r="P1024" s="34">
        <f>IF($B1024="","",IFERROR(MATCH($B1024,'メンバー'!$B$5:$B$24,0),"なし"))</f>
        <v/>
      </c>
    </row>
    <row r="1025" ht="17" customHeight="1">
      <c r="A1025" s="23" t="n"/>
      <c r="B1025" s="21" t="n"/>
      <c r="C1025" s="21" t="n"/>
      <c r="D1025" s="29">
        <f>IF(OR($O1025="",$O1025="なし"),"",INDEX('案件'!$B$5:$B$84,$O1025)&amp;"")</f>
        <v/>
      </c>
      <c r="E1025" s="19" t="n"/>
      <c r="F1025" s="22" t="n"/>
      <c r="G1025" s="22" t="n"/>
      <c r="H1025" s="19" t="n"/>
      <c r="I1025" s="30">
        <f>IF(AND($F1025="",$G1025=""),"",IF(N('設定'!$B$11)&gt;0,ROUND((N($F1025)*60+N($G1025))/N('設定'!$B$11),0)*N('設定'!$B$11),(N($F1025)*60+N($G1025)))/60)</f>
        <v/>
      </c>
      <c r="J1025" s="31">
        <f>IF(OR($I1025="",$P1025="",$P1025="なし"),"",$I1025*N(INDEX('メンバー'!$D$5:$D$24,$P1025)))</f>
        <v/>
      </c>
      <c r="K1025" s="32">
        <f>IF(OR($O1025="",$O1025="なし"),"",INDEX('案件'!$D$5:$D$84,$O1025)&amp;"")</f>
        <v/>
      </c>
      <c r="L1025" s="32">
        <f>IF(AND($A1025="",$B1025="",$C1025="",$F1025="",$G1025=""),"",IF(NOT(ISNUMBER($A1025)),"日付がない",IF($P1025="","氏名がない",IF($P1025="なし","氏名がメンバーにない",IF($O1025="","案件コードがない",IF($O1025="なし","案件コードが案件にない",IF($I1025="","時間がない",IF((N($F1025)*60+N($G1025))=0,"時間が0",IF($I1025=0,"丸めると0分","")))))))))</f>
        <v/>
      </c>
      <c r="M1025" s="58" t="n"/>
      <c r="N1025" s="33">
        <f>IF(ISNUMBER($A1025),DATE(YEAR($A1025),MONTH($A1025),1),"")</f>
        <v/>
      </c>
      <c r="O1025" s="34">
        <f>IF($C1025="","",IFERROR(MATCH($C1025,'案件'!$A$5:$A$84,0),"なし"))</f>
        <v/>
      </c>
      <c r="P1025" s="34">
        <f>IF($B1025="","",IFERROR(MATCH($B1025,'メンバー'!$B$5:$B$24,0),"なし"))</f>
        <v/>
      </c>
    </row>
    <row r="1026" ht="17" customHeight="1">
      <c r="A1026" s="23" t="n"/>
      <c r="B1026" s="21" t="n"/>
      <c r="C1026" s="21" t="n"/>
      <c r="D1026" s="29">
        <f>IF(OR($O1026="",$O1026="なし"),"",INDEX('案件'!$B$5:$B$84,$O1026)&amp;"")</f>
        <v/>
      </c>
      <c r="E1026" s="19" t="n"/>
      <c r="F1026" s="22" t="n"/>
      <c r="G1026" s="22" t="n"/>
      <c r="H1026" s="19" t="n"/>
      <c r="I1026" s="30">
        <f>IF(AND($F1026="",$G1026=""),"",IF(N('設定'!$B$11)&gt;0,ROUND((N($F1026)*60+N($G1026))/N('設定'!$B$11),0)*N('設定'!$B$11),(N($F1026)*60+N($G1026)))/60)</f>
        <v/>
      </c>
      <c r="J1026" s="31">
        <f>IF(OR($I1026="",$P1026="",$P1026="なし"),"",$I1026*N(INDEX('メンバー'!$D$5:$D$24,$P1026)))</f>
        <v/>
      </c>
      <c r="K1026" s="32">
        <f>IF(OR($O1026="",$O1026="なし"),"",INDEX('案件'!$D$5:$D$84,$O1026)&amp;"")</f>
        <v/>
      </c>
      <c r="L1026" s="32">
        <f>IF(AND($A1026="",$B1026="",$C1026="",$F1026="",$G1026=""),"",IF(NOT(ISNUMBER($A1026)),"日付がない",IF($P1026="","氏名がない",IF($P1026="なし","氏名がメンバーにない",IF($O1026="","案件コードがない",IF($O1026="なし","案件コードが案件にない",IF($I1026="","時間がない",IF((N($F1026)*60+N($G1026))=0,"時間が0",IF($I1026=0,"丸めると0分","")))))))))</f>
        <v/>
      </c>
      <c r="M1026" s="58" t="n"/>
      <c r="N1026" s="33">
        <f>IF(ISNUMBER($A1026),DATE(YEAR($A1026),MONTH($A1026),1),"")</f>
        <v/>
      </c>
      <c r="O1026" s="34">
        <f>IF($C1026="","",IFERROR(MATCH($C1026,'案件'!$A$5:$A$84,0),"なし"))</f>
        <v/>
      </c>
      <c r="P1026" s="34">
        <f>IF($B1026="","",IFERROR(MATCH($B1026,'メンバー'!$B$5:$B$24,0),"なし"))</f>
        <v/>
      </c>
    </row>
    <row r="1027" ht="17" customHeight="1">
      <c r="A1027" s="23" t="n"/>
      <c r="B1027" s="21" t="n"/>
      <c r="C1027" s="21" t="n"/>
      <c r="D1027" s="29">
        <f>IF(OR($O1027="",$O1027="なし"),"",INDEX('案件'!$B$5:$B$84,$O1027)&amp;"")</f>
        <v/>
      </c>
      <c r="E1027" s="19" t="n"/>
      <c r="F1027" s="22" t="n"/>
      <c r="G1027" s="22" t="n"/>
      <c r="H1027" s="19" t="n"/>
      <c r="I1027" s="30">
        <f>IF(AND($F1027="",$G1027=""),"",IF(N('設定'!$B$11)&gt;0,ROUND((N($F1027)*60+N($G1027))/N('設定'!$B$11),0)*N('設定'!$B$11),(N($F1027)*60+N($G1027)))/60)</f>
        <v/>
      </c>
      <c r="J1027" s="31">
        <f>IF(OR($I1027="",$P1027="",$P1027="なし"),"",$I1027*N(INDEX('メンバー'!$D$5:$D$24,$P1027)))</f>
        <v/>
      </c>
      <c r="K1027" s="32">
        <f>IF(OR($O1027="",$O1027="なし"),"",INDEX('案件'!$D$5:$D$84,$O1027)&amp;"")</f>
        <v/>
      </c>
      <c r="L1027" s="32">
        <f>IF(AND($A1027="",$B1027="",$C1027="",$F1027="",$G1027=""),"",IF(NOT(ISNUMBER($A1027)),"日付がない",IF($P1027="","氏名がない",IF($P1027="なし","氏名がメンバーにない",IF($O1027="","案件コードがない",IF($O1027="なし","案件コードが案件にない",IF($I1027="","時間がない",IF((N($F1027)*60+N($G1027))=0,"時間が0",IF($I1027=0,"丸めると0分","")))))))))</f>
        <v/>
      </c>
      <c r="M1027" s="58" t="n"/>
      <c r="N1027" s="33">
        <f>IF(ISNUMBER($A1027),DATE(YEAR($A1027),MONTH($A1027),1),"")</f>
        <v/>
      </c>
      <c r="O1027" s="34">
        <f>IF($C1027="","",IFERROR(MATCH($C1027,'案件'!$A$5:$A$84,0),"なし"))</f>
        <v/>
      </c>
      <c r="P1027" s="34">
        <f>IF($B1027="","",IFERROR(MATCH($B1027,'メンバー'!$B$5:$B$24,0),"なし"))</f>
        <v/>
      </c>
    </row>
    <row r="1028" ht="17" customHeight="1">
      <c r="A1028" s="23" t="n"/>
      <c r="B1028" s="21" t="n"/>
      <c r="C1028" s="21" t="n"/>
      <c r="D1028" s="29">
        <f>IF(OR($O1028="",$O1028="なし"),"",INDEX('案件'!$B$5:$B$84,$O1028)&amp;"")</f>
        <v/>
      </c>
      <c r="E1028" s="19" t="n"/>
      <c r="F1028" s="22" t="n"/>
      <c r="G1028" s="22" t="n"/>
      <c r="H1028" s="19" t="n"/>
      <c r="I1028" s="30">
        <f>IF(AND($F1028="",$G1028=""),"",IF(N('設定'!$B$11)&gt;0,ROUND((N($F1028)*60+N($G1028))/N('設定'!$B$11),0)*N('設定'!$B$11),(N($F1028)*60+N($G1028)))/60)</f>
        <v/>
      </c>
      <c r="J1028" s="31">
        <f>IF(OR($I1028="",$P1028="",$P1028="なし"),"",$I1028*N(INDEX('メンバー'!$D$5:$D$24,$P1028)))</f>
        <v/>
      </c>
      <c r="K1028" s="32">
        <f>IF(OR($O1028="",$O1028="なし"),"",INDEX('案件'!$D$5:$D$84,$O1028)&amp;"")</f>
        <v/>
      </c>
      <c r="L1028" s="32">
        <f>IF(AND($A1028="",$B1028="",$C1028="",$F1028="",$G1028=""),"",IF(NOT(ISNUMBER($A1028)),"日付がない",IF($P1028="","氏名がない",IF($P1028="なし","氏名がメンバーにない",IF($O1028="","案件コードがない",IF($O1028="なし","案件コードが案件にない",IF($I1028="","時間がない",IF((N($F1028)*60+N($G1028))=0,"時間が0",IF($I1028=0,"丸めると0分","")))))))))</f>
        <v/>
      </c>
      <c r="M1028" s="58" t="n"/>
      <c r="N1028" s="33">
        <f>IF(ISNUMBER($A1028),DATE(YEAR($A1028),MONTH($A1028),1),"")</f>
        <v/>
      </c>
      <c r="O1028" s="34">
        <f>IF($C1028="","",IFERROR(MATCH($C1028,'案件'!$A$5:$A$84,0),"なし"))</f>
        <v/>
      </c>
      <c r="P1028" s="34">
        <f>IF($B1028="","",IFERROR(MATCH($B1028,'メンバー'!$B$5:$B$24,0),"なし"))</f>
        <v/>
      </c>
    </row>
    <row r="1029" ht="17" customHeight="1">
      <c r="A1029" s="23" t="n"/>
      <c r="B1029" s="21" t="n"/>
      <c r="C1029" s="21" t="n"/>
      <c r="D1029" s="29">
        <f>IF(OR($O1029="",$O1029="なし"),"",INDEX('案件'!$B$5:$B$84,$O1029)&amp;"")</f>
        <v/>
      </c>
      <c r="E1029" s="19" t="n"/>
      <c r="F1029" s="22" t="n"/>
      <c r="G1029" s="22" t="n"/>
      <c r="H1029" s="19" t="n"/>
      <c r="I1029" s="30">
        <f>IF(AND($F1029="",$G1029=""),"",IF(N('設定'!$B$11)&gt;0,ROUND((N($F1029)*60+N($G1029))/N('設定'!$B$11),0)*N('設定'!$B$11),(N($F1029)*60+N($G1029)))/60)</f>
        <v/>
      </c>
      <c r="J1029" s="31">
        <f>IF(OR($I1029="",$P1029="",$P1029="なし"),"",$I1029*N(INDEX('メンバー'!$D$5:$D$24,$P1029)))</f>
        <v/>
      </c>
      <c r="K1029" s="32">
        <f>IF(OR($O1029="",$O1029="なし"),"",INDEX('案件'!$D$5:$D$84,$O1029)&amp;"")</f>
        <v/>
      </c>
      <c r="L1029" s="32">
        <f>IF(AND($A1029="",$B1029="",$C1029="",$F1029="",$G1029=""),"",IF(NOT(ISNUMBER($A1029)),"日付がない",IF($P1029="","氏名がない",IF($P1029="なし","氏名がメンバーにない",IF($O1029="","案件コードがない",IF($O1029="なし","案件コードが案件にない",IF($I1029="","時間がない",IF((N($F1029)*60+N($G1029))=0,"時間が0",IF($I1029=0,"丸めると0分","")))))))))</f>
        <v/>
      </c>
      <c r="M1029" s="58" t="n"/>
      <c r="N1029" s="33">
        <f>IF(ISNUMBER($A1029),DATE(YEAR($A1029),MONTH($A1029),1),"")</f>
        <v/>
      </c>
      <c r="O1029" s="34">
        <f>IF($C1029="","",IFERROR(MATCH($C1029,'案件'!$A$5:$A$84,0),"なし"))</f>
        <v/>
      </c>
      <c r="P1029" s="34">
        <f>IF($B1029="","",IFERROR(MATCH($B1029,'メンバー'!$B$5:$B$24,0),"なし"))</f>
        <v/>
      </c>
    </row>
    <row r="1030" ht="17" customHeight="1">
      <c r="A1030" s="23" t="n"/>
      <c r="B1030" s="21" t="n"/>
      <c r="C1030" s="21" t="n"/>
      <c r="D1030" s="29">
        <f>IF(OR($O1030="",$O1030="なし"),"",INDEX('案件'!$B$5:$B$84,$O1030)&amp;"")</f>
        <v/>
      </c>
      <c r="E1030" s="19" t="n"/>
      <c r="F1030" s="22" t="n"/>
      <c r="G1030" s="22" t="n"/>
      <c r="H1030" s="19" t="n"/>
      <c r="I1030" s="30">
        <f>IF(AND($F1030="",$G1030=""),"",IF(N('設定'!$B$11)&gt;0,ROUND((N($F1030)*60+N($G1030))/N('設定'!$B$11),0)*N('設定'!$B$11),(N($F1030)*60+N($G1030)))/60)</f>
        <v/>
      </c>
      <c r="J1030" s="31">
        <f>IF(OR($I1030="",$P1030="",$P1030="なし"),"",$I1030*N(INDEX('メンバー'!$D$5:$D$24,$P1030)))</f>
        <v/>
      </c>
      <c r="K1030" s="32">
        <f>IF(OR($O1030="",$O1030="なし"),"",INDEX('案件'!$D$5:$D$84,$O1030)&amp;"")</f>
        <v/>
      </c>
      <c r="L1030" s="32">
        <f>IF(AND($A1030="",$B1030="",$C1030="",$F1030="",$G1030=""),"",IF(NOT(ISNUMBER($A1030)),"日付がない",IF($P1030="","氏名がない",IF($P1030="なし","氏名がメンバーにない",IF($O1030="","案件コードがない",IF($O1030="なし","案件コードが案件にない",IF($I1030="","時間がない",IF((N($F1030)*60+N($G1030))=0,"時間が0",IF($I1030=0,"丸めると0分","")))))))))</f>
        <v/>
      </c>
      <c r="M1030" s="58" t="n"/>
      <c r="N1030" s="33">
        <f>IF(ISNUMBER($A1030),DATE(YEAR($A1030),MONTH($A1030),1),"")</f>
        <v/>
      </c>
      <c r="O1030" s="34">
        <f>IF($C1030="","",IFERROR(MATCH($C1030,'案件'!$A$5:$A$84,0),"なし"))</f>
        <v/>
      </c>
      <c r="P1030" s="34">
        <f>IF($B1030="","",IFERROR(MATCH($B1030,'メンバー'!$B$5:$B$24,0),"なし"))</f>
        <v/>
      </c>
    </row>
    <row r="1031" ht="17" customHeight="1">
      <c r="A1031" s="23" t="n"/>
      <c r="B1031" s="21" t="n"/>
      <c r="C1031" s="21" t="n"/>
      <c r="D1031" s="29">
        <f>IF(OR($O1031="",$O1031="なし"),"",INDEX('案件'!$B$5:$B$84,$O1031)&amp;"")</f>
        <v/>
      </c>
      <c r="E1031" s="19" t="n"/>
      <c r="F1031" s="22" t="n"/>
      <c r="G1031" s="22" t="n"/>
      <c r="H1031" s="19" t="n"/>
      <c r="I1031" s="30">
        <f>IF(AND($F1031="",$G1031=""),"",IF(N('設定'!$B$11)&gt;0,ROUND((N($F1031)*60+N($G1031))/N('設定'!$B$11),0)*N('設定'!$B$11),(N($F1031)*60+N($G1031)))/60)</f>
        <v/>
      </c>
      <c r="J1031" s="31">
        <f>IF(OR($I1031="",$P1031="",$P1031="なし"),"",$I1031*N(INDEX('メンバー'!$D$5:$D$24,$P1031)))</f>
        <v/>
      </c>
      <c r="K1031" s="32">
        <f>IF(OR($O1031="",$O1031="なし"),"",INDEX('案件'!$D$5:$D$84,$O1031)&amp;"")</f>
        <v/>
      </c>
      <c r="L1031" s="32">
        <f>IF(AND($A1031="",$B1031="",$C1031="",$F1031="",$G1031=""),"",IF(NOT(ISNUMBER($A1031)),"日付がない",IF($P1031="","氏名がない",IF($P1031="なし","氏名がメンバーにない",IF($O1031="","案件コードがない",IF($O1031="なし","案件コードが案件にない",IF($I1031="","時間がない",IF((N($F1031)*60+N($G1031))=0,"時間が0",IF($I1031=0,"丸めると0分","")))))))))</f>
        <v/>
      </c>
      <c r="M1031" s="58" t="n"/>
      <c r="N1031" s="33">
        <f>IF(ISNUMBER($A1031),DATE(YEAR($A1031),MONTH($A1031),1),"")</f>
        <v/>
      </c>
      <c r="O1031" s="34">
        <f>IF($C1031="","",IFERROR(MATCH($C1031,'案件'!$A$5:$A$84,0),"なし"))</f>
        <v/>
      </c>
      <c r="P1031" s="34">
        <f>IF($B1031="","",IFERROR(MATCH($B1031,'メンバー'!$B$5:$B$24,0),"なし"))</f>
        <v/>
      </c>
    </row>
    <row r="1032" ht="17" customHeight="1">
      <c r="A1032" s="23" t="n"/>
      <c r="B1032" s="21" t="n"/>
      <c r="C1032" s="21" t="n"/>
      <c r="D1032" s="29">
        <f>IF(OR($O1032="",$O1032="なし"),"",INDEX('案件'!$B$5:$B$84,$O1032)&amp;"")</f>
        <v/>
      </c>
      <c r="E1032" s="19" t="n"/>
      <c r="F1032" s="22" t="n"/>
      <c r="G1032" s="22" t="n"/>
      <c r="H1032" s="19" t="n"/>
      <c r="I1032" s="30">
        <f>IF(AND($F1032="",$G1032=""),"",IF(N('設定'!$B$11)&gt;0,ROUND((N($F1032)*60+N($G1032))/N('設定'!$B$11),0)*N('設定'!$B$11),(N($F1032)*60+N($G1032)))/60)</f>
        <v/>
      </c>
      <c r="J1032" s="31">
        <f>IF(OR($I1032="",$P1032="",$P1032="なし"),"",$I1032*N(INDEX('メンバー'!$D$5:$D$24,$P1032)))</f>
        <v/>
      </c>
      <c r="K1032" s="32">
        <f>IF(OR($O1032="",$O1032="なし"),"",INDEX('案件'!$D$5:$D$84,$O1032)&amp;"")</f>
        <v/>
      </c>
      <c r="L1032" s="32">
        <f>IF(AND($A1032="",$B1032="",$C1032="",$F1032="",$G1032=""),"",IF(NOT(ISNUMBER($A1032)),"日付がない",IF($P1032="","氏名がない",IF($P1032="なし","氏名がメンバーにない",IF($O1032="","案件コードがない",IF($O1032="なし","案件コードが案件にない",IF($I1032="","時間がない",IF((N($F1032)*60+N($G1032))=0,"時間が0",IF($I1032=0,"丸めると0分","")))))))))</f>
        <v/>
      </c>
      <c r="M1032" s="58" t="n"/>
      <c r="N1032" s="33">
        <f>IF(ISNUMBER($A1032),DATE(YEAR($A1032),MONTH($A1032),1),"")</f>
        <v/>
      </c>
      <c r="O1032" s="34">
        <f>IF($C1032="","",IFERROR(MATCH($C1032,'案件'!$A$5:$A$84,0),"なし"))</f>
        <v/>
      </c>
      <c r="P1032" s="34">
        <f>IF($B1032="","",IFERROR(MATCH($B1032,'メンバー'!$B$5:$B$24,0),"なし"))</f>
        <v/>
      </c>
    </row>
    <row r="1033" ht="17" customHeight="1">
      <c r="A1033" s="23" t="n"/>
      <c r="B1033" s="21" t="n"/>
      <c r="C1033" s="21" t="n"/>
      <c r="D1033" s="29">
        <f>IF(OR($O1033="",$O1033="なし"),"",INDEX('案件'!$B$5:$B$84,$O1033)&amp;"")</f>
        <v/>
      </c>
      <c r="E1033" s="19" t="n"/>
      <c r="F1033" s="22" t="n"/>
      <c r="G1033" s="22" t="n"/>
      <c r="H1033" s="19" t="n"/>
      <c r="I1033" s="30">
        <f>IF(AND($F1033="",$G1033=""),"",IF(N('設定'!$B$11)&gt;0,ROUND((N($F1033)*60+N($G1033))/N('設定'!$B$11),0)*N('設定'!$B$11),(N($F1033)*60+N($G1033)))/60)</f>
        <v/>
      </c>
      <c r="J1033" s="31">
        <f>IF(OR($I1033="",$P1033="",$P1033="なし"),"",$I1033*N(INDEX('メンバー'!$D$5:$D$24,$P1033)))</f>
        <v/>
      </c>
      <c r="K1033" s="32">
        <f>IF(OR($O1033="",$O1033="なし"),"",INDEX('案件'!$D$5:$D$84,$O1033)&amp;"")</f>
        <v/>
      </c>
      <c r="L1033" s="32">
        <f>IF(AND($A1033="",$B1033="",$C1033="",$F1033="",$G1033=""),"",IF(NOT(ISNUMBER($A1033)),"日付がない",IF($P1033="","氏名がない",IF($P1033="なし","氏名がメンバーにない",IF($O1033="","案件コードがない",IF($O1033="なし","案件コードが案件にない",IF($I1033="","時間がない",IF((N($F1033)*60+N($G1033))=0,"時間が0",IF($I1033=0,"丸めると0分","")))))))))</f>
        <v/>
      </c>
      <c r="M1033" s="58" t="n"/>
      <c r="N1033" s="33">
        <f>IF(ISNUMBER($A1033),DATE(YEAR($A1033),MONTH($A1033),1),"")</f>
        <v/>
      </c>
      <c r="O1033" s="34">
        <f>IF($C1033="","",IFERROR(MATCH($C1033,'案件'!$A$5:$A$84,0),"なし"))</f>
        <v/>
      </c>
      <c r="P1033" s="34">
        <f>IF($B1033="","",IFERROR(MATCH($B1033,'メンバー'!$B$5:$B$24,0),"なし"))</f>
        <v/>
      </c>
    </row>
    <row r="1034" ht="17" customHeight="1">
      <c r="A1034" s="23" t="n"/>
      <c r="B1034" s="21" t="n"/>
      <c r="C1034" s="21" t="n"/>
      <c r="D1034" s="29">
        <f>IF(OR($O1034="",$O1034="なし"),"",INDEX('案件'!$B$5:$B$84,$O1034)&amp;"")</f>
        <v/>
      </c>
      <c r="E1034" s="19" t="n"/>
      <c r="F1034" s="22" t="n"/>
      <c r="G1034" s="22" t="n"/>
      <c r="H1034" s="19" t="n"/>
      <c r="I1034" s="30">
        <f>IF(AND($F1034="",$G1034=""),"",IF(N('設定'!$B$11)&gt;0,ROUND((N($F1034)*60+N($G1034))/N('設定'!$B$11),0)*N('設定'!$B$11),(N($F1034)*60+N($G1034)))/60)</f>
        <v/>
      </c>
      <c r="J1034" s="31">
        <f>IF(OR($I1034="",$P1034="",$P1034="なし"),"",$I1034*N(INDEX('メンバー'!$D$5:$D$24,$P1034)))</f>
        <v/>
      </c>
      <c r="K1034" s="32">
        <f>IF(OR($O1034="",$O1034="なし"),"",INDEX('案件'!$D$5:$D$84,$O1034)&amp;"")</f>
        <v/>
      </c>
      <c r="L1034" s="32">
        <f>IF(AND($A1034="",$B1034="",$C1034="",$F1034="",$G1034=""),"",IF(NOT(ISNUMBER($A1034)),"日付がない",IF($P1034="","氏名がない",IF($P1034="なし","氏名がメンバーにない",IF($O1034="","案件コードがない",IF($O1034="なし","案件コードが案件にない",IF($I1034="","時間がない",IF((N($F1034)*60+N($G1034))=0,"時間が0",IF($I1034=0,"丸めると0分","")))))))))</f>
        <v/>
      </c>
      <c r="M1034" s="58" t="n"/>
      <c r="N1034" s="33">
        <f>IF(ISNUMBER($A1034),DATE(YEAR($A1034),MONTH($A1034),1),"")</f>
        <v/>
      </c>
      <c r="O1034" s="34">
        <f>IF($C1034="","",IFERROR(MATCH($C1034,'案件'!$A$5:$A$84,0),"なし"))</f>
        <v/>
      </c>
      <c r="P1034" s="34">
        <f>IF($B1034="","",IFERROR(MATCH($B1034,'メンバー'!$B$5:$B$24,0),"なし"))</f>
        <v/>
      </c>
    </row>
    <row r="1035" ht="17" customHeight="1">
      <c r="A1035" s="23" t="n"/>
      <c r="B1035" s="21" t="n"/>
      <c r="C1035" s="21" t="n"/>
      <c r="D1035" s="29">
        <f>IF(OR($O1035="",$O1035="なし"),"",INDEX('案件'!$B$5:$B$84,$O1035)&amp;"")</f>
        <v/>
      </c>
      <c r="E1035" s="19" t="n"/>
      <c r="F1035" s="22" t="n"/>
      <c r="G1035" s="22" t="n"/>
      <c r="H1035" s="19" t="n"/>
      <c r="I1035" s="30">
        <f>IF(AND($F1035="",$G1035=""),"",IF(N('設定'!$B$11)&gt;0,ROUND((N($F1035)*60+N($G1035))/N('設定'!$B$11),0)*N('設定'!$B$11),(N($F1035)*60+N($G1035)))/60)</f>
        <v/>
      </c>
      <c r="J1035" s="31">
        <f>IF(OR($I1035="",$P1035="",$P1035="なし"),"",$I1035*N(INDEX('メンバー'!$D$5:$D$24,$P1035)))</f>
        <v/>
      </c>
      <c r="K1035" s="32">
        <f>IF(OR($O1035="",$O1035="なし"),"",INDEX('案件'!$D$5:$D$84,$O1035)&amp;"")</f>
        <v/>
      </c>
      <c r="L1035" s="32">
        <f>IF(AND($A1035="",$B1035="",$C1035="",$F1035="",$G1035=""),"",IF(NOT(ISNUMBER($A1035)),"日付がない",IF($P1035="","氏名がない",IF($P1035="なし","氏名がメンバーにない",IF($O1035="","案件コードがない",IF($O1035="なし","案件コードが案件にない",IF($I1035="","時間がない",IF((N($F1035)*60+N($G1035))=0,"時間が0",IF($I1035=0,"丸めると0分","")))))))))</f>
        <v/>
      </c>
      <c r="M1035" s="58" t="n"/>
      <c r="N1035" s="33">
        <f>IF(ISNUMBER($A1035),DATE(YEAR($A1035),MONTH($A1035),1),"")</f>
        <v/>
      </c>
      <c r="O1035" s="34">
        <f>IF($C1035="","",IFERROR(MATCH($C1035,'案件'!$A$5:$A$84,0),"なし"))</f>
        <v/>
      </c>
      <c r="P1035" s="34">
        <f>IF($B1035="","",IFERROR(MATCH($B1035,'メンバー'!$B$5:$B$24,0),"なし"))</f>
        <v/>
      </c>
    </row>
    <row r="1036" ht="17" customHeight="1">
      <c r="A1036" s="23" t="n"/>
      <c r="B1036" s="21" t="n"/>
      <c r="C1036" s="21" t="n"/>
      <c r="D1036" s="29">
        <f>IF(OR($O1036="",$O1036="なし"),"",INDEX('案件'!$B$5:$B$84,$O1036)&amp;"")</f>
        <v/>
      </c>
      <c r="E1036" s="19" t="n"/>
      <c r="F1036" s="22" t="n"/>
      <c r="G1036" s="22" t="n"/>
      <c r="H1036" s="19" t="n"/>
      <c r="I1036" s="30">
        <f>IF(AND($F1036="",$G1036=""),"",IF(N('設定'!$B$11)&gt;0,ROUND((N($F1036)*60+N($G1036))/N('設定'!$B$11),0)*N('設定'!$B$11),(N($F1036)*60+N($G1036)))/60)</f>
        <v/>
      </c>
      <c r="J1036" s="31">
        <f>IF(OR($I1036="",$P1036="",$P1036="なし"),"",$I1036*N(INDEX('メンバー'!$D$5:$D$24,$P1036)))</f>
        <v/>
      </c>
      <c r="K1036" s="32">
        <f>IF(OR($O1036="",$O1036="なし"),"",INDEX('案件'!$D$5:$D$84,$O1036)&amp;"")</f>
        <v/>
      </c>
      <c r="L1036" s="32">
        <f>IF(AND($A1036="",$B1036="",$C1036="",$F1036="",$G1036=""),"",IF(NOT(ISNUMBER($A1036)),"日付がない",IF($P1036="","氏名がない",IF($P1036="なし","氏名がメンバーにない",IF($O1036="","案件コードがない",IF($O1036="なし","案件コードが案件にない",IF($I1036="","時間がない",IF((N($F1036)*60+N($G1036))=0,"時間が0",IF($I1036=0,"丸めると0分","")))))))))</f>
        <v/>
      </c>
      <c r="M1036" s="58" t="n"/>
      <c r="N1036" s="33">
        <f>IF(ISNUMBER($A1036),DATE(YEAR($A1036),MONTH($A1036),1),"")</f>
        <v/>
      </c>
      <c r="O1036" s="34">
        <f>IF($C1036="","",IFERROR(MATCH($C1036,'案件'!$A$5:$A$84,0),"なし"))</f>
        <v/>
      </c>
      <c r="P1036" s="34">
        <f>IF($B1036="","",IFERROR(MATCH($B1036,'メンバー'!$B$5:$B$24,0),"なし"))</f>
        <v/>
      </c>
    </row>
    <row r="1037" ht="17" customHeight="1">
      <c r="A1037" s="23" t="n"/>
      <c r="B1037" s="21" t="n"/>
      <c r="C1037" s="21" t="n"/>
      <c r="D1037" s="29">
        <f>IF(OR($O1037="",$O1037="なし"),"",INDEX('案件'!$B$5:$B$84,$O1037)&amp;"")</f>
        <v/>
      </c>
      <c r="E1037" s="19" t="n"/>
      <c r="F1037" s="22" t="n"/>
      <c r="G1037" s="22" t="n"/>
      <c r="H1037" s="19" t="n"/>
      <c r="I1037" s="30">
        <f>IF(AND($F1037="",$G1037=""),"",IF(N('設定'!$B$11)&gt;0,ROUND((N($F1037)*60+N($G1037))/N('設定'!$B$11),0)*N('設定'!$B$11),(N($F1037)*60+N($G1037)))/60)</f>
        <v/>
      </c>
      <c r="J1037" s="31">
        <f>IF(OR($I1037="",$P1037="",$P1037="なし"),"",$I1037*N(INDEX('メンバー'!$D$5:$D$24,$P1037)))</f>
        <v/>
      </c>
      <c r="K1037" s="32">
        <f>IF(OR($O1037="",$O1037="なし"),"",INDEX('案件'!$D$5:$D$84,$O1037)&amp;"")</f>
        <v/>
      </c>
      <c r="L1037" s="32">
        <f>IF(AND($A1037="",$B1037="",$C1037="",$F1037="",$G1037=""),"",IF(NOT(ISNUMBER($A1037)),"日付がない",IF($P1037="","氏名がない",IF($P1037="なし","氏名がメンバーにない",IF($O1037="","案件コードがない",IF($O1037="なし","案件コードが案件にない",IF($I1037="","時間がない",IF((N($F1037)*60+N($G1037))=0,"時間が0",IF($I1037=0,"丸めると0分","")))))))))</f>
        <v/>
      </c>
      <c r="M1037" s="58" t="n"/>
      <c r="N1037" s="33">
        <f>IF(ISNUMBER($A1037),DATE(YEAR($A1037),MONTH($A1037),1),"")</f>
        <v/>
      </c>
      <c r="O1037" s="34">
        <f>IF($C1037="","",IFERROR(MATCH($C1037,'案件'!$A$5:$A$84,0),"なし"))</f>
        <v/>
      </c>
      <c r="P1037" s="34">
        <f>IF($B1037="","",IFERROR(MATCH($B1037,'メンバー'!$B$5:$B$24,0),"なし"))</f>
        <v/>
      </c>
    </row>
    <row r="1038" ht="17" customHeight="1">
      <c r="A1038" s="23" t="n"/>
      <c r="B1038" s="21" t="n"/>
      <c r="C1038" s="21" t="n"/>
      <c r="D1038" s="29">
        <f>IF(OR($O1038="",$O1038="なし"),"",INDEX('案件'!$B$5:$B$84,$O1038)&amp;"")</f>
        <v/>
      </c>
      <c r="E1038" s="19" t="n"/>
      <c r="F1038" s="22" t="n"/>
      <c r="G1038" s="22" t="n"/>
      <c r="H1038" s="19" t="n"/>
      <c r="I1038" s="30">
        <f>IF(AND($F1038="",$G1038=""),"",IF(N('設定'!$B$11)&gt;0,ROUND((N($F1038)*60+N($G1038))/N('設定'!$B$11),0)*N('設定'!$B$11),(N($F1038)*60+N($G1038)))/60)</f>
        <v/>
      </c>
      <c r="J1038" s="31">
        <f>IF(OR($I1038="",$P1038="",$P1038="なし"),"",$I1038*N(INDEX('メンバー'!$D$5:$D$24,$P1038)))</f>
        <v/>
      </c>
      <c r="K1038" s="32">
        <f>IF(OR($O1038="",$O1038="なし"),"",INDEX('案件'!$D$5:$D$84,$O1038)&amp;"")</f>
        <v/>
      </c>
      <c r="L1038" s="32">
        <f>IF(AND($A1038="",$B1038="",$C1038="",$F1038="",$G1038=""),"",IF(NOT(ISNUMBER($A1038)),"日付がない",IF($P1038="","氏名がない",IF($P1038="なし","氏名がメンバーにない",IF($O1038="","案件コードがない",IF($O1038="なし","案件コードが案件にない",IF($I1038="","時間がない",IF((N($F1038)*60+N($G1038))=0,"時間が0",IF($I1038=0,"丸めると0分","")))))))))</f>
        <v/>
      </c>
      <c r="M1038" s="58" t="n"/>
      <c r="N1038" s="33">
        <f>IF(ISNUMBER($A1038),DATE(YEAR($A1038),MONTH($A1038),1),"")</f>
        <v/>
      </c>
      <c r="O1038" s="34">
        <f>IF($C1038="","",IFERROR(MATCH($C1038,'案件'!$A$5:$A$84,0),"なし"))</f>
        <v/>
      </c>
      <c r="P1038" s="34">
        <f>IF($B1038="","",IFERROR(MATCH($B1038,'メンバー'!$B$5:$B$24,0),"なし"))</f>
        <v/>
      </c>
    </row>
    <row r="1039" ht="17" customHeight="1">
      <c r="A1039" s="23" t="n"/>
      <c r="B1039" s="21" t="n"/>
      <c r="C1039" s="21" t="n"/>
      <c r="D1039" s="29">
        <f>IF(OR($O1039="",$O1039="なし"),"",INDEX('案件'!$B$5:$B$84,$O1039)&amp;"")</f>
        <v/>
      </c>
      <c r="E1039" s="19" t="n"/>
      <c r="F1039" s="22" t="n"/>
      <c r="G1039" s="22" t="n"/>
      <c r="H1039" s="19" t="n"/>
      <c r="I1039" s="30">
        <f>IF(AND($F1039="",$G1039=""),"",IF(N('設定'!$B$11)&gt;0,ROUND((N($F1039)*60+N($G1039))/N('設定'!$B$11),0)*N('設定'!$B$11),(N($F1039)*60+N($G1039)))/60)</f>
        <v/>
      </c>
      <c r="J1039" s="31">
        <f>IF(OR($I1039="",$P1039="",$P1039="なし"),"",$I1039*N(INDEX('メンバー'!$D$5:$D$24,$P1039)))</f>
        <v/>
      </c>
      <c r="K1039" s="32">
        <f>IF(OR($O1039="",$O1039="なし"),"",INDEX('案件'!$D$5:$D$84,$O1039)&amp;"")</f>
        <v/>
      </c>
      <c r="L1039" s="32">
        <f>IF(AND($A1039="",$B1039="",$C1039="",$F1039="",$G1039=""),"",IF(NOT(ISNUMBER($A1039)),"日付がない",IF($P1039="","氏名がない",IF($P1039="なし","氏名がメンバーにない",IF($O1039="","案件コードがない",IF($O1039="なし","案件コードが案件にない",IF($I1039="","時間がない",IF((N($F1039)*60+N($G1039))=0,"時間が0",IF($I1039=0,"丸めると0分","")))))))))</f>
        <v/>
      </c>
      <c r="M1039" s="58" t="n"/>
      <c r="N1039" s="33">
        <f>IF(ISNUMBER($A1039),DATE(YEAR($A1039),MONTH($A1039),1),"")</f>
        <v/>
      </c>
      <c r="O1039" s="34">
        <f>IF($C1039="","",IFERROR(MATCH($C1039,'案件'!$A$5:$A$84,0),"なし"))</f>
        <v/>
      </c>
      <c r="P1039" s="34">
        <f>IF($B1039="","",IFERROR(MATCH($B1039,'メンバー'!$B$5:$B$24,0),"なし"))</f>
        <v/>
      </c>
    </row>
    <row r="1040" ht="17" customHeight="1">
      <c r="A1040" s="23" t="n"/>
      <c r="B1040" s="21" t="n"/>
      <c r="C1040" s="21" t="n"/>
      <c r="D1040" s="29">
        <f>IF(OR($O1040="",$O1040="なし"),"",INDEX('案件'!$B$5:$B$84,$O1040)&amp;"")</f>
        <v/>
      </c>
      <c r="E1040" s="19" t="n"/>
      <c r="F1040" s="22" t="n"/>
      <c r="G1040" s="22" t="n"/>
      <c r="H1040" s="19" t="n"/>
      <c r="I1040" s="30">
        <f>IF(AND($F1040="",$G1040=""),"",IF(N('設定'!$B$11)&gt;0,ROUND((N($F1040)*60+N($G1040))/N('設定'!$B$11),0)*N('設定'!$B$11),(N($F1040)*60+N($G1040)))/60)</f>
        <v/>
      </c>
      <c r="J1040" s="31">
        <f>IF(OR($I1040="",$P1040="",$P1040="なし"),"",$I1040*N(INDEX('メンバー'!$D$5:$D$24,$P1040)))</f>
        <v/>
      </c>
      <c r="K1040" s="32">
        <f>IF(OR($O1040="",$O1040="なし"),"",INDEX('案件'!$D$5:$D$84,$O1040)&amp;"")</f>
        <v/>
      </c>
      <c r="L1040" s="32">
        <f>IF(AND($A1040="",$B1040="",$C1040="",$F1040="",$G1040=""),"",IF(NOT(ISNUMBER($A1040)),"日付がない",IF($P1040="","氏名がない",IF($P1040="なし","氏名がメンバーにない",IF($O1040="","案件コードがない",IF($O1040="なし","案件コードが案件にない",IF($I1040="","時間がない",IF((N($F1040)*60+N($G1040))=0,"時間が0",IF($I1040=0,"丸めると0分","")))))))))</f>
        <v/>
      </c>
      <c r="M1040" s="58" t="n"/>
      <c r="N1040" s="33">
        <f>IF(ISNUMBER($A1040),DATE(YEAR($A1040),MONTH($A1040),1),"")</f>
        <v/>
      </c>
      <c r="O1040" s="34">
        <f>IF($C1040="","",IFERROR(MATCH($C1040,'案件'!$A$5:$A$84,0),"なし"))</f>
        <v/>
      </c>
      <c r="P1040" s="34">
        <f>IF($B1040="","",IFERROR(MATCH($B1040,'メンバー'!$B$5:$B$24,0),"なし"))</f>
        <v/>
      </c>
    </row>
    <row r="1041" ht="17" customHeight="1">
      <c r="A1041" s="23" t="n"/>
      <c r="B1041" s="21" t="n"/>
      <c r="C1041" s="21" t="n"/>
      <c r="D1041" s="29">
        <f>IF(OR($O1041="",$O1041="なし"),"",INDEX('案件'!$B$5:$B$84,$O1041)&amp;"")</f>
        <v/>
      </c>
      <c r="E1041" s="19" t="n"/>
      <c r="F1041" s="22" t="n"/>
      <c r="G1041" s="22" t="n"/>
      <c r="H1041" s="19" t="n"/>
      <c r="I1041" s="30">
        <f>IF(AND($F1041="",$G1041=""),"",IF(N('設定'!$B$11)&gt;0,ROUND((N($F1041)*60+N($G1041))/N('設定'!$B$11),0)*N('設定'!$B$11),(N($F1041)*60+N($G1041)))/60)</f>
        <v/>
      </c>
      <c r="J1041" s="31">
        <f>IF(OR($I1041="",$P1041="",$P1041="なし"),"",$I1041*N(INDEX('メンバー'!$D$5:$D$24,$P1041)))</f>
        <v/>
      </c>
      <c r="K1041" s="32">
        <f>IF(OR($O1041="",$O1041="なし"),"",INDEX('案件'!$D$5:$D$84,$O1041)&amp;"")</f>
        <v/>
      </c>
      <c r="L1041" s="32">
        <f>IF(AND($A1041="",$B1041="",$C1041="",$F1041="",$G1041=""),"",IF(NOT(ISNUMBER($A1041)),"日付がない",IF($P1041="","氏名がない",IF($P1041="なし","氏名がメンバーにない",IF($O1041="","案件コードがない",IF($O1041="なし","案件コードが案件にない",IF($I1041="","時間がない",IF((N($F1041)*60+N($G1041))=0,"時間が0",IF($I1041=0,"丸めると0分","")))))))))</f>
        <v/>
      </c>
      <c r="M1041" s="58" t="n"/>
      <c r="N1041" s="33">
        <f>IF(ISNUMBER($A1041),DATE(YEAR($A1041),MONTH($A1041),1),"")</f>
        <v/>
      </c>
      <c r="O1041" s="34">
        <f>IF($C1041="","",IFERROR(MATCH($C1041,'案件'!$A$5:$A$84,0),"なし"))</f>
        <v/>
      </c>
      <c r="P1041" s="34">
        <f>IF($B1041="","",IFERROR(MATCH($B1041,'メンバー'!$B$5:$B$24,0),"なし"))</f>
        <v/>
      </c>
    </row>
    <row r="1042" ht="17" customHeight="1">
      <c r="A1042" s="23" t="n"/>
      <c r="B1042" s="21" t="n"/>
      <c r="C1042" s="21" t="n"/>
      <c r="D1042" s="29">
        <f>IF(OR($O1042="",$O1042="なし"),"",INDEX('案件'!$B$5:$B$84,$O1042)&amp;"")</f>
        <v/>
      </c>
      <c r="E1042" s="19" t="n"/>
      <c r="F1042" s="22" t="n"/>
      <c r="G1042" s="22" t="n"/>
      <c r="H1042" s="19" t="n"/>
      <c r="I1042" s="30">
        <f>IF(AND($F1042="",$G1042=""),"",IF(N('設定'!$B$11)&gt;0,ROUND((N($F1042)*60+N($G1042))/N('設定'!$B$11),0)*N('設定'!$B$11),(N($F1042)*60+N($G1042)))/60)</f>
        <v/>
      </c>
      <c r="J1042" s="31">
        <f>IF(OR($I1042="",$P1042="",$P1042="なし"),"",$I1042*N(INDEX('メンバー'!$D$5:$D$24,$P1042)))</f>
        <v/>
      </c>
      <c r="K1042" s="32">
        <f>IF(OR($O1042="",$O1042="なし"),"",INDEX('案件'!$D$5:$D$84,$O1042)&amp;"")</f>
        <v/>
      </c>
      <c r="L1042" s="32">
        <f>IF(AND($A1042="",$B1042="",$C1042="",$F1042="",$G1042=""),"",IF(NOT(ISNUMBER($A1042)),"日付がない",IF($P1042="","氏名がない",IF($P1042="なし","氏名がメンバーにない",IF($O1042="","案件コードがない",IF($O1042="なし","案件コードが案件にない",IF($I1042="","時間がない",IF((N($F1042)*60+N($G1042))=0,"時間が0",IF($I1042=0,"丸めると0分","")))))))))</f>
        <v/>
      </c>
      <c r="M1042" s="58" t="n"/>
      <c r="N1042" s="33">
        <f>IF(ISNUMBER($A1042),DATE(YEAR($A1042),MONTH($A1042),1),"")</f>
        <v/>
      </c>
      <c r="O1042" s="34">
        <f>IF($C1042="","",IFERROR(MATCH($C1042,'案件'!$A$5:$A$84,0),"なし"))</f>
        <v/>
      </c>
      <c r="P1042" s="34">
        <f>IF($B1042="","",IFERROR(MATCH($B1042,'メンバー'!$B$5:$B$24,0),"なし"))</f>
        <v/>
      </c>
    </row>
    <row r="1043" ht="17" customHeight="1">
      <c r="A1043" s="23" t="n"/>
      <c r="B1043" s="21" t="n"/>
      <c r="C1043" s="21" t="n"/>
      <c r="D1043" s="29">
        <f>IF(OR($O1043="",$O1043="なし"),"",INDEX('案件'!$B$5:$B$84,$O1043)&amp;"")</f>
        <v/>
      </c>
      <c r="E1043" s="19" t="n"/>
      <c r="F1043" s="22" t="n"/>
      <c r="G1043" s="22" t="n"/>
      <c r="H1043" s="19" t="n"/>
      <c r="I1043" s="30">
        <f>IF(AND($F1043="",$G1043=""),"",IF(N('設定'!$B$11)&gt;0,ROUND((N($F1043)*60+N($G1043))/N('設定'!$B$11),0)*N('設定'!$B$11),(N($F1043)*60+N($G1043)))/60)</f>
        <v/>
      </c>
      <c r="J1043" s="31">
        <f>IF(OR($I1043="",$P1043="",$P1043="なし"),"",$I1043*N(INDEX('メンバー'!$D$5:$D$24,$P1043)))</f>
        <v/>
      </c>
      <c r="K1043" s="32">
        <f>IF(OR($O1043="",$O1043="なし"),"",INDEX('案件'!$D$5:$D$84,$O1043)&amp;"")</f>
        <v/>
      </c>
      <c r="L1043" s="32">
        <f>IF(AND($A1043="",$B1043="",$C1043="",$F1043="",$G1043=""),"",IF(NOT(ISNUMBER($A1043)),"日付がない",IF($P1043="","氏名がない",IF($P1043="なし","氏名がメンバーにない",IF($O1043="","案件コードがない",IF($O1043="なし","案件コードが案件にない",IF($I1043="","時間がない",IF((N($F1043)*60+N($G1043))=0,"時間が0",IF($I1043=0,"丸めると0分","")))))))))</f>
        <v/>
      </c>
      <c r="M1043" s="58" t="n"/>
      <c r="N1043" s="33">
        <f>IF(ISNUMBER($A1043),DATE(YEAR($A1043),MONTH($A1043),1),"")</f>
        <v/>
      </c>
      <c r="O1043" s="34">
        <f>IF($C1043="","",IFERROR(MATCH($C1043,'案件'!$A$5:$A$84,0),"なし"))</f>
        <v/>
      </c>
      <c r="P1043" s="34">
        <f>IF($B1043="","",IFERROR(MATCH($B1043,'メンバー'!$B$5:$B$24,0),"なし"))</f>
        <v/>
      </c>
    </row>
    <row r="1044" ht="17" customHeight="1">
      <c r="A1044" s="23" t="n"/>
      <c r="B1044" s="21" t="n"/>
      <c r="C1044" s="21" t="n"/>
      <c r="D1044" s="29">
        <f>IF(OR($O1044="",$O1044="なし"),"",INDEX('案件'!$B$5:$B$84,$O1044)&amp;"")</f>
        <v/>
      </c>
      <c r="E1044" s="19" t="n"/>
      <c r="F1044" s="22" t="n"/>
      <c r="G1044" s="22" t="n"/>
      <c r="H1044" s="19" t="n"/>
      <c r="I1044" s="30">
        <f>IF(AND($F1044="",$G1044=""),"",IF(N('設定'!$B$11)&gt;0,ROUND((N($F1044)*60+N($G1044))/N('設定'!$B$11),0)*N('設定'!$B$11),(N($F1044)*60+N($G1044)))/60)</f>
        <v/>
      </c>
      <c r="J1044" s="31">
        <f>IF(OR($I1044="",$P1044="",$P1044="なし"),"",$I1044*N(INDEX('メンバー'!$D$5:$D$24,$P1044)))</f>
        <v/>
      </c>
      <c r="K1044" s="32">
        <f>IF(OR($O1044="",$O1044="なし"),"",INDEX('案件'!$D$5:$D$84,$O1044)&amp;"")</f>
        <v/>
      </c>
      <c r="L1044" s="32">
        <f>IF(AND($A1044="",$B1044="",$C1044="",$F1044="",$G1044=""),"",IF(NOT(ISNUMBER($A1044)),"日付がない",IF($P1044="","氏名がない",IF($P1044="なし","氏名がメンバーにない",IF($O1044="","案件コードがない",IF($O1044="なし","案件コードが案件にない",IF($I1044="","時間がない",IF((N($F1044)*60+N($G1044))=0,"時間が0",IF($I1044=0,"丸めると0分","")))))))))</f>
        <v/>
      </c>
      <c r="M1044" s="58" t="n"/>
      <c r="N1044" s="33">
        <f>IF(ISNUMBER($A1044),DATE(YEAR($A1044),MONTH($A1044),1),"")</f>
        <v/>
      </c>
      <c r="O1044" s="34">
        <f>IF($C1044="","",IFERROR(MATCH($C1044,'案件'!$A$5:$A$84,0),"なし"))</f>
        <v/>
      </c>
      <c r="P1044" s="34">
        <f>IF($B1044="","",IFERROR(MATCH($B1044,'メンバー'!$B$5:$B$24,0),"なし"))</f>
        <v/>
      </c>
    </row>
    <row r="1045" ht="17" customHeight="1">
      <c r="A1045" s="23" t="n"/>
      <c r="B1045" s="21" t="n"/>
      <c r="C1045" s="21" t="n"/>
      <c r="D1045" s="29">
        <f>IF(OR($O1045="",$O1045="なし"),"",INDEX('案件'!$B$5:$B$84,$O1045)&amp;"")</f>
        <v/>
      </c>
      <c r="E1045" s="19" t="n"/>
      <c r="F1045" s="22" t="n"/>
      <c r="G1045" s="22" t="n"/>
      <c r="H1045" s="19" t="n"/>
      <c r="I1045" s="30">
        <f>IF(AND($F1045="",$G1045=""),"",IF(N('設定'!$B$11)&gt;0,ROUND((N($F1045)*60+N($G1045))/N('設定'!$B$11),0)*N('設定'!$B$11),(N($F1045)*60+N($G1045)))/60)</f>
        <v/>
      </c>
      <c r="J1045" s="31">
        <f>IF(OR($I1045="",$P1045="",$P1045="なし"),"",$I1045*N(INDEX('メンバー'!$D$5:$D$24,$P1045)))</f>
        <v/>
      </c>
      <c r="K1045" s="32">
        <f>IF(OR($O1045="",$O1045="なし"),"",INDEX('案件'!$D$5:$D$84,$O1045)&amp;"")</f>
        <v/>
      </c>
      <c r="L1045" s="32">
        <f>IF(AND($A1045="",$B1045="",$C1045="",$F1045="",$G1045=""),"",IF(NOT(ISNUMBER($A1045)),"日付がない",IF($P1045="","氏名がない",IF($P1045="なし","氏名がメンバーにない",IF($O1045="","案件コードがない",IF($O1045="なし","案件コードが案件にない",IF($I1045="","時間がない",IF((N($F1045)*60+N($G1045))=0,"時間が0",IF($I1045=0,"丸めると0分","")))))))))</f>
        <v/>
      </c>
      <c r="M1045" s="58" t="n"/>
      <c r="N1045" s="33">
        <f>IF(ISNUMBER($A1045),DATE(YEAR($A1045),MONTH($A1045),1),"")</f>
        <v/>
      </c>
      <c r="O1045" s="34">
        <f>IF($C1045="","",IFERROR(MATCH($C1045,'案件'!$A$5:$A$84,0),"なし"))</f>
        <v/>
      </c>
      <c r="P1045" s="34">
        <f>IF($B1045="","",IFERROR(MATCH($B1045,'メンバー'!$B$5:$B$24,0),"なし"))</f>
        <v/>
      </c>
    </row>
    <row r="1046" ht="17" customHeight="1">
      <c r="A1046" s="23" t="n"/>
      <c r="B1046" s="21" t="n"/>
      <c r="C1046" s="21" t="n"/>
      <c r="D1046" s="29">
        <f>IF(OR($O1046="",$O1046="なし"),"",INDEX('案件'!$B$5:$B$84,$O1046)&amp;"")</f>
        <v/>
      </c>
      <c r="E1046" s="19" t="n"/>
      <c r="F1046" s="22" t="n"/>
      <c r="G1046" s="22" t="n"/>
      <c r="H1046" s="19" t="n"/>
      <c r="I1046" s="30">
        <f>IF(AND($F1046="",$G1046=""),"",IF(N('設定'!$B$11)&gt;0,ROUND((N($F1046)*60+N($G1046))/N('設定'!$B$11),0)*N('設定'!$B$11),(N($F1046)*60+N($G1046)))/60)</f>
        <v/>
      </c>
      <c r="J1046" s="31">
        <f>IF(OR($I1046="",$P1046="",$P1046="なし"),"",$I1046*N(INDEX('メンバー'!$D$5:$D$24,$P1046)))</f>
        <v/>
      </c>
      <c r="K1046" s="32">
        <f>IF(OR($O1046="",$O1046="なし"),"",INDEX('案件'!$D$5:$D$84,$O1046)&amp;"")</f>
        <v/>
      </c>
      <c r="L1046" s="32">
        <f>IF(AND($A1046="",$B1046="",$C1046="",$F1046="",$G1046=""),"",IF(NOT(ISNUMBER($A1046)),"日付がない",IF($P1046="","氏名がない",IF($P1046="なし","氏名がメンバーにない",IF($O1046="","案件コードがない",IF($O1046="なし","案件コードが案件にない",IF($I1046="","時間がない",IF((N($F1046)*60+N($G1046))=0,"時間が0",IF($I1046=0,"丸めると0分","")))))))))</f>
        <v/>
      </c>
      <c r="M1046" s="58" t="n"/>
      <c r="N1046" s="33">
        <f>IF(ISNUMBER($A1046),DATE(YEAR($A1046),MONTH($A1046),1),"")</f>
        <v/>
      </c>
      <c r="O1046" s="34">
        <f>IF($C1046="","",IFERROR(MATCH($C1046,'案件'!$A$5:$A$84,0),"なし"))</f>
        <v/>
      </c>
      <c r="P1046" s="34">
        <f>IF($B1046="","",IFERROR(MATCH($B1046,'メンバー'!$B$5:$B$24,0),"なし"))</f>
        <v/>
      </c>
    </row>
    <row r="1047" ht="17" customHeight="1">
      <c r="A1047" s="23" t="n"/>
      <c r="B1047" s="21" t="n"/>
      <c r="C1047" s="21" t="n"/>
      <c r="D1047" s="29">
        <f>IF(OR($O1047="",$O1047="なし"),"",INDEX('案件'!$B$5:$B$84,$O1047)&amp;"")</f>
        <v/>
      </c>
      <c r="E1047" s="19" t="n"/>
      <c r="F1047" s="22" t="n"/>
      <c r="G1047" s="22" t="n"/>
      <c r="H1047" s="19" t="n"/>
      <c r="I1047" s="30">
        <f>IF(AND($F1047="",$G1047=""),"",IF(N('設定'!$B$11)&gt;0,ROUND((N($F1047)*60+N($G1047))/N('設定'!$B$11),0)*N('設定'!$B$11),(N($F1047)*60+N($G1047)))/60)</f>
        <v/>
      </c>
      <c r="J1047" s="31">
        <f>IF(OR($I1047="",$P1047="",$P1047="なし"),"",$I1047*N(INDEX('メンバー'!$D$5:$D$24,$P1047)))</f>
        <v/>
      </c>
      <c r="K1047" s="32">
        <f>IF(OR($O1047="",$O1047="なし"),"",INDEX('案件'!$D$5:$D$84,$O1047)&amp;"")</f>
        <v/>
      </c>
      <c r="L1047" s="32">
        <f>IF(AND($A1047="",$B1047="",$C1047="",$F1047="",$G1047=""),"",IF(NOT(ISNUMBER($A1047)),"日付がない",IF($P1047="","氏名がない",IF($P1047="なし","氏名がメンバーにない",IF($O1047="","案件コードがない",IF($O1047="なし","案件コードが案件にない",IF($I1047="","時間がない",IF((N($F1047)*60+N($G1047))=0,"時間が0",IF($I1047=0,"丸めると0分","")))))))))</f>
        <v/>
      </c>
      <c r="M1047" s="58" t="n"/>
      <c r="N1047" s="33">
        <f>IF(ISNUMBER($A1047),DATE(YEAR($A1047),MONTH($A1047),1),"")</f>
        <v/>
      </c>
      <c r="O1047" s="34">
        <f>IF($C1047="","",IFERROR(MATCH($C1047,'案件'!$A$5:$A$84,0),"なし"))</f>
        <v/>
      </c>
      <c r="P1047" s="34">
        <f>IF($B1047="","",IFERROR(MATCH($B1047,'メンバー'!$B$5:$B$24,0),"なし"))</f>
        <v/>
      </c>
    </row>
    <row r="1048" ht="17" customHeight="1">
      <c r="A1048" s="23" t="n"/>
      <c r="B1048" s="21" t="n"/>
      <c r="C1048" s="21" t="n"/>
      <c r="D1048" s="29">
        <f>IF(OR($O1048="",$O1048="なし"),"",INDEX('案件'!$B$5:$B$84,$O1048)&amp;"")</f>
        <v/>
      </c>
      <c r="E1048" s="19" t="n"/>
      <c r="F1048" s="22" t="n"/>
      <c r="G1048" s="22" t="n"/>
      <c r="H1048" s="19" t="n"/>
      <c r="I1048" s="30">
        <f>IF(AND($F1048="",$G1048=""),"",IF(N('設定'!$B$11)&gt;0,ROUND((N($F1048)*60+N($G1048))/N('設定'!$B$11),0)*N('設定'!$B$11),(N($F1048)*60+N($G1048)))/60)</f>
        <v/>
      </c>
      <c r="J1048" s="31">
        <f>IF(OR($I1048="",$P1048="",$P1048="なし"),"",$I1048*N(INDEX('メンバー'!$D$5:$D$24,$P1048)))</f>
        <v/>
      </c>
      <c r="K1048" s="32">
        <f>IF(OR($O1048="",$O1048="なし"),"",INDEX('案件'!$D$5:$D$84,$O1048)&amp;"")</f>
        <v/>
      </c>
      <c r="L1048" s="32">
        <f>IF(AND($A1048="",$B1048="",$C1048="",$F1048="",$G1048=""),"",IF(NOT(ISNUMBER($A1048)),"日付がない",IF($P1048="","氏名がない",IF($P1048="なし","氏名がメンバーにない",IF($O1048="","案件コードがない",IF($O1048="なし","案件コードが案件にない",IF($I1048="","時間がない",IF((N($F1048)*60+N($G1048))=0,"時間が0",IF($I1048=0,"丸めると0分","")))))))))</f>
        <v/>
      </c>
      <c r="M1048" s="58" t="n"/>
      <c r="N1048" s="33">
        <f>IF(ISNUMBER($A1048),DATE(YEAR($A1048),MONTH($A1048),1),"")</f>
        <v/>
      </c>
      <c r="O1048" s="34">
        <f>IF($C1048="","",IFERROR(MATCH($C1048,'案件'!$A$5:$A$84,0),"なし"))</f>
        <v/>
      </c>
      <c r="P1048" s="34">
        <f>IF($B1048="","",IFERROR(MATCH($B1048,'メンバー'!$B$5:$B$24,0),"なし"))</f>
        <v/>
      </c>
    </row>
    <row r="1049" ht="17" customHeight="1">
      <c r="A1049" s="23" t="n"/>
      <c r="B1049" s="21" t="n"/>
      <c r="C1049" s="21" t="n"/>
      <c r="D1049" s="29">
        <f>IF(OR($O1049="",$O1049="なし"),"",INDEX('案件'!$B$5:$B$84,$O1049)&amp;"")</f>
        <v/>
      </c>
      <c r="E1049" s="19" t="n"/>
      <c r="F1049" s="22" t="n"/>
      <c r="G1049" s="22" t="n"/>
      <c r="H1049" s="19" t="n"/>
      <c r="I1049" s="30">
        <f>IF(AND($F1049="",$G1049=""),"",IF(N('設定'!$B$11)&gt;0,ROUND((N($F1049)*60+N($G1049))/N('設定'!$B$11),0)*N('設定'!$B$11),(N($F1049)*60+N($G1049)))/60)</f>
        <v/>
      </c>
      <c r="J1049" s="31">
        <f>IF(OR($I1049="",$P1049="",$P1049="なし"),"",$I1049*N(INDEX('メンバー'!$D$5:$D$24,$P1049)))</f>
        <v/>
      </c>
      <c r="K1049" s="32">
        <f>IF(OR($O1049="",$O1049="なし"),"",INDEX('案件'!$D$5:$D$84,$O1049)&amp;"")</f>
        <v/>
      </c>
      <c r="L1049" s="32">
        <f>IF(AND($A1049="",$B1049="",$C1049="",$F1049="",$G1049=""),"",IF(NOT(ISNUMBER($A1049)),"日付がない",IF($P1049="","氏名がない",IF($P1049="なし","氏名がメンバーにない",IF($O1049="","案件コードがない",IF($O1049="なし","案件コードが案件にない",IF($I1049="","時間がない",IF((N($F1049)*60+N($G1049))=0,"時間が0",IF($I1049=0,"丸めると0分","")))))))))</f>
        <v/>
      </c>
      <c r="M1049" s="58" t="n"/>
      <c r="N1049" s="33">
        <f>IF(ISNUMBER($A1049),DATE(YEAR($A1049),MONTH($A1049),1),"")</f>
        <v/>
      </c>
      <c r="O1049" s="34">
        <f>IF($C1049="","",IFERROR(MATCH($C1049,'案件'!$A$5:$A$84,0),"なし"))</f>
        <v/>
      </c>
      <c r="P1049" s="34">
        <f>IF($B1049="","",IFERROR(MATCH($B1049,'メンバー'!$B$5:$B$24,0),"なし"))</f>
        <v/>
      </c>
    </row>
    <row r="1050" ht="17" customHeight="1">
      <c r="A1050" s="23" t="n"/>
      <c r="B1050" s="21" t="n"/>
      <c r="C1050" s="21" t="n"/>
      <c r="D1050" s="29">
        <f>IF(OR($O1050="",$O1050="なし"),"",INDEX('案件'!$B$5:$B$84,$O1050)&amp;"")</f>
        <v/>
      </c>
      <c r="E1050" s="19" t="n"/>
      <c r="F1050" s="22" t="n"/>
      <c r="G1050" s="22" t="n"/>
      <c r="H1050" s="19" t="n"/>
      <c r="I1050" s="30">
        <f>IF(AND($F1050="",$G1050=""),"",IF(N('設定'!$B$11)&gt;0,ROUND((N($F1050)*60+N($G1050))/N('設定'!$B$11),0)*N('設定'!$B$11),(N($F1050)*60+N($G1050)))/60)</f>
        <v/>
      </c>
      <c r="J1050" s="31">
        <f>IF(OR($I1050="",$P1050="",$P1050="なし"),"",$I1050*N(INDEX('メンバー'!$D$5:$D$24,$P1050)))</f>
        <v/>
      </c>
      <c r="K1050" s="32">
        <f>IF(OR($O1050="",$O1050="なし"),"",INDEX('案件'!$D$5:$D$84,$O1050)&amp;"")</f>
        <v/>
      </c>
      <c r="L1050" s="32">
        <f>IF(AND($A1050="",$B1050="",$C1050="",$F1050="",$G1050=""),"",IF(NOT(ISNUMBER($A1050)),"日付がない",IF($P1050="","氏名がない",IF($P1050="なし","氏名がメンバーにない",IF($O1050="","案件コードがない",IF($O1050="なし","案件コードが案件にない",IF($I1050="","時間がない",IF((N($F1050)*60+N($G1050))=0,"時間が0",IF($I1050=0,"丸めると0分","")))))))))</f>
        <v/>
      </c>
      <c r="M1050" s="58" t="n"/>
      <c r="N1050" s="33">
        <f>IF(ISNUMBER($A1050),DATE(YEAR($A1050),MONTH($A1050),1),"")</f>
        <v/>
      </c>
      <c r="O1050" s="34">
        <f>IF($C1050="","",IFERROR(MATCH($C1050,'案件'!$A$5:$A$84,0),"なし"))</f>
        <v/>
      </c>
      <c r="P1050" s="34">
        <f>IF($B1050="","",IFERROR(MATCH($B1050,'メンバー'!$B$5:$B$24,0),"なし"))</f>
        <v/>
      </c>
    </row>
    <row r="1051" ht="17" customHeight="1">
      <c r="A1051" s="23" t="n"/>
      <c r="B1051" s="21" t="n"/>
      <c r="C1051" s="21" t="n"/>
      <c r="D1051" s="29">
        <f>IF(OR($O1051="",$O1051="なし"),"",INDEX('案件'!$B$5:$B$84,$O1051)&amp;"")</f>
        <v/>
      </c>
      <c r="E1051" s="19" t="n"/>
      <c r="F1051" s="22" t="n"/>
      <c r="G1051" s="22" t="n"/>
      <c r="H1051" s="19" t="n"/>
      <c r="I1051" s="30">
        <f>IF(AND($F1051="",$G1051=""),"",IF(N('設定'!$B$11)&gt;0,ROUND((N($F1051)*60+N($G1051))/N('設定'!$B$11),0)*N('設定'!$B$11),(N($F1051)*60+N($G1051)))/60)</f>
        <v/>
      </c>
      <c r="J1051" s="31">
        <f>IF(OR($I1051="",$P1051="",$P1051="なし"),"",$I1051*N(INDEX('メンバー'!$D$5:$D$24,$P1051)))</f>
        <v/>
      </c>
      <c r="K1051" s="32">
        <f>IF(OR($O1051="",$O1051="なし"),"",INDEX('案件'!$D$5:$D$84,$O1051)&amp;"")</f>
        <v/>
      </c>
      <c r="L1051" s="32">
        <f>IF(AND($A1051="",$B1051="",$C1051="",$F1051="",$G1051=""),"",IF(NOT(ISNUMBER($A1051)),"日付がない",IF($P1051="","氏名がない",IF($P1051="なし","氏名がメンバーにない",IF($O1051="","案件コードがない",IF($O1051="なし","案件コードが案件にない",IF($I1051="","時間がない",IF((N($F1051)*60+N($G1051))=0,"時間が0",IF($I1051=0,"丸めると0分","")))))))))</f>
        <v/>
      </c>
      <c r="M1051" s="58" t="n"/>
      <c r="N1051" s="33">
        <f>IF(ISNUMBER($A1051),DATE(YEAR($A1051),MONTH($A1051),1),"")</f>
        <v/>
      </c>
      <c r="O1051" s="34">
        <f>IF($C1051="","",IFERROR(MATCH($C1051,'案件'!$A$5:$A$84,0),"なし"))</f>
        <v/>
      </c>
      <c r="P1051" s="34">
        <f>IF($B1051="","",IFERROR(MATCH($B1051,'メンバー'!$B$5:$B$24,0),"なし"))</f>
        <v/>
      </c>
    </row>
    <row r="1052" ht="17" customHeight="1">
      <c r="A1052" s="23" t="n"/>
      <c r="B1052" s="21" t="n"/>
      <c r="C1052" s="21" t="n"/>
      <c r="D1052" s="29">
        <f>IF(OR($O1052="",$O1052="なし"),"",INDEX('案件'!$B$5:$B$84,$O1052)&amp;"")</f>
        <v/>
      </c>
      <c r="E1052" s="19" t="n"/>
      <c r="F1052" s="22" t="n"/>
      <c r="G1052" s="22" t="n"/>
      <c r="H1052" s="19" t="n"/>
      <c r="I1052" s="30">
        <f>IF(AND($F1052="",$G1052=""),"",IF(N('設定'!$B$11)&gt;0,ROUND((N($F1052)*60+N($G1052))/N('設定'!$B$11),0)*N('設定'!$B$11),(N($F1052)*60+N($G1052)))/60)</f>
        <v/>
      </c>
      <c r="J1052" s="31">
        <f>IF(OR($I1052="",$P1052="",$P1052="なし"),"",$I1052*N(INDEX('メンバー'!$D$5:$D$24,$P1052)))</f>
        <v/>
      </c>
      <c r="K1052" s="32">
        <f>IF(OR($O1052="",$O1052="なし"),"",INDEX('案件'!$D$5:$D$84,$O1052)&amp;"")</f>
        <v/>
      </c>
      <c r="L1052" s="32">
        <f>IF(AND($A1052="",$B1052="",$C1052="",$F1052="",$G1052=""),"",IF(NOT(ISNUMBER($A1052)),"日付がない",IF($P1052="","氏名がない",IF($P1052="なし","氏名がメンバーにない",IF($O1052="","案件コードがない",IF($O1052="なし","案件コードが案件にない",IF($I1052="","時間がない",IF((N($F1052)*60+N($G1052))=0,"時間が0",IF($I1052=0,"丸めると0分","")))))))))</f>
        <v/>
      </c>
      <c r="M1052" s="58" t="n"/>
      <c r="N1052" s="33">
        <f>IF(ISNUMBER($A1052),DATE(YEAR($A1052),MONTH($A1052),1),"")</f>
        <v/>
      </c>
      <c r="O1052" s="34">
        <f>IF($C1052="","",IFERROR(MATCH($C1052,'案件'!$A$5:$A$84,0),"なし"))</f>
        <v/>
      </c>
      <c r="P1052" s="34">
        <f>IF($B1052="","",IFERROR(MATCH($B1052,'メンバー'!$B$5:$B$24,0),"なし"))</f>
        <v/>
      </c>
    </row>
    <row r="1053" ht="17" customHeight="1">
      <c r="A1053" s="23" t="n"/>
      <c r="B1053" s="21" t="n"/>
      <c r="C1053" s="21" t="n"/>
      <c r="D1053" s="29">
        <f>IF(OR($O1053="",$O1053="なし"),"",INDEX('案件'!$B$5:$B$84,$O1053)&amp;"")</f>
        <v/>
      </c>
      <c r="E1053" s="19" t="n"/>
      <c r="F1053" s="22" t="n"/>
      <c r="G1053" s="22" t="n"/>
      <c r="H1053" s="19" t="n"/>
      <c r="I1053" s="30">
        <f>IF(AND($F1053="",$G1053=""),"",IF(N('設定'!$B$11)&gt;0,ROUND((N($F1053)*60+N($G1053))/N('設定'!$B$11),0)*N('設定'!$B$11),(N($F1053)*60+N($G1053)))/60)</f>
        <v/>
      </c>
      <c r="J1053" s="31">
        <f>IF(OR($I1053="",$P1053="",$P1053="なし"),"",$I1053*N(INDEX('メンバー'!$D$5:$D$24,$P1053)))</f>
        <v/>
      </c>
      <c r="K1053" s="32">
        <f>IF(OR($O1053="",$O1053="なし"),"",INDEX('案件'!$D$5:$D$84,$O1053)&amp;"")</f>
        <v/>
      </c>
      <c r="L1053" s="32">
        <f>IF(AND($A1053="",$B1053="",$C1053="",$F1053="",$G1053=""),"",IF(NOT(ISNUMBER($A1053)),"日付がない",IF($P1053="","氏名がない",IF($P1053="なし","氏名がメンバーにない",IF($O1053="","案件コードがない",IF($O1053="なし","案件コードが案件にない",IF($I1053="","時間がない",IF((N($F1053)*60+N($G1053))=0,"時間が0",IF($I1053=0,"丸めると0分","")))))))))</f>
        <v/>
      </c>
      <c r="M1053" s="58" t="n"/>
      <c r="N1053" s="33">
        <f>IF(ISNUMBER($A1053),DATE(YEAR($A1053),MONTH($A1053),1),"")</f>
        <v/>
      </c>
      <c r="O1053" s="34">
        <f>IF($C1053="","",IFERROR(MATCH($C1053,'案件'!$A$5:$A$84,0),"なし"))</f>
        <v/>
      </c>
      <c r="P1053" s="34">
        <f>IF($B1053="","",IFERROR(MATCH($B1053,'メンバー'!$B$5:$B$24,0),"なし"))</f>
        <v/>
      </c>
    </row>
    <row r="1054" ht="17" customHeight="1">
      <c r="A1054" s="23" t="n"/>
      <c r="B1054" s="21" t="n"/>
      <c r="C1054" s="21" t="n"/>
      <c r="D1054" s="29">
        <f>IF(OR($O1054="",$O1054="なし"),"",INDEX('案件'!$B$5:$B$84,$O1054)&amp;"")</f>
        <v/>
      </c>
      <c r="E1054" s="19" t="n"/>
      <c r="F1054" s="22" t="n"/>
      <c r="G1054" s="22" t="n"/>
      <c r="H1054" s="19" t="n"/>
      <c r="I1054" s="30">
        <f>IF(AND($F1054="",$G1054=""),"",IF(N('設定'!$B$11)&gt;0,ROUND((N($F1054)*60+N($G1054))/N('設定'!$B$11),0)*N('設定'!$B$11),(N($F1054)*60+N($G1054)))/60)</f>
        <v/>
      </c>
      <c r="J1054" s="31">
        <f>IF(OR($I1054="",$P1054="",$P1054="なし"),"",$I1054*N(INDEX('メンバー'!$D$5:$D$24,$P1054)))</f>
        <v/>
      </c>
      <c r="K1054" s="32">
        <f>IF(OR($O1054="",$O1054="なし"),"",INDEX('案件'!$D$5:$D$84,$O1054)&amp;"")</f>
        <v/>
      </c>
      <c r="L1054" s="32">
        <f>IF(AND($A1054="",$B1054="",$C1054="",$F1054="",$G1054=""),"",IF(NOT(ISNUMBER($A1054)),"日付がない",IF($P1054="","氏名がない",IF($P1054="なし","氏名がメンバーにない",IF($O1054="","案件コードがない",IF($O1054="なし","案件コードが案件にない",IF($I1054="","時間がない",IF((N($F1054)*60+N($G1054))=0,"時間が0",IF($I1054=0,"丸めると0分","")))))))))</f>
        <v/>
      </c>
      <c r="M1054" s="58" t="n"/>
      <c r="N1054" s="33">
        <f>IF(ISNUMBER($A1054),DATE(YEAR($A1054),MONTH($A1054),1),"")</f>
        <v/>
      </c>
      <c r="O1054" s="34">
        <f>IF($C1054="","",IFERROR(MATCH($C1054,'案件'!$A$5:$A$84,0),"なし"))</f>
        <v/>
      </c>
      <c r="P1054" s="34">
        <f>IF($B1054="","",IFERROR(MATCH($B1054,'メンバー'!$B$5:$B$24,0),"なし"))</f>
        <v/>
      </c>
    </row>
    <row r="1055" ht="17" customHeight="1">
      <c r="A1055" s="23" t="n"/>
      <c r="B1055" s="21" t="n"/>
      <c r="C1055" s="21" t="n"/>
      <c r="D1055" s="29">
        <f>IF(OR($O1055="",$O1055="なし"),"",INDEX('案件'!$B$5:$B$84,$O1055)&amp;"")</f>
        <v/>
      </c>
      <c r="E1055" s="19" t="n"/>
      <c r="F1055" s="22" t="n"/>
      <c r="G1055" s="22" t="n"/>
      <c r="H1055" s="19" t="n"/>
      <c r="I1055" s="30">
        <f>IF(AND($F1055="",$G1055=""),"",IF(N('設定'!$B$11)&gt;0,ROUND((N($F1055)*60+N($G1055))/N('設定'!$B$11),0)*N('設定'!$B$11),(N($F1055)*60+N($G1055)))/60)</f>
        <v/>
      </c>
      <c r="J1055" s="31">
        <f>IF(OR($I1055="",$P1055="",$P1055="なし"),"",$I1055*N(INDEX('メンバー'!$D$5:$D$24,$P1055)))</f>
        <v/>
      </c>
      <c r="K1055" s="32">
        <f>IF(OR($O1055="",$O1055="なし"),"",INDEX('案件'!$D$5:$D$84,$O1055)&amp;"")</f>
        <v/>
      </c>
      <c r="L1055" s="32">
        <f>IF(AND($A1055="",$B1055="",$C1055="",$F1055="",$G1055=""),"",IF(NOT(ISNUMBER($A1055)),"日付がない",IF($P1055="","氏名がない",IF($P1055="なし","氏名がメンバーにない",IF($O1055="","案件コードがない",IF($O1055="なし","案件コードが案件にない",IF($I1055="","時間がない",IF((N($F1055)*60+N($G1055))=0,"時間が0",IF($I1055=0,"丸めると0分","")))))))))</f>
        <v/>
      </c>
      <c r="M1055" s="58" t="n"/>
      <c r="N1055" s="33">
        <f>IF(ISNUMBER($A1055),DATE(YEAR($A1055),MONTH($A1055),1),"")</f>
        <v/>
      </c>
      <c r="O1055" s="34">
        <f>IF($C1055="","",IFERROR(MATCH($C1055,'案件'!$A$5:$A$84,0),"なし"))</f>
        <v/>
      </c>
      <c r="P1055" s="34">
        <f>IF($B1055="","",IFERROR(MATCH($B1055,'メンバー'!$B$5:$B$24,0),"なし"))</f>
        <v/>
      </c>
    </row>
    <row r="1056" ht="17" customHeight="1">
      <c r="A1056" s="23" t="n"/>
      <c r="B1056" s="21" t="n"/>
      <c r="C1056" s="21" t="n"/>
      <c r="D1056" s="29">
        <f>IF(OR($O1056="",$O1056="なし"),"",INDEX('案件'!$B$5:$B$84,$O1056)&amp;"")</f>
        <v/>
      </c>
      <c r="E1056" s="19" t="n"/>
      <c r="F1056" s="22" t="n"/>
      <c r="G1056" s="22" t="n"/>
      <c r="H1056" s="19" t="n"/>
      <c r="I1056" s="30">
        <f>IF(AND($F1056="",$G1056=""),"",IF(N('設定'!$B$11)&gt;0,ROUND((N($F1056)*60+N($G1056))/N('設定'!$B$11),0)*N('設定'!$B$11),(N($F1056)*60+N($G1056)))/60)</f>
        <v/>
      </c>
      <c r="J1056" s="31">
        <f>IF(OR($I1056="",$P1056="",$P1056="なし"),"",$I1056*N(INDEX('メンバー'!$D$5:$D$24,$P1056)))</f>
        <v/>
      </c>
      <c r="K1056" s="32">
        <f>IF(OR($O1056="",$O1056="なし"),"",INDEX('案件'!$D$5:$D$84,$O1056)&amp;"")</f>
        <v/>
      </c>
      <c r="L1056" s="32">
        <f>IF(AND($A1056="",$B1056="",$C1056="",$F1056="",$G1056=""),"",IF(NOT(ISNUMBER($A1056)),"日付がない",IF($P1056="","氏名がない",IF($P1056="なし","氏名がメンバーにない",IF($O1056="","案件コードがない",IF($O1056="なし","案件コードが案件にない",IF($I1056="","時間がない",IF((N($F1056)*60+N($G1056))=0,"時間が0",IF($I1056=0,"丸めると0分","")))))))))</f>
        <v/>
      </c>
      <c r="M1056" s="58" t="n"/>
      <c r="N1056" s="33">
        <f>IF(ISNUMBER($A1056),DATE(YEAR($A1056),MONTH($A1056),1),"")</f>
        <v/>
      </c>
      <c r="O1056" s="34">
        <f>IF($C1056="","",IFERROR(MATCH($C1056,'案件'!$A$5:$A$84,0),"なし"))</f>
        <v/>
      </c>
      <c r="P1056" s="34">
        <f>IF($B1056="","",IFERROR(MATCH($B1056,'メンバー'!$B$5:$B$24,0),"なし"))</f>
        <v/>
      </c>
    </row>
    <row r="1057" ht="17" customHeight="1">
      <c r="A1057" s="23" t="n"/>
      <c r="B1057" s="21" t="n"/>
      <c r="C1057" s="21" t="n"/>
      <c r="D1057" s="29">
        <f>IF(OR($O1057="",$O1057="なし"),"",INDEX('案件'!$B$5:$B$84,$O1057)&amp;"")</f>
        <v/>
      </c>
      <c r="E1057" s="19" t="n"/>
      <c r="F1057" s="22" t="n"/>
      <c r="G1057" s="22" t="n"/>
      <c r="H1057" s="19" t="n"/>
      <c r="I1057" s="30">
        <f>IF(AND($F1057="",$G1057=""),"",IF(N('設定'!$B$11)&gt;0,ROUND((N($F1057)*60+N($G1057))/N('設定'!$B$11),0)*N('設定'!$B$11),(N($F1057)*60+N($G1057)))/60)</f>
        <v/>
      </c>
      <c r="J1057" s="31">
        <f>IF(OR($I1057="",$P1057="",$P1057="なし"),"",$I1057*N(INDEX('メンバー'!$D$5:$D$24,$P1057)))</f>
        <v/>
      </c>
      <c r="K1057" s="32">
        <f>IF(OR($O1057="",$O1057="なし"),"",INDEX('案件'!$D$5:$D$84,$O1057)&amp;"")</f>
        <v/>
      </c>
      <c r="L1057" s="32">
        <f>IF(AND($A1057="",$B1057="",$C1057="",$F1057="",$G1057=""),"",IF(NOT(ISNUMBER($A1057)),"日付がない",IF($P1057="","氏名がない",IF($P1057="なし","氏名がメンバーにない",IF($O1057="","案件コードがない",IF($O1057="なし","案件コードが案件にない",IF($I1057="","時間がない",IF((N($F1057)*60+N($G1057))=0,"時間が0",IF($I1057=0,"丸めると0分","")))))))))</f>
        <v/>
      </c>
      <c r="M1057" s="58" t="n"/>
      <c r="N1057" s="33">
        <f>IF(ISNUMBER($A1057),DATE(YEAR($A1057),MONTH($A1057),1),"")</f>
        <v/>
      </c>
      <c r="O1057" s="34">
        <f>IF($C1057="","",IFERROR(MATCH($C1057,'案件'!$A$5:$A$84,0),"なし"))</f>
        <v/>
      </c>
      <c r="P1057" s="34">
        <f>IF($B1057="","",IFERROR(MATCH($B1057,'メンバー'!$B$5:$B$24,0),"なし"))</f>
        <v/>
      </c>
    </row>
    <row r="1058" ht="17" customHeight="1">
      <c r="A1058" s="23" t="n"/>
      <c r="B1058" s="21" t="n"/>
      <c r="C1058" s="21" t="n"/>
      <c r="D1058" s="29">
        <f>IF(OR($O1058="",$O1058="なし"),"",INDEX('案件'!$B$5:$B$84,$O1058)&amp;"")</f>
        <v/>
      </c>
      <c r="E1058" s="19" t="n"/>
      <c r="F1058" s="22" t="n"/>
      <c r="G1058" s="22" t="n"/>
      <c r="H1058" s="19" t="n"/>
      <c r="I1058" s="30">
        <f>IF(AND($F1058="",$G1058=""),"",IF(N('設定'!$B$11)&gt;0,ROUND((N($F1058)*60+N($G1058))/N('設定'!$B$11),0)*N('設定'!$B$11),(N($F1058)*60+N($G1058)))/60)</f>
        <v/>
      </c>
      <c r="J1058" s="31">
        <f>IF(OR($I1058="",$P1058="",$P1058="なし"),"",$I1058*N(INDEX('メンバー'!$D$5:$D$24,$P1058)))</f>
        <v/>
      </c>
      <c r="K1058" s="32">
        <f>IF(OR($O1058="",$O1058="なし"),"",INDEX('案件'!$D$5:$D$84,$O1058)&amp;"")</f>
        <v/>
      </c>
      <c r="L1058" s="32">
        <f>IF(AND($A1058="",$B1058="",$C1058="",$F1058="",$G1058=""),"",IF(NOT(ISNUMBER($A1058)),"日付がない",IF($P1058="","氏名がない",IF($P1058="なし","氏名がメンバーにない",IF($O1058="","案件コードがない",IF($O1058="なし","案件コードが案件にない",IF($I1058="","時間がない",IF((N($F1058)*60+N($G1058))=0,"時間が0",IF($I1058=0,"丸めると0分","")))))))))</f>
        <v/>
      </c>
      <c r="M1058" s="58" t="n"/>
      <c r="N1058" s="33">
        <f>IF(ISNUMBER($A1058),DATE(YEAR($A1058),MONTH($A1058),1),"")</f>
        <v/>
      </c>
      <c r="O1058" s="34">
        <f>IF($C1058="","",IFERROR(MATCH($C1058,'案件'!$A$5:$A$84,0),"なし"))</f>
        <v/>
      </c>
      <c r="P1058" s="34">
        <f>IF($B1058="","",IFERROR(MATCH($B1058,'メンバー'!$B$5:$B$24,0),"なし"))</f>
        <v/>
      </c>
    </row>
    <row r="1059" ht="17" customHeight="1">
      <c r="A1059" s="23" t="n"/>
      <c r="B1059" s="21" t="n"/>
      <c r="C1059" s="21" t="n"/>
      <c r="D1059" s="29">
        <f>IF(OR($O1059="",$O1059="なし"),"",INDEX('案件'!$B$5:$B$84,$O1059)&amp;"")</f>
        <v/>
      </c>
      <c r="E1059" s="19" t="n"/>
      <c r="F1059" s="22" t="n"/>
      <c r="G1059" s="22" t="n"/>
      <c r="H1059" s="19" t="n"/>
      <c r="I1059" s="30">
        <f>IF(AND($F1059="",$G1059=""),"",IF(N('設定'!$B$11)&gt;0,ROUND((N($F1059)*60+N($G1059))/N('設定'!$B$11),0)*N('設定'!$B$11),(N($F1059)*60+N($G1059)))/60)</f>
        <v/>
      </c>
      <c r="J1059" s="31">
        <f>IF(OR($I1059="",$P1059="",$P1059="なし"),"",$I1059*N(INDEX('メンバー'!$D$5:$D$24,$P1059)))</f>
        <v/>
      </c>
      <c r="K1059" s="32">
        <f>IF(OR($O1059="",$O1059="なし"),"",INDEX('案件'!$D$5:$D$84,$O1059)&amp;"")</f>
        <v/>
      </c>
      <c r="L1059" s="32">
        <f>IF(AND($A1059="",$B1059="",$C1059="",$F1059="",$G1059=""),"",IF(NOT(ISNUMBER($A1059)),"日付がない",IF($P1059="","氏名がない",IF($P1059="なし","氏名がメンバーにない",IF($O1059="","案件コードがない",IF($O1059="なし","案件コードが案件にない",IF($I1059="","時間がない",IF((N($F1059)*60+N($G1059))=0,"時間が0",IF($I1059=0,"丸めると0分","")))))))))</f>
        <v/>
      </c>
      <c r="M1059" s="58" t="n"/>
      <c r="N1059" s="33">
        <f>IF(ISNUMBER($A1059),DATE(YEAR($A1059),MONTH($A1059),1),"")</f>
        <v/>
      </c>
      <c r="O1059" s="34">
        <f>IF($C1059="","",IFERROR(MATCH($C1059,'案件'!$A$5:$A$84,0),"なし"))</f>
        <v/>
      </c>
      <c r="P1059" s="34">
        <f>IF($B1059="","",IFERROR(MATCH($B1059,'メンバー'!$B$5:$B$24,0),"なし"))</f>
        <v/>
      </c>
    </row>
    <row r="1060" ht="17" customHeight="1">
      <c r="A1060" s="23" t="n"/>
      <c r="B1060" s="21" t="n"/>
      <c r="C1060" s="21" t="n"/>
      <c r="D1060" s="29">
        <f>IF(OR($O1060="",$O1060="なし"),"",INDEX('案件'!$B$5:$B$84,$O1060)&amp;"")</f>
        <v/>
      </c>
      <c r="E1060" s="19" t="n"/>
      <c r="F1060" s="22" t="n"/>
      <c r="G1060" s="22" t="n"/>
      <c r="H1060" s="19" t="n"/>
      <c r="I1060" s="30">
        <f>IF(AND($F1060="",$G1060=""),"",IF(N('設定'!$B$11)&gt;0,ROUND((N($F1060)*60+N($G1060))/N('設定'!$B$11),0)*N('設定'!$B$11),(N($F1060)*60+N($G1060)))/60)</f>
        <v/>
      </c>
      <c r="J1060" s="31">
        <f>IF(OR($I1060="",$P1060="",$P1060="なし"),"",$I1060*N(INDEX('メンバー'!$D$5:$D$24,$P1060)))</f>
        <v/>
      </c>
      <c r="K1060" s="32">
        <f>IF(OR($O1060="",$O1060="なし"),"",INDEX('案件'!$D$5:$D$84,$O1060)&amp;"")</f>
        <v/>
      </c>
      <c r="L1060" s="32">
        <f>IF(AND($A1060="",$B1060="",$C1060="",$F1060="",$G1060=""),"",IF(NOT(ISNUMBER($A1060)),"日付がない",IF($P1060="","氏名がない",IF($P1060="なし","氏名がメンバーにない",IF($O1060="","案件コードがない",IF($O1060="なし","案件コードが案件にない",IF($I1060="","時間がない",IF((N($F1060)*60+N($G1060))=0,"時間が0",IF($I1060=0,"丸めると0分","")))))))))</f>
        <v/>
      </c>
      <c r="M1060" s="58" t="n"/>
      <c r="N1060" s="33">
        <f>IF(ISNUMBER($A1060),DATE(YEAR($A1060),MONTH($A1060),1),"")</f>
        <v/>
      </c>
      <c r="O1060" s="34">
        <f>IF($C1060="","",IFERROR(MATCH($C1060,'案件'!$A$5:$A$84,0),"なし"))</f>
        <v/>
      </c>
      <c r="P1060" s="34">
        <f>IF($B1060="","",IFERROR(MATCH($B1060,'メンバー'!$B$5:$B$24,0),"なし"))</f>
        <v/>
      </c>
    </row>
    <row r="1061" ht="17" customHeight="1">
      <c r="A1061" s="23" t="n"/>
      <c r="B1061" s="21" t="n"/>
      <c r="C1061" s="21" t="n"/>
      <c r="D1061" s="29">
        <f>IF(OR($O1061="",$O1061="なし"),"",INDEX('案件'!$B$5:$B$84,$O1061)&amp;"")</f>
        <v/>
      </c>
      <c r="E1061" s="19" t="n"/>
      <c r="F1061" s="22" t="n"/>
      <c r="G1061" s="22" t="n"/>
      <c r="H1061" s="19" t="n"/>
      <c r="I1061" s="30">
        <f>IF(AND($F1061="",$G1061=""),"",IF(N('設定'!$B$11)&gt;0,ROUND((N($F1061)*60+N($G1061))/N('設定'!$B$11),0)*N('設定'!$B$11),(N($F1061)*60+N($G1061)))/60)</f>
        <v/>
      </c>
      <c r="J1061" s="31">
        <f>IF(OR($I1061="",$P1061="",$P1061="なし"),"",$I1061*N(INDEX('メンバー'!$D$5:$D$24,$P1061)))</f>
        <v/>
      </c>
      <c r="K1061" s="32">
        <f>IF(OR($O1061="",$O1061="なし"),"",INDEX('案件'!$D$5:$D$84,$O1061)&amp;"")</f>
        <v/>
      </c>
      <c r="L1061" s="32">
        <f>IF(AND($A1061="",$B1061="",$C1061="",$F1061="",$G1061=""),"",IF(NOT(ISNUMBER($A1061)),"日付がない",IF($P1061="","氏名がない",IF($P1061="なし","氏名がメンバーにない",IF($O1061="","案件コードがない",IF($O1061="なし","案件コードが案件にない",IF($I1061="","時間がない",IF((N($F1061)*60+N($G1061))=0,"時間が0",IF($I1061=0,"丸めると0分","")))))))))</f>
        <v/>
      </c>
      <c r="M1061" s="58" t="n"/>
      <c r="N1061" s="33">
        <f>IF(ISNUMBER($A1061),DATE(YEAR($A1061),MONTH($A1061),1),"")</f>
        <v/>
      </c>
      <c r="O1061" s="34">
        <f>IF($C1061="","",IFERROR(MATCH($C1061,'案件'!$A$5:$A$84,0),"なし"))</f>
        <v/>
      </c>
      <c r="P1061" s="34">
        <f>IF($B1061="","",IFERROR(MATCH($B1061,'メンバー'!$B$5:$B$24,0),"なし"))</f>
        <v/>
      </c>
    </row>
    <row r="1062" ht="17" customHeight="1">
      <c r="A1062" s="23" t="n"/>
      <c r="B1062" s="21" t="n"/>
      <c r="C1062" s="21" t="n"/>
      <c r="D1062" s="29">
        <f>IF(OR($O1062="",$O1062="なし"),"",INDEX('案件'!$B$5:$B$84,$O1062)&amp;"")</f>
        <v/>
      </c>
      <c r="E1062" s="19" t="n"/>
      <c r="F1062" s="22" t="n"/>
      <c r="G1062" s="22" t="n"/>
      <c r="H1062" s="19" t="n"/>
      <c r="I1062" s="30">
        <f>IF(AND($F1062="",$G1062=""),"",IF(N('設定'!$B$11)&gt;0,ROUND((N($F1062)*60+N($G1062))/N('設定'!$B$11),0)*N('設定'!$B$11),(N($F1062)*60+N($G1062)))/60)</f>
        <v/>
      </c>
      <c r="J1062" s="31">
        <f>IF(OR($I1062="",$P1062="",$P1062="なし"),"",$I1062*N(INDEX('メンバー'!$D$5:$D$24,$P1062)))</f>
        <v/>
      </c>
      <c r="K1062" s="32">
        <f>IF(OR($O1062="",$O1062="なし"),"",INDEX('案件'!$D$5:$D$84,$O1062)&amp;"")</f>
        <v/>
      </c>
      <c r="L1062" s="32">
        <f>IF(AND($A1062="",$B1062="",$C1062="",$F1062="",$G1062=""),"",IF(NOT(ISNUMBER($A1062)),"日付がない",IF($P1062="","氏名がない",IF($P1062="なし","氏名がメンバーにない",IF($O1062="","案件コードがない",IF($O1062="なし","案件コードが案件にない",IF($I1062="","時間がない",IF((N($F1062)*60+N($G1062))=0,"時間が0",IF($I1062=0,"丸めると0分","")))))))))</f>
        <v/>
      </c>
      <c r="M1062" s="58" t="n"/>
      <c r="N1062" s="33">
        <f>IF(ISNUMBER($A1062),DATE(YEAR($A1062),MONTH($A1062),1),"")</f>
        <v/>
      </c>
      <c r="O1062" s="34">
        <f>IF($C1062="","",IFERROR(MATCH($C1062,'案件'!$A$5:$A$84,0),"なし"))</f>
        <v/>
      </c>
      <c r="P1062" s="34">
        <f>IF($B1062="","",IFERROR(MATCH($B1062,'メンバー'!$B$5:$B$24,0),"なし"))</f>
        <v/>
      </c>
    </row>
    <row r="1063" ht="17" customHeight="1">
      <c r="A1063" s="23" t="n"/>
      <c r="B1063" s="21" t="n"/>
      <c r="C1063" s="21" t="n"/>
      <c r="D1063" s="29">
        <f>IF(OR($O1063="",$O1063="なし"),"",INDEX('案件'!$B$5:$B$84,$O1063)&amp;"")</f>
        <v/>
      </c>
      <c r="E1063" s="19" t="n"/>
      <c r="F1063" s="22" t="n"/>
      <c r="G1063" s="22" t="n"/>
      <c r="H1063" s="19" t="n"/>
      <c r="I1063" s="30">
        <f>IF(AND($F1063="",$G1063=""),"",IF(N('設定'!$B$11)&gt;0,ROUND((N($F1063)*60+N($G1063))/N('設定'!$B$11),0)*N('設定'!$B$11),(N($F1063)*60+N($G1063)))/60)</f>
        <v/>
      </c>
      <c r="J1063" s="31">
        <f>IF(OR($I1063="",$P1063="",$P1063="なし"),"",$I1063*N(INDEX('メンバー'!$D$5:$D$24,$P1063)))</f>
        <v/>
      </c>
      <c r="K1063" s="32">
        <f>IF(OR($O1063="",$O1063="なし"),"",INDEX('案件'!$D$5:$D$84,$O1063)&amp;"")</f>
        <v/>
      </c>
      <c r="L1063" s="32">
        <f>IF(AND($A1063="",$B1063="",$C1063="",$F1063="",$G1063=""),"",IF(NOT(ISNUMBER($A1063)),"日付がない",IF($P1063="","氏名がない",IF($P1063="なし","氏名がメンバーにない",IF($O1063="","案件コードがない",IF($O1063="なし","案件コードが案件にない",IF($I1063="","時間がない",IF((N($F1063)*60+N($G1063))=0,"時間が0",IF($I1063=0,"丸めると0分","")))))))))</f>
        <v/>
      </c>
      <c r="M1063" s="58" t="n"/>
      <c r="N1063" s="33">
        <f>IF(ISNUMBER($A1063),DATE(YEAR($A1063),MONTH($A1063),1),"")</f>
        <v/>
      </c>
      <c r="O1063" s="34">
        <f>IF($C1063="","",IFERROR(MATCH($C1063,'案件'!$A$5:$A$84,0),"なし"))</f>
        <v/>
      </c>
      <c r="P1063" s="34">
        <f>IF($B1063="","",IFERROR(MATCH($B1063,'メンバー'!$B$5:$B$24,0),"なし"))</f>
        <v/>
      </c>
    </row>
    <row r="1064" ht="17" customHeight="1">
      <c r="A1064" s="23" t="n"/>
      <c r="B1064" s="21" t="n"/>
      <c r="C1064" s="21" t="n"/>
      <c r="D1064" s="29">
        <f>IF(OR($O1064="",$O1064="なし"),"",INDEX('案件'!$B$5:$B$84,$O1064)&amp;"")</f>
        <v/>
      </c>
      <c r="E1064" s="19" t="n"/>
      <c r="F1064" s="22" t="n"/>
      <c r="G1064" s="22" t="n"/>
      <c r="H1064" s="19" t="n"/>
      <c r="I1064" s="30">
        <f>IF(AND($F1064="",$G1064=""),"",IF(N('設定'!$B$11)&gt;0,ROUND((N($F1064)*60+N($G1064))/N('設定'!$B$11),0)*N('設定'!$B$11),(N($F1064)*60+N($G1064)))/60)</f>
        <v/>
      </c>
      <c r="J1064" s="31">
        <f>IF(OR($I1064="",$P1064="",$P1064="なし"),"",$I1064*N(INDEX('メンバー'!$D$5:$D$24,$P1064)))</f>
        <v/>
      </c>
      <c r="K1064" s="32">
        <f>IF(OR($O1064="",$O1064="なし"),"",INDEX('案件'!$D$5:$D$84,$O1064)&amp;"")</f>
        <v/>
      </c>
      <c r="L1064" s="32">
        <f>IF(AND($A1064="",$B1064="",$C1064="",$F1064="",$G1064=""),"",IF(NOT(ISNUMBER($A1064)),"日付がない",IF($P1064="","氏名がない",IF($P1064="なし","氏名がメンバーにない",IF($O1064="","案件コードがない",IF($O1064="なし","案件コードが案件にない",IF($I1064="","時間がない",IF((N($F1064)*60+N($G1064))=0,"時間が0",IF($I1064=0,"丸めると0分","")))))))))</f>
        <v/>
      </c>
      <c r="M1064" s="58" t="n"/>
      <c r="N1064" s="33">
        <f>IF(ISNUMBER($A1064),DATE(YEAR($A1064),MONTH($A1064),1),"")</f>
        <v/>
      </c>
      <c r="O1064" s="34">
        <f>IF($C1064="","",IFERROR(MATCH($C1064,'案件'!$A$5:$A$84,0),"なし"))</f>
        <v/>
      </c>
      <c r="P1064" s="34">
        <f>IF($B1064="","",IFERROR(MATCH($B1064,'メンバー'!$B$5:$B$24,0),"なし"))</f>
        <v/>
      </c>
    </row>
    <row r="1065" ht="17" customHeight="1">
      <c r="A1065" s="23" t="n"/>
      <c r="B1065" s="21" t="n"/>
      <c r="C1065" s="21" t="n"/>
      <c r="D1065" s="29">
        <f>IF(OR($O1065="",$O1065="なし"),"",INDEX('案件'!$B$5:$B$84,$O1065)&amp;"")</f>
        <v/>
      </c>
      <c r="E1065" s="19" t="n"/>
      <c r="F1065" s="22" t="n"/>
      <c r="G1065" s="22" t="n"/>
      <c r="H1065" s="19" t="n"/>
      <c r="I1065" s="30">
        <f>IF(AND($F1065="",$G1065=""),"",IF(N('設定'!$B$11)&gt;0,ROUND((N($F1065)*60+N($G1065))/N('設定'!$B$11),0)*N('設定'!$B$11),(N($F1065)*60+N($G1065)))/60)</f>
        <v/>
      </c>
      <c r="J1065" s="31">
        <f>IF(OR($I1065="",$P1065="",$P1065="なし"),"",$I1065*N(INDEX('メンバー'!$D$5:$D$24,$P1065)))</f>
        <v/>
      </c>
      <c r="K1065" s="32">
        <f>IF(OR($O1065="",$O1065="なし"),"",INDEX('案件'!$D$5:$D$84,$O1065)&amp;"")</f>
        <v/>
      </c>
      <c r="L1065" s="32">
        <f>IF(AND($A1065="",$B1065="",$C1065="",$F1065="",$G1065=""),"",IF(NOT(ISNUMBER($A1065)),"日付がない",IF($P1065="","氏名がない",IF($P1065="なし","氏名がメンバーにない",IF($O1065="","案件コードがない",IF($O1065="なし","案件コードが案件にない",IF($I1065="","時間がない",IF((N($F1065)*60+N($G1065))=0,"時間が0",IF($I1065=0,"丸めると0分","")))))))))</f>
        <v/>
      </c>
      <c r="M1065" s="58" t="n"/>
      <c r="N1065" s="33">
        <f>IF(ISNUMBER($A1065),DATE(YEAR($A1065),MONTH($A1065),1),"")</f>
        <v/>
      </c>
      <c r="O1065" s="34">
        <f>IF($C1065="","",IFERROR(MATCH($C1065,'案件'!$A$5:$A$84,0),"なし"))</f>
        <v/>
      </c>
      <c r="P1065" s="34">
        <f>IF($B1065="","",IFERROR(MATCH($B1065,'メンバー'!$B$5:$B$24,0),"なし"))</f>
        <v/>
      </c>
    </row>
    <row r="1066" ht="17" customHeight="1">
      <c r="A1066" s="23" t="n"/>
      <c r="B1066" s="21" t="n"/>
      <c r="C1066" s="21" t="n"/>
      <c r="D1066" s="29">
        <f>IF(OR($O1066="",$O1066="なし"),"",INDEX('案件'!$B$5:$B$84,$O1066)&amp;"")</f>
        <v/>
      </c>
      <c r="E1066" s="19" t="n"/>
      <c r="F1066" s="22" t="n"/>
      <c r="G1066" s="22" t="n"/>
      <c r="H1066" s="19" t="n"/>
      <c r="I1066" s="30">
        <f>IF(AND($F1066="",$G1066=""),"",IF(N('設定'!$B$11)&gt;0,ROUND((N($F1066)*60+N($G1066))/N('設定'!$B$11),0)*N('設定'!$B$11),(N($F1066)*60+N($G1066)))/60)</f>
        <v/>
      </c>
      <c r="J1066" s="31">
        <f>IF(OR($I1066="",$P1066="",$P1066="なし"),"",$I1066*N(INDEX('メンバー'!$D$5:$D$24,$P1066)))</f>
        <v/>
      </c>
      <c r="K1066" s="32">
        <f>IF(OR($O1066="",$O1066="なし"),"",INDEX('案件'!$D$5:$D$84,$O1066)&amp;"")</f>
        <v/>
      </c>
      <c r="L1066" s="32">
        <f>IF(AND($A1066="",$B1066="",$C1066="",$F1066="",$G1066=""),"",IF(NOT(ISNUMBER($A1066)),"日付がない",IF($P1066="","氏名がない",IF($P1066="なし","氏名がメンバーにない",IF($O1066="","案件コードがない",IF($O1066="なし","案件コードが案件にない",IF($I1066="","時間がない",IF((N($F1066)*60+N($G1066))=0,"時間が0",IF($I1066=0,"丸めると0分","")))))))))</f>
        <v/>
      </c>
      <c r="M1066" s="58" t="n"/>
      <c r="N1066" s="33">
        <f>IF(ISNUMBER($A1066),DATE(YEAR($A1066),MONTH($A1066),1),"")</f>
        <v/>
      </c>
      <c r="O1066" s="34">
        <f>IF($C1066="","",IFERROR(MATCH($C1066,'案件'!$A$5:$A$84,0),"なし"))</f>
        <v/>
      </c>
      <c r="P1066" s="34">
        <f>IF($B1066="","",IFERROR(MATCH($B1066,'メンバー'!$B$5:$B$24,0),"なし"))</f>
        <v/>
      </c>
    </row>
    <row r="1067" ht="17" customHeight="1">
      <c r="A1067" s="23" t="n"/>
      <c r="B1067" s="21" t="n"/>
      <c r="C1067" s="21" t="n"/>
      <c r="D1067" s="29">
        <f>IF(OR($O1067="",$O1067="なし"),"",INDEX('案件'!$B$5:$B$84,$O1067)&amp;"")</f>
        <v/>
      </c>
      <c r="E1067" s="19" t="n"/>
      <c r="F1067" s="22" t="n"/>
      <c r="G1067" s="22" t="n"/>
      <c r="H1067" s="19" t="n"/>
      <c r="I1067" s="30">
        <f>IF(AND($F1067="",$G1067=""),"",IF(N('設定'!$B$11)&gt;0,ROUND((N($F1067)*60+N($G1067))/N('設定'!$B$11),0)*N('設定'!$B$11),(N($F1067)*60+N($G1067)))/60)</f>
        <v/>
      </c>
      <c r="J1067" s="31">
        <f>IF(OR($I1067="",$P1067="",$P1067="なし"),"",$I1067*N(INDEX('メンバー'!$D$5:$D$24,$P1067)))</f>
        <v/>
      </c>
      <c r="K1067" s="32">
        <f>IF(OR($O1067="",$O1067="なし"),"",INDEX('案件'!$D$5:$D$84,$O1067)&amp;"")</f>
        <v/>
      </c>
      <c r="L1067" s="32">
        <f>IF(AND($A1067="",$B1067="",$C1067="",$F1067="",$G1067=""),"",IF(NOT(ISNUMBER($A1067)),"日付がない",IF($P1067="","氏名がない",IF($P1067="なし","氏名がメンバーにない",IF($O1067="","案件コードがない",IF($O1067="なし","案件コードが案件にない",IF($I1067="","時間がない",IF((N($F1067)*60+N($G1067))=0,"時間が0",IF($I1067=0,"丸めると0分","")))))))))</f>
        <v/>
      </c>
      <c r="M1067" s="58" t="n"/>
      <c r="N1067" s="33">
        <f>IF(ISNUMBER($A1067),DATE(YEAR($A1067),MONTH($A1067),1),"")</f>
        <v/>
      </c>
      <c r="O1067" s="34">
        <f>IF($C1067="","",IFERROR(MATCH($C1067,'案件'!$A$5:$A$84,0),"なし"))</f>
        <v/>
      </c>
      <c r="P1067" s="34">
        <f>IF($B1067="","",IFERROR(MATCH($B1067,'メンバー'!$B$5:$B$24,0),"なし"))</f>
        <v/>
      </c>
    </row>
    <row r="1068" ht="17" customHeight="1">
      <c r="A1068" s="23" t="n"/>
      <c r="B1068" s="21" t="n"/>
      <c r="C1068" s="21" t="n"/>
      <c r="D1068" s="29">
        <f>IF(OR($O1068="",$O1068="なし"),"",INDEX('案件'!$B$5:$B$84,$O1068)&amp;"")</f>
        <v/>
      </c>
      <c r="E1068" s="19" t="n"/>
      <c r="F1068" s="22" t="n"/>
      <c r="G1068" s="22" t="n"/>
      <c r="H1068" s="19" t="n"/>
      <c r="I1068" s="30">
        <f>IF(AND($F1068="",$G1068=""),"",IF(N('設定'!$B$11)&gt;0,ROUND((N($F1068)*60+N($G1068))/N('設定'!$B$11),0)*N('設定'!$B$11),(N($F1068)*60+N($G1068)))/60)</f>
        <v/>
      </c>
      <c r="J1068" s="31">
        <f>IF(OR($I1068="",$P1068="",$P1068="なし"),"",$I1068*N(INDEX('メンバー'!$D$5:$D$24,$P1068)))</f>
        <v/>
      </c>
      <c r="K1068" s="32">
        <f>IF(OR($O1068="",$O1068="なし"),"",INDEX('案件'!$D$5:$D$84,$O1068)&amp;"")</f>
        <v/>
      </c>
      <c r="L1068" s="32">
        <f>IF(AND($A1068="",$B1068="",$C1068="",$F1068="",$G1068=""),"",IF(NOT(ISNUMBER($A1068)),"日付がない",IF($P1068="","氏名がない",IF($P1068="なし","氏名がメンバーにない",IF($O1068="","案件コードがない",IF($O1068="なし","案件コードが案件にない",IF($I1068="","時間がない",IF((N($F1068)*60+N($G1068))=0,"時間が0",IF($I1068=0,"丸めると0分","")))))))))</f>
        <v/>
      </c>
      <c r="M1068" s="58" t="n"/>
      <c r="N1068" s="33">
        <f>IF(ISNUMBER($A1068),DATE(YEAR($A1068),MONTH($A1068),1),"")</f>
        <v/>
      </c>
      <c r="O1068" s="34">
        <f>IF($C1068="","",IFERROR(MATCH($C1068,'案件'!$A$5:$A$84,0),"なし"))</f>
        <v/>
      </c>
      <c r="P1068" s="34">
        <f>IF($B1068="","",IFERROR(MATCH($B1068,'メンバー'!$B$5:$B$24,0),"なし"))</f>
        <v/>
      </c>
    </row>
    <row r="1069" ht="17" customHeight="1">
      <c r="A1069" s="23" t="n"/>
      <c r="B1069" s="21" t="n"/>
      <c r="C1069" s="21" t="n"/>
      <c r="D1069" s="29">
        <f>IF(OR($O1069="",$O1069="なし"),"",INDEX('案件'!$B$5:$B$84,$O1069)&amp;"")</f>
        <v/>
      </c>
      <c r="E1069" s="19" t="n"/>
      <c r="F1069" s="22" t="n"/>
      <c r="G1069" s="22" t="n"/>
      <c r="H1069" s="19" t="n"/>
      <c r="I1069" s="30">
        <f>IF(AND($F1069="",$G1069=""),"",IF(N('設定'!$B$11)&gt;0,ROUND((N($F1069)*60+N($G1069))/N('設定'!$B$11),0)*N('設定'!$B$11),(N($F1069)*60+N($G1069)))/60)</f>
        <v/>
      </c>
      <c r="J1069" s="31">
        <f>IF(OR($I1069="",$P1069="",$P1069="なし"),"",$I1069*N(INDEX('メンバー'!$D$5:$D$24,$P1069)))</f>
        <v/>
      </c>
      <c r="K1069" s="32">
        <f>IF(OR($O1069="",$O1069="なし"),"",INDEX('案件'!$D$5:$D$84,$O1069)&amp;"")</f>
        <v/>
      </c>
      <c r="L1069" s="32">
        <f>IF(AND($A1069="",$B1069="",$C1069="",$F1069="",$G1069=""),"",IF(NOT(ISNUMBER($A1069)),"日付がない",IF($P1069="","氏名がない",IF($P1069="なし","氏名がメンバーにない",IF($O1069="","案件コードがない",IF($O1069="なし","案件コードが案件にない",IF($I1069="","時間がない",IF((N($F1069)*60+N($G1069))=0,"時間が0",IF($I1069=0,"丸めると0分","")))))))))</f>
        <v/>
      </c>
      <c r="M1069" s="58" t="n"/>
      <c r="N1069" s="33">
        <f>IF(ISNUMBER($A1069),DATE(YEAR($A1069),MONTH($A1069),1),"")</f>
        <v/>
      </c>
      <c r="O1069" s="34">
        <f>IF($C1069="","",IFERROR(MATCH($C1069,'案件'!$A$5:$A$84,0),"なし"))</f>
        <v/>
      </c>
      <c r="P1069" s="34">
        <f>IF($B1069="","",IFERROR(MATCH($B1069,'メンバー'!$B$5:$B$24,0),"なし"))</f>
        <v/>
      </c>
    </row>
    <row r="1070" ht="17" customHeight="1">
      <c r="A1070" s="23" t="n"/>
      <c r="B1070" s="21" t="n"/>
      <c r="C1070" s="21" t="n"/>
      <c r="D1070" s="29">
        <f>IF(OR($O1070="",$O1070="なし"),"",INDEX('案件'!$B$5:$B$84,$O1070)&amp;"")</f>
        <v/>
      </c>
      <c r="E1070" s="19" t="n"/>
      <c r="F1070" s="22" t="n"/>
      <c r="G1070" s="22" t="n"/>
      <c r="H1070" s="19" t="n"/>
      <c r="I1070" s="30">
        <f>IF(AND($F1070="",$G1070=""),"",IF(N('設定'!$B$11)&gt;0,ROUND((N($F1070)*60+N($G1070))/N('設定'!$B$11),0)*N('設定'!$B$11),(N($F1070)*60+N($G1070)))/60)</f>
        <v/>
      </c>
      <c r="J1070" s="31">
        <f>IF(OR($I1070="",$P1070="",$P1070="なし"),"",$I1070*N(INDEX('メンバー'!$D$5:$D$24,$P1070)))</f>
        <v/>
      </c>
      <c r="K1070" s="32">
        <f>IF(OR($O1070="",$O1070="なし"),"",INDEX('案件'!$D$5:$D$84,$O1070)&amp;"")</f>
        <v/>
      </c>
      <c r="L1070" s="32">
        <f>IF(AND($A1070="",$B1070="",$C1070="",$F1070="",$G1070=""),"",IF(NOT(ISNUMBER($A1070)),"日付がない",IF($P1070="","氏名がない",IF($P1070="なし","氏名がメンバーにない",IF($O1070="","案件コードがない",IF($O1070="なし","案件コードが案件にない",IF($I1070="","時間がない",IF((N($F1070)*60+N($G1070))=0,"時間が0",IF($I1070=0,"丸めると0分","")))))))))</f>
        <v/>
      </c>
      <c r="M1070" s="58" t="n"/>
      <c r="N1070" s="33">
        <f>IF(ISNUMBER($A1070),DATE(YEAR($A1070),MONTH($A1070),1),"")</f>
        <v/>
      </c>
      <c r="O1070" s="34">
        <f>IF($C1070="","",IFERROR(MATCH($C1070,'案件'!$A$5:$A$84,0),"なし"))</f>
        <v/>
      </c>
      <c r="P1070" s="34">
        <f>IF($B1070="","",IFERROR(MATCH($B1070,'メンバー'!$B$5:$B$24,0),"なし"))</f>
        <v/>
      </c>
    </row>
    <row r="1071" ht="17" customHeight="1">
      <c r="A1071" s="23" t="n"/>
      <c r="B1071" s="21" t="n"/>
      <c r="C1071" s="21" t="n"/>
      <c r="D1071" s="29">
        <f>IF(OR($O1071="",$O1071="なし"),"",INDEX('案件'!$B$5:$B$84,$O1071)&amp;"")</f>
        <v/>
      </c>
      <c r="E1071" s="19" t="n"/>
      <c r="F1071" s="22" t="n"/>
      <c r="G1071" s="22" t="n"/>
      <c r="H1071" s="19" t="n"/>
      <c r="I1071" s="30">
        <f>IF(AND($F1071="",$G1071=""),"",IF(N('設定'!$B$11)&gt;0,ROUND((N($F1071)*60+N($G1071))/N('設定'!$B$11),0)*N('設定'!$B$11),(N($F1071)*60+N($G1071)))/60)</f>
        <v/>
      </c>
      <c r="J1071" s="31">
        <f>IF(OR($I1071="",$P1071="",$P1071="なし"),"",$I1071*N(INDEX('メンバー'!$D$5:$D$24,$P1071)))</f>
        <v/>
      </c>
      <c r="K1071" s="32">
        <f>IF(OR($O1071="",$O1071="なし"),"",INDEX('案件'!$D$5:$D$84,$O1071)&amp;"")</f>
        <v/>
      </c>
      <c r="L1071" s="32">
        <f>IF(AND($A1071="",$B1071="",$C1071="",$F1071="",$G1071=""),"",IF(NOT(ISNUMBER($A1071)),"日付がない",IF($P1071="","氏名がない",IF($P1071="なし","氏名がメンバーにない",IF($O1071="","案件コードがない",IF($O1071="なし","案件コードが案件にない",IF($I1071="","時間がない",IF((N($F1071)*60+N($G1071))=0,"時間が0",IF($I1071=0,"丸めると0分","")))))))))</f>
        <v/>
      </c>
      <c r="M1071" s="58" t="n"/>
      <c r="N1071" s="33">
        <f>IF(ISNUMBER($A1071),DATE(YEAR($A1071),MONTH($A1071),1),"")</f>
        <v/>
      </c>
      <c r="O1071" s="34">
        <f>IF($C1071="","",IFERROR(MATCH($C1071,'案件'!$A$5:$A$84,0),"なし"))</f>
        <v/>
      </c>
      <c r="P1071" s="34">
        <f>IF($B1071="","",IFERROR(MATCH($B1071,'メンバー'!$B$5:$B$24,0),"なし"))</f>
        <v/>
      </c>
    </row>
    <row r="1072" ht="17" customHeight="1">
      <c r="A1072" s="23" t="n"/>
      <c r="B1072" s="21" t="n"/>
      <c r="C1072" s="21" t="n"/>
      <c r="D1072" s="29">
        <f>IF(OR($O1072="",$O1072="なし"),"",INDEX('案件'!$B$5:$B$84,$O1072)&amp;"")</f>
        <v/>
      </c>
      <c r="E1072" s="19" t="n"/>
      <c r="F1072" s="22" t="n"/>
      <c r="G1072" s="22" t="n"/>
      <c r="H1072" s="19" t="n"/>
      <c r="I1072" s="30">
        <f>IF(AND($F1072="",$G1072=""),"",IF(N('設定'!$B$11)&gt;0,ROUND((N($F1072)*60+N($G1072))/N('設定'!$B$11),0)*N('設定'!$B$11),(N($F1072)*60+N($G1072)))/60)</f>
        <v/>
      </c>
      <c r="J1072" s="31">
        <f>IF(OR($I1072="",$P1072="",$P1072="なし"),"",$I1072*N(INDEX('メンバー'!$D$5:$D$24,$P1072)))</f>
        <v/>
      </c>
      <c r="K1072" s="32">
        <f>IF(OR($O1072="",$O1072="なし"),"",INDEX('案件'!$D$5:$D$84,$O1072)&amp;"")</f>
        <v/>
      </c>
      <c r="L1072" s="32">
        <f>IF(AND($A1072="",$B1072="",$C1072="",$F1072="",$G1072=""),"",IF(NOT(ISNUMBER($A1072)),"日付がない",IF($P1072="","氏名がない",IF($P1072="なし","氏名がメンバーにない",IF($O1072="","案件コードがない",IF($O1072="なし","案件コードが案件にない",IF($I1072="","時間がない",IF((N($F1072)*60+N($G1072))=0,"時間が0",IF($I1072=0,"丸めると0分","")))))))))</f>
        <v/>
      </c>
      <c r="M1072" s="58" t="n"/>
      <c r="N1072" s="33">
        <f>IF(ISNUMBER($A1072),DATE(YEAR($A1072),MONTH($A1072),1),"")</f>
        <v/>
      </c>
      <c r="O1072" s="34">
        <f>IF($C1072="","",IFERROR(MATCH($C1072,'案件'!$A$5:$A$84,0),"なし"))</f>
        <v/>
      </c>
      <c r="P1072" s="34">
        <f>IF($B1072="","",IFERROR(MATCH($B1072,'メンバー'!$B$5:$B$24,0),"なし"))</f>
        <v/>
      </c>
    </row>
    <row r="1073" ht="17" customHeight="1">
      <c r="A1073" s="23" t="n"/>
      <c r="B1073" s="21" t="n"/>
      <c r="C1073" s="21" t="n"/>
      <c r="D1073" s="29">
        <f>IF(OR($O1073="",$O1073="なし"),"",INDEX('案件'!$B$5:$B$84,$O1073)&amp;"")</f>
        <v/>
      </c>
      <c r="E1073" s="19" t="n"/>
      <c r="F1073" s="22" t="n"/>
      <c r="G1073" s="22" t="n"/>
      <c r="H1073" s="19" t="n"/>
      <c r="I1073" s="30">
        <f>IF(AND($F1073="",$G1073=""),"",IF(N('設定'!$B$11)&gt;0,ROUND((N($F1073)*60+N($G1073))/N('設定'!$B$11),0)*N('設定'!$B$11),(N($F1073)*60+N($G1073)))/60)</f>
        <v/>
      </c>
      <c r="J1073" s="31">
        <f>IF(OR($I1073="",$P1073="",$P1073="なし"),"",$I1073*N(INDEX('メンバー'!$D$5:$D$24,$P1073)))</f>
        <v/>
      </c>
      <c r="K1073" s="32">
        <f>IF(OR($O1073="",$O1073="なし"),"",INDEX('案件'!$D$5:$D$84,$O1073)&amp;"")</f>
        <v/>
      </c>
      <c r="L1073" s="32">
        <f>IF(AND($A1073="",$B1073="",$C1073="",$F1073="",$G1073=""),"",IF(NOT(ISNUMBER($A1073)),"日付がない",IF($P1073="","氏名がない",IF($P1073="なし","氏名がメンバーにない",IF($O1073="","案件コードがない",IF($O1073="なし","案件コードが案件にない",IF($I1073="","時間がない",IF((N($F1073)*60+N($G1073))=0,"時間が0",IF($I1073=0,"丸めると0分","")))))))))</f>
        <v/>
      </c>
      <c r="M1073" s="58" t="n"/>
      <c r="N1073" s="33">
        <f>IF(ISNUMBER($A1073),DATE(YEAR($A1073),MONTH($A1073),1),"")</f>
        <v/>
      </c>
      <c r="O1073" s="34">
        <f>IF($C1073="","",IFERROR(MATCH($C1073,'案件'!$A$5:$A$84,0),"なし"))</f>
        <v/>
      </c>
      <c r="P1073" s="34">
        <f>IF($B1073="","",IFERROR(MATCH($B1073,'メンバー'!$B$5:$B$24,0),"なし"))</f>
        <v/>
      </c>
    </row>
    <row r="1074" ht="17" customHeight="1">
      <c r="A1074" s="23" t="n"/>
      <c r="B1074" s="21" t="n"/>
      <c r="C1074" s="21" t="n"/>
      <c r="D1074" s="29">
        <f>IF(OR($O1074="",$O1074="なし"),"",INDEX('案件'!$B$5:$B$84,$O1074)&amp;"")</f>
        <v/>
      </c>
      <c r="E1074" s="19" t="n"/>
      <c r="F1074" s="22" t="n"/>
      <c r="G1074" s="22" t="n"/>
      <c r="H1074" s="19" t="n"/>
      <c r="I1074" s="30">
        <f>IF(AND($F1074="",$G1074=""),"",IF(N('設定'!$B$11)&gt;0,ROUND((N($F1074)*60+N($G1074))/N('設定'!$B$11),0)*N('設定'!$B$11),(N($F1074)*60+N($G1074)))/60)</f>
        <v/>
      </c>
      <c r="J1074" s="31">
        <f>IF(OR($I1074="",$P1074="",$P1074="なし"),"",$I1074*N(INDEX('メンバー'!$D$5:$D$24,$P1074)))</f>
        <v/>
      </c>
      <c r="K1074" s="32">
        <f>IF(OR($O1074="",$O1074="なし"),"",INDEX('案件'!$D$5:$D$84,$O1074)&amp;"")</f>
        <v/>
      </c>
      <c r="L1074" s="32">
        <f>IF(AND($A1074="",$B1074="",$C1074="",$F1074="",$G1074=""),"",IF(NOT(ISNUMBER($A1074)),"日付がない",IF($P1074="","氏名がない",IF($P1074="なし","氏名がメンバーにない",IF($O1074="","案件コードがない",IF($O1074="なし","案件コードが案件にない",IF($I1074="","時間がない",IF((N($F1074)*60+N($G1074))=0,"時間が0",IF($I1074=0,"丸めると0分","")))))))))</f>
        <v/>
      </c>
      <c r="M1074" s="58" t="n"/>
      <c r="N1074" s="33">
        <f>IF(ISNUMBER($A1074),DATE(YEAR($A1074),MONTH($A1074),1),"")</f>
        <v/>
      </c>
      <c r="O1074" s="34">
        <f>IF($C1074="","",IFERROR(MATCH($C1074,'案件'!$A$5:$A$84,0),"なし"))</f>
        <v/>
      </c>
      <c r="P1074" s="34">
        <f>IF($B1074="","",IFERROR(MATCH($B1074,'メンバー'!$B$5:$B$24,0),"なし"))</f>
        <v/>
      </c>
    </row>
    <row r="1075" ht="17" customHeight="1">
      <c r="A1075" s="23" t="n"/>
      <c r="B1075" s="21" t="n"/>
      <c r="C1075" s="21" t="n"/>
      <c r="D1075" s="29">
        <f>IF(OR($O1075="",$O1075="なし"),"",INDEX('案件'!$B$5:$B$84,$O1075)&amp;"")</f>
        <v/>
      </c>
      <c r="E1075" s="19" t="n"/>
      <c r="F1075" s="22" t="n"/>
      <c r="G1075" s="22" t="n"/>
      <c r="H1075" s="19" t="n"/>
      <c r="I1075" s="30">
        <f>IF(AND($F1075="",$G1075=""),"",IF(N('設定'!$B$11)&gt;0,ROUND((N($F1075)*60+N($G1075))/N('設定'!$B$11),0)*N('設定'!$B$11),(N($F1075)*60+N($G1075)))/60)</f>
        <v/>
      </c>
      <c r="J1075" s="31">
        <f>IF(OR($I1075="",$P1075="",$P1075="なし"),"",$I1075*N(INDEX('メンバー'!$D$5:$D$24,$P1075)))</f>
        <v/>
      </c>
      <c r="K1075" s="32">
        <f>IF(OR($O1075="",$O1075="なし"),"",INDEX('案件'!$D$5:$D$84,$O1075)&amp;"")</f>
        <v/>
      </c>
      <c r="L1075" s="32">
        <f>IF(AND($A1075="",$B1075="",$C1075="",$F1075="",$G1075=""),"",IF(NOT(ISNUMBER($A1075)),"日付がない",IF($P1075="","氏名がない",IF($P1075="なし","氏名がメンバーにない",IF($O1075="","案件コードがない",IF($O1075="なし","案件コードが案件にない",IF($I1075="","時間がない",IF((N($F1075)*60+N($G1075))=0,"時間が0",IF($I1075=0,"丸めると0分","")))))))))</f>
        <v/>
      </c>
      <c r="M1075" s="58" t="n"/>
      <c r="N1075" s="33">
        <f>IF(ISNUMBER($A1075),DATE(YEAR($A1075),MONTH($A1075),1),"")</f>
        <v/>
      </c>
      <c r="O1075" s="34">
        <f>IF($C1075="","",IFERROR(MATCH($C1075,'案件'!$A$5:$A$84,0),"なし"))</f>
        <v/>
      </c>
      <c r="P1075" s="34">
        <f>IF($B1075="","",IFERROR(MATCH($B1075,'メンバー'!$B$5:$B$24,0),"なし"))</f>
        <v/>
      </c>
    </row>
    <row r="1076" ht="17" customHeight="1">
      <c r="A1076" s="23" t="n"/>
      <c r="B1076" s="21" t="n"/>
      <c r="C1076" s="21" t="n"/>
      <c r="D1076" s="29">
        <f>IF(OR($O1076="",$O1076="なし"),"",INDEX('案件'!$B$5:$B$84,$O1076)&amp;"")</f>
        <v/>
      </c>
      <c r="E1076" s="19" t="n"/>
      <c r="F1076" s="22" t="n"/>
      <c r="G1076" s="22" t="n"/>
      <c r="H1076" s="19" t="n"/>
      <c r="I1076" s="30">
        <f>IF(AND($F1076="",$G1076=""),"",IF(N('設定'!$B$11)&gt;0,ROUND((N($F1076)*60+N($G1076))/N('設定'!$B$11),0)*N('設定'!$B$11),(N($F1076)*60+N($G1076)))/60)</f>
        <v/>
      </c>
      <c r="J1076" s="31">
        <f>IF(OR($I1076="",$P1076="",$P1076="なし"),"",$I1076*N(INDEX('メンバー'!$D$5:$D$24,$P1076)))</f>
        <v/>
      </c>
      <c r="K1076" s="32">
        <f>IF(OR($O1076="",$O1076="なし"),"",INDEX('案件'!$D$5:$D$84,$O1076)&amp;"")</f>
        <v/>
      </c>
      <c r="L1076" s="32">
        <f>IF(AND($A1076="",$B1076="",$C1076="",$F1076="",$G1076=""),"",IF(NOT(ISNUMBER($A1076)),"日付がない",IF($P1076="","氏名がない",IF($P1076="なし","氏名がメンバーにない",IF($O1076="","案件コードがない",IF($O1076="なし","案件コードが案件にない",IF($I1076="","時間がない",IF((N($F1076)*60+N($G1076))=0,"時間が0",IF($I1076=0,"丸めると0分","")))))))))</f>
        <v/>
      </c>
      <c r="M1076" s="58" t="n"/>
      <c r="N1076" s="33">
        <f>IF(ISNUMBER($A1076),DATE(YEAR($A1076),MONTH($A1076),1),"")</f>
        <v/>
      </c>
      <c r="O1076" s="34">
        <f>IF($C1076="","",IFERROR(MATCH($C1076,'案件'!$A$5:$A$84,0),"なし"))</f>
        <v/>
      </c>
      <c r="P1076" s="34">
        <f>IF($B1076="","",IFERROR(MATCH($B1076,'メンバー'!$B$5:$B$24,0),"なし"))</f>
        <v/>
      </c>
    </row>
    <row r="1077" ht="17" customHeight="1">
      <c r="A1077" s="23" t="n"/>
      <c r="B1077" s="21" t="n"/>
      <c r="C1077" s="21" t="n"/>
      <c r="D1077" s="29">
        <f>IF(OR($O1077="",$O1077="なし"),"",INDEX('案件'!$B$5:$B$84,$O1077)&amp;"")</f>
        <v/>
      </c>
      <c r="E1077" s="19" t="n"/>
      <c r="F1077" s="22" t="n"/>
      <c r="G1077" s="22" t="n"/>
      <c r="H1077" s="19" t="n"/>
      <c r="I1077" s="30">
        <f>IF(AND($F1077="",$G1077=""),"",IF(N('設定'!$B$11)&gt;0,ROUND((N($F1077)*60+N($G1077))/N('設定'!$B$11),0)*N('設定'!$B$11),(N($F1077)*60+N($G1077)))/60)</f>
        <v/>
      </c>
      <c r="J1077" s="31">
        <f>IF(OR($I1077="",$P1077="",$P1077="なし"),"",$I1077*N(INDEX('メンバー'!$D$5:$D$24,$P1077)))</f>
        <v/>
      </c>
      <c r="K1077" s="32">
        <f>IF(OR($O1077="",$O1077="なし"),"",INDEX('案件'!$D$5:$D$84,$O1077)&amp;"")</f>
        <v/>
      </c>
      <c r="L1077" s="32">
        <f>IF(AND($A1077="",$B1077="",$C1077="",$F1077="",$G1077=""),"",IF(NOT(ISNUMBER($A1077)),"日付がない",IF($P1077="","氏名がない",IF($P1077="なし","氏名がメンバーにない",IF($O1077="","案件コードがない",IF($O1077="なし","案件コードが案件にない",IF($I1077="","時間がない",IF((N($F1077)*60+N($G1077))=0,"時間が0",IF($I1077=0,"丸めると0分","")))))))))</f>
        <v/>
      </c>
      <c r="M1077" s="58" t="n"/>
      <c r="N1077" s="33">
        <f>IF(ISNUMBER($A1077),DATE(YEAR($A1077),MONTH($A1077),1),"")</f>
        <v/>
      </c>
      <c r="O1077" s="34">
        <f>IF($C1077="","",IFERROR(MATCH($C1077,'案件'!$A$5:$A$84,0),"なし"))</f>
        <v/>
      </c>
      <c r="P1077" s="34">
        <f>IF($B1077="","",IFERROR(MATCH($B1077,'メンバー'!$B$5:$B$24,0),"なし"))</f>
        <v/>
      </c>
    </row>
    <row r="1078" ht="17" customHeight="1">
      <c r="A1078" s="23" t="n"/>
      <c r="B1078" s="21" t="n"/>
      <c r="C1078" s="21" t="n"/>
      <c r="D1078" s="29">
        <f>IF(OR($O1078="",$O1078="なし"),"",INDEX('案件'!$B$5:$B$84,$O1078)&amp;"")</f>
        <v/>
      </c>
      <c r="E1078" s="19" t="n"/>
      <c r="F1078" s="22" t="n"/>
      <c r="G1078" s="22" t="n"/>
      <c r="H1078" s="19" t="n"/>
      <c r="I1078" s="30">
        <f>IF(AND($F1078="",$G1078=""),"",IF(N('設定'!$B$11)&gt;0,ROUND((N($F1078)*60+N($G1078))/N('設定'!$B$11),0)*N('設定'!$B$11),(N($F1078)*60+N($G1078)))/60)</f>
        <v/>
      </c>
      <c r="J1078" s="31">
        <f>IF(OR($I1078="",$P1078="",$P1078="なし"),"",$I1078*N(INDEX('メンバー'!$D$5:$D$24,$P1078)))</f>
        <v/>
      </c>
      <c r="K1078" s="32">
        <f>IF(OR($O1078="",$O1078="なし"),"",INDEX('案件'!$D$5:$D$84,$O1078)&amp;"")</f>
        <v/>
      </c>
      <c r="L1078" s="32">
        <f>IF(AND($A1078="",$B1078="",$C1078="",$F1078="",$G1078=""),"",IF(NOT(ISNUMBER($A1078)),"日付がない",IF($P1078="","氏名がない",IF($P1078="なし","氏名がメンバーにない",IF($O1078="","案件コードがない",IF($O1078="なし","案件コードが案件にない",IF($I1078="","時間がない",IF((N($F1078)*60+N($G1078))=0,"時間が0",IF($I1078=0,"丸めると0分","")))))))))</f>
        <v/>
      </c>
      <c r="M1078" s="58" t="n"/>
      <c r="N1078" s="33">
        <f>IF(ISNUMBER($A1078),DATE(YEAR($A1078),MONTH($A1078),1),"")</f>
        <v/>
      </c>
      <c r="O1078" s="34">
        <f>IF($C1078="","",IFERROR(MATCH($C1078,'案件'!$A$5:$A$84,0),"なし"))</f>
        <v/>
      </c>
      <c r="P1078" s="34">
        <f>IF($B1078="","",IFERROR(MATCH($B1078,'メンバー'!$B$5:$B$24,0),"なし"))</f>
        <v/>
      </c>
    </row>
    <row r="1079" ht="17" customHeight="1">
      <c r="A1079" s="23" t="n"/>
      <c r="B1079" s="21" t="n"/>
      <c r="C1079" s="21" t="n"/>
      <c r="D1079" s="29">
        <f>IF(OR($O1079="",$O1079="なし"),"",INDEX('案件'!$B$5:$B$84,$O1079)&amp;"")</f>
        <v/>
      </c>
      <c r="E1079" s="19" t="n"/>
      <c r="F1079" s="22" t="n"/>
      <c r="G1079" s="22" t="n"/>
      <c r="H1079" s="19" t="n"/>
      <c r="I1079" s="30">
        <f>IF(AND($F1079="",$G1079=""),"",IF(N('設定'!$B$11)&gt;0,ROUND((N($F1079)*60+N($G1079))/N('設定'!$B$11),0)*N('設定'!$B$11),(N($F1079)*60+N($G1079)))/60)</f>
        <v/>
      </c>
      <c r="J1079" s="31">
        <f>IF(OR($I1079="",$P1079="",$P1079="なし"),"",$I1079*N(INDEX('メンバー'!$D$5:$D$24,$P1079)))</f>
        <v/>
      </c>
      <c r="K1079" s="32">
        <f>IF(OR($O1079="",$O1079="なし"),"",INDEX('案件'!$D$5:$D$84,$O1079)&amp;"")</f>
        <v/>
      </c>
      <c r="L1079" s="32">
        <f>IF(AND($A1079="",$B1079="",$C1079="",$F1079="",$G1079=""),"",IF(NOT(ISNUMBER($A1079)),"日付がない",IF($P1079="","氏名がない",IF($P1079="なし","氏名がメンバーにない",IF($O1079="","案件コードがない",IF($O1079="なし","案件コードが案件にない",IF($I1079="","時間がない",IF((N($F1079)*60+N($G1079))=0,"時間が0",IF($I1079=0,"丸めると0分","")))))))))</f>
        <v/>
      </c>
      <c r="M1079" s="58" t="n"/>
      <c r="N1079" s="33">
        <f>IF(ISNUMBER($A1079),DATE(YEAR($A1079),MONTH($A1079),1),"")</f>
        <v/>
      </c>
      <c r="O1079" s="34">
        <f>IF($C1079="","",IFERROR(MATCH($C1079,'案件'!$A$5:$A$84,0),"なし"))</f>
        <v/>
      </c>
      <c r="P1079" s="34">
        <f>IF($B1079="","",IFERROR(MATCH($B1079,'メンバー'!$B$5:$B$24,0),"なし"))</f>
        <v/>
      </c>
    </row>
    <row r="1080" ht="17" customHeight="1">
      <c r="A1080" s="23" t="n"/>
      <c r="B1080" s="21" t="n"/>
      <c r="C1080" s="21" t="n"/>
      <c r="D1080" s="29">
        <f>IF(OR($O1080="",$O1080="なし"),"",INDEX('案件'!$B$5:$B$84,$O1080)&amp;"")</f>
        <v/>
      </c>
      <c r="E1080" s="19" t="n"/>
      <c r="F1080" s="22" t="n"/>
      <c r="G1080" s="22" t="n"/>
      <c r="H1080" s="19" t="n"/>
      <c r="I1080" s="30">
        <f>IF(AND($F1080="",$G1080=""),"",IF(N('設定'!$B$11)&gt;0,ROUND((N($F1080)*60+N($G1080))/N('設定'!$B$11),0)*N('設定'!$B$11),(N($F1080)*60+N($G1080)))/60)</f>
        <v/>
      </c>
      <c r="J1080" s="31">
        <f>IF(OR($I1080="",$P1080="",$P1080="なし"),"",$I1080*N(INDEX('メンバー'!$D$5:$D$24,$P1080)))</f>
        <v/>
      </c>
      <c r="K1080" s="32">
        <f>IF(OR($O1080="",$O1080="なし"),"",INDEX('案件'!$D$5:$D$84,$O1080)&amp;"")</f>
        <v/>
      </c>
      <c r="L1080" s="32">
        <f>IF(AND($A1080="",$B1080="",$C1080="",$F1080="",$G1080=""),"",IF(NOT(ISNUMBER($A1080)),"日付がない",IF($P1080="","氏名がない",IF($P1080="なし","氏名がメンバーにない",IF($O1080="","案件コードがない",IF($O1080="なし","案件コードが案件にない",IF($I1080="","時間がない",IF((N($F1080)*60+N($G1080))=0,"時間が0",IF($I1080=0,"丸めると0分","")))))))))</f>
        <v/>
      </c>
      <c r="M1080" s="58" t="n"/>
      <c r="N1080" s="33">
        <f>IF(ISNUMBER($A1080),DATE(YEAR($A1080),MONTH($A1080),1),"")</f>
        <v/>
      </c>
      <c r="O1080" s="34">
        <f>IF($C1080="","",IFERROR(MATCH($C1080,'案件'!$A$5:$A$84,0),"なし"))</f>
        <v/>
      </c>
      <c r="P1080" s="34">
        <f>IF($B1080="","",IFERROR(MATCH($B1080,'メンバー'!$B$5:$B$24,0),"なし"))</f>
        <v/>
      </c>
    </row>
    <row r="1081" ht="17" customHeight="1">
      <c r="A1081" s="23" t="n"/>
      <c r="B1081" s="21" t="n"/>
      <c r="C1081" s="21" t="n"/>
      <c r="D1081" s="29">
        <f>IF(OR($O1081="",$O1081="なし"),"",INDEX('案件'!$B$5:$B$84,$O1081)&amp;"")</f>
        <v/>
      </c>
      <c r="E1081" s="19" t="n"/>
      <c r="F1081" s="22" t="n"/>
      <c r="G1081" s="22" t="n"/>
      <c r="H1081" s="19" t="n"/>
      <c r="I1081" s="30">
        <f>IF(AND($F1081="",$G1081=""),"",IF(N('設定'!$B$11)&gt;0,ROUND((N($F1081)*60+N($G1081))/N('設定'!$B$11),0)*N('設定'!$B$11),(N($F1081)*60+N($G1081)))/60)</f>
        <v/>
      </c>
      <c r="J1081" s="31">
        <f>IF(OR($I1081="",$P1081="",$P1081="なし"),"",$I1081*N(INDEX('メンバー'!$D$5:$D$24,$P1081)))</f>
        <v/>
      </c>
      <c r="K1081" s="32">
        <f>IF(OR($O1081="",$O1081="なし"),"",INDEX('案件'!$D$5:$D$84,$O1081)&amp;"")</f>
        <v/>
      </c>
      <c r="L1081" s="32">
        <f>IF(AND($A1081="",$B1081="",$C1081="",$F1081="",$G1081=""),"",IF(NOT(ISNUMBER($A1081)),"日付がない",IF($P1081="","氏名がない",IF($P1081="なし","氏名がメンバーにない",IF($O1081="","案件コードがない",IF($O1081="なし","案件コードが案件にない",IF($I1081="","時間がない",IF((N($F1081)*60+N($G1081))=0,"時間が0",IF($I1081=0,"丸めると0分","")))))))))</f>
        <v/>
      </c>
      <c r="M1081" s="58" t="n"/>
      <c r="N1081" s="33">
        <f>IF(ISNUMBER($A1081),DATE(YEAR($A1081),MONTH($A1081),1),"")</f>
        <v/>
      </c>
      <c r="O1081" s="34">
        <f>IF($C1081="","",IFERROR(MATCH($C1081,'案件'!$A$5:$A$84,0),"なし"))</f>
        <v/>
      </c>
      <c r="P1081" s="34">
        <f>IF($B1081="","",IFERROR(MATCH($B1081,'メンバー'!$B$5:$B$24,0),"なし"))</f>
        <v/>
      </c>
    </row>
    <row r="1082" ht="17" customHeight="1">
      <c r="A1082" s="23" t="n"/>
      <c r="B1082" s="21" t="n"/>
      <c r="C1082" s="21" t="n"/>
      <c r="D1082" s="29">
        <f>IF(OR($O1082="",$O1082="なし"),"",INDEX('案件'!$B$5:$B$84,$O1082)&amp;"")</f>
        <v/>
      </c>
      <c r="E1082" s="19" t="n"/>
      <c r="F1082" s="22" t="n"/>
      <c r="G1082" s="22" t="n"/>
      <c r="H1082" s="19" t="n"/>
      <c r="I1082" s="30">
        <f>IF(AND($F1082="",$G1082=""),"",IF(N('設定'!$B$11)&gt;0,ROUND((N($F1082)*60+N($G1082))/N('設定'!$B$11),0)*N('設定'!$B$11),(N($F1082)*60+N($G1082)))/60)</f>
        <v/>
      </c>
      <c r="J1082" s="31">
        <f>IF(OR($I1082="",$P1082="",$P1082="なし"),"",$I1082*N(INDEX('メンバー'!$D$5:$D$24,$P1082)))</f>
        <v/>
      </c>
      <c r="K1082" s="32">
        <f>IF(OR($O1082="",$O1082="なし"),"",INDEX('案件'!$D$5:$D$84,$O1082)&amp;"")</f>
        <v/>
      </c>
      <c r="L1082" s="32">
        <f>IF(AND($A1082="",$B1082="",$C1082="",$F1082="",$G1082=""),"",IF(NOT(ISNUMBER($A1082)),"日付がない",IF($P1082="","氏名がない",IF($P1082="なし","氏名がメンバーにない",IF($O1082="","案件コードがない",IF($O1082="なし","案件コードが案件にない",IF($I1082="","時間がない",IF((N($F1082)*60+N($G1082))=0,"時間が0",IF($I1082=0,"丸めると0分","")))))))))</f>
        <v/>
      </c>
      <c r="M1082" s="58" t="n"/>
      <c r="N1082" s="33">
        <f>IF(ISNUMBER($A1082),DATE(YEAR($A1082),MONTH($A1082),1),"")</f>
        <v/>
      </c>
      <c r="O1082" s="34">
        <f>IF($C1082="","",IFERROR(MATCH($C1082,'案件'!$A$5:$A$84,0),"なし"))</f>
        <v/>
      </c>
      <c r="P1082" s="34">
        <f>IF($B1082="","",IFERROR(MATCH($B1082,'メンバー'!$B$5:$B$24,0),"なし"))</f>
        <v/>
      </c>
    </row>
    <row r="1083" ht="17" customHeight="1">
      <c r="A1083" s="23" t="n"/>
      <c r="B1083" s="21" t="n"/>
      <c r="C1083" s="21" t="n"/>
      <c r="D1083" s="29">
        <f>IF(OR($O1083="",$O1083="なし"),"",INDEX('案件'!$B$5:$B$84,$O1083)&amp;"")</f>
        <v/>
      </c>
      <c r="E1083" s="19" t="n"/>
      <c r="F1083" s="22" t="n"/>
      <c r="G1083" s="22" t="n"/>
      <c r="H1083" s="19" t="n"/>
      <c r="I1083" s="30">
        <f>IF(AND($F1083="",$G1083=""),"",IF(N('設定'!$B$11)&gt;0,ROUND((N($F1083)*60+N($G1083))/N('設定'!$B$11),0)*N('設定'!$B$11),(N($F1083)*60+N($G1083)))/60)</f>
        <v/>
      </c>
      <c r="J1083" s="31">
        <f>IF(OR($I1083="",$P1083="",$P1083="なし"),"",$I1083*N(INDEX('メンバー'!$D$5:$D$24,$P1083)))</f>
        <v/>
      </c>
      <c r="K1083" s="32">
        <f>IF(OR($O1083="",$O1083="なし"),"",INDEX('案件'!$D$5:$D$84,$O1083)&amp;"")</f>
        <v/>
      </c>
      <c r="L1083" s="32">
        <f>IF(AND($A1083="",$B1083="",$C1083="",$F1083="",$G1083=""),"",IF(NOT(ISNUMBER($A1083)),"日付がない",IF($P1083="","氏名がない",IF($P1083="なし","氏名がメンバーにない",IF($O1083="","案件コードがない",IF($O1083="なし","案件コードが案件にない",IF($I1083="","時間がない",IF((N($F1083)*60+N($G1083))=0,"時間が0",IF($I1083=0,"丸めると0分","")))))))))</f>
        <v/>
      </c>
      <c r="M1083" s="58" t="n"/>
      <c r="N1083" s="33">
        <f>IF(ISNUMBER($A1083),DATE(YEAR($A1083),MONTH($A1083),1),"")</f>
        <v/>
      </c>
      <c r="O1083" s="34">
        <f>IF($C1083="","",IFERROR(MATCH($C1083,'案件'!$A$5:$A$84,0),"なし"))</f>
        <v/>
      </c>
      <c r="P1083" s="34">
        <f>IF($B1083="","",IFERROR(MATCH($B1083,'メンバー'!$B$5:$B$24,0),"なし"))</f>
        <v/>
      </c>
    </row>
    <row r="1084" ht="17" customHeight="1">
      <c r="A1084" s="23" t="n"/>
      <c r="B1084" s="21" t="n"/>
      <c r="C1084" s="21" t="n"/>
      <c r="D1084" s="29">
        <f>IF(OR($O1084="",$O1084="なし"),"",INDEX('案件'!$B$5:$B$84,$O1084)&amp;"")</f>
        <v/>
      </c>
      <c r="E1084" s="19" t="n"/>
      <c r="F1084" s="22" t="n"/>
      <c r="G1084" s="22" t="n"/>
      <c r="H1084" s="19" t="n"/>
      <c r="I1084" s="30">
        <f>IF(AND($F1084="",$G1084=""),"",IF(N('設定'!$B$11)&gt;0,ROUND((N($F1084)*60+N($G1084))/N('設定'!$B$11),0)*N('設定'!$B$11),(N($F1084)*60+N($G1084)))/60)</f>
        <v/>
      </c>
      <c r="J1084" s="31">
        <f>IF(OR($I1084="",$P1084="",$P1084="なし"),"",$I1084*N(INDEX('メンバー'!$D$5:$D$24,$P1084)))</f>
        <v/>
      </c>
      <c r="K1084" s="32">
        <f>IF(OR($O1084="",$O1084="なし"),"",INDEX('案件'!$D$5:$D$84,$O1084)&amp;"")</f>
        <v/>
      </c>
      <c r="L1084" s="32">
        <f>IF(AND($A1084="",$B1084="",$C1084="",$F1084="",$G1084=""),"",IF(NOT(ISNUMBER($A1084)),"日付がない",IF($P1084="","氏名がない",IF($P1084="なし","氏名がメンバーにない",IF($O1084="","案件コードがない",IF($O1084="なし","案件コードが案件にない",IF($I1084="","時間がない",IF((N($F1084)*60+N($G1084))=0,"時間が0",IF($I1084=0,"丸めると0分","")))))))))</f>
        <v/>
      </c>
      <c r="M1084" s="58" t="n"/>
      <c r="N1084" s="33">
        <f>IF(ISNUMBER($A1084),DATE(YEAR($A1084),MONTH($A1084),1),"")</f>
        <v/>
      </c>
      <c r="O1084" s="34">
        <f>IF($C1084="","",IFERROR(MATCH($C1084,'案件'!$A$5:$A$84,0),"なし"))</f>
        <v/>
      </c>
      <c r="P1084" s="34">
        <f>IF($B1084="","",IFERROR(MATCH($B1084,'メンバー'!$B$5:$B$24,0),"なし"))</f>
        <v/>
      </c>
    </row>
    <row r="1085" ht="17" customHeight="1">
      <c r="A1085" s="23" t="n"/>
      <c r="B1085" s="21" t="n"/>
      <c r="C1085" s="21" t="n"/>
      <c r="D1085" s="29">
        <f>IF(OR($O1085="",$O1085="なし"),"",INDEX('案件'!$B$5:$B$84,$O1085)&amp;"")</f>
        <v/>
      </c>
      <c r="E1085" s="19" t="n"/>
      <c r="F1085" s="22" t="n"/>
      <c r="G1085" s="22" t="n"/>
      <c r="H1085" s="19" t="n"/>
      <c r="I1085" s="30">
        <f>IF(AND($F1085="",$G1085=""),"",IF(N('設定'!$B$11)&gt;0,ROUND((N($F1085)*60+N($G1085))/N('設定'!$B$11),0)*N('設定'!$B$11),(N($F1085)*60+N($G1085)))/60)</f>
        <v/>
      </c>
      <c r="J1085" s="31">
        <f>IF(OR($I1085="",$P1085="",$P1085="なし"),"",$I1085*N(INDEX('メンバー'!$D$5:$D$24,$P1085)))</f>
        <v/>
      </c>
      <c r="K1085" s="32">
        <f>IF(OR($O1085="",$O1085="なし"),"",INDEX('案件'!$D$5:$D$84,$O1085)&amp;"")</f>
        <v/>
      </c>
      <c r="L1085" s="32">
        <f>IF(AND($A1085="",$B1085="",$C1085="",$F1085="",$G1085=""),"",IF(NOT(ISNUMBER($A1085)),"日付がない",IF($P1085="","氏名がない",IF($P1085="なし","氏名がメンバーにない",IF($O1085="","案件コードがない",IF($O1085="なし","案件コードが案件にない",IF($I1085="","時間がない",IF((N($F1085)*60+N($G1085))=0,"時間が0",IF($I1085=0,"丸めると0分","")))))))))</f>
        <v/>
      </c>
      <c r="M1085" s="58" t="n"/>
      <c r="N1085" s="33">
        <f>IF(ISNUMBER($A1085),DATE(YEAR($A1085),MONTH($A1085),1),"")</f>
        <v/>
      </c>
      <c r="O1085" s="34">
        <f>IF($C1085="","",IFERROR(MATCH($C1085,'案件'!$A$5:$A$84,0),"なし"))</f>
        <v/>
      </c>
      <c r="P1085" s="34">
        <f>IF($B1085="","",IFERROR(MATCH($B1085,'メンバー'!$B$5:$B$24,0),"なし"))</f>
        <v/>
      </c>
    </row>
    <row r="1086" ht="17" customHeight="1">
      <c r="A1086" s="23" t="n"/>
      <c r="B1086" s="21" t="n"/>
      <c r="C1086" s="21" t="n"/>
      <c r="D1086" s="29">
        <f>IF(OR($O1086="",$O1086="なし"),"",INDEX('案件'!$B$5:$B$84,$O1086)&amp;"")</f>
        <v/>
      </c>
      <c r="E1086" s="19" t="n"/>
      <c r="F1086" s="22" t="n"/>
      <c r="G1086" s="22" t="n"/>
      <c r="H1086" s="19" t="n"/>
      <c r="I1086" s="30">
        <f>IF(AND($F1086="",$G1086=""),"",IF(N('設定'!$B$11)&gt;0,ROUND((N($F1086)*60+N($G1086))/N('設定'!$B$11),0)*N('設定'!$B$11),(N($F1086)*60+N($G1086)))/60)</f>
        <v/>
      </c>
      <c r="J1086" s="31">
        <f>IF(OR($I1086="",$P1086="",$P1086="なし"),"",$I1086*N(INDEX('メンバー'!$D$5:$D$24,$P1086)))</f>
        <v/>
      </c>
      <c r="K1086" s="32">
        <f>IF(OR($O1086="",$O1086="なし"),"",INDEX('案件'!$D$5:$D$84,$O1086)&amp;"")</f>
        <v/>
      </c>
      <c r="L1086" s="32">
        <f>IF(AND($A1086="",$B1086="",$C1086="",$F1086="",$G1086=""),"",IF(NOT(ISNUMBER($A1086)),"日付がない",IF($P1086="","氏名がない",IF($P1086="なし","氏名がメンバーにない",IF($O1086="","案件コードがない",IF($O1086="なし","案件コードが案件にない",IF($I1086="","時間がない",IF((N($F1086)*60+N($G1086))=0,"時間が0",IF($I1086=0,"丸めると0分","")))))))))</f>
        <v/>
      </c>
      <c r="M1086" s="58" t="n"/>
      <c r="N1086" s="33">
        <f>IF(ISNUMBER($A1086),DATE(YEAR($A1086),MONTH($A1086),1),"")</f>
        <v/>
      </c>
      <c r="O1086" s="34">
        <f>IF($C1086="","",IFERROR(MATCH($C1086,'案件'!$A$5:$A$84,0),"なし"))</f>
        <v/>
      </c>
      <c r="P1086" s="34">
        <f>IF($B1086="","",IFERROR(MATCH($B1086,'メンバー'!$B$5:$B$24,0),"なし"))</f>
        <v/>
      </c>
    </row>
    <row r="1087" ht="17" customHeight="1">
      <c r="A1087" s="23" t="n"/>
      <c r="B1087" s="21" t="n"/>
      <c r="C1087" s="21" t="n"/>
      <c r="D1087" s="29">
        <f>IF(OR($O1087="",$O1087="なし"),"",INDEX('案件'!$B$5:$B$84,$O1087)&amp;"")</f>
        <v/>
      </c>
      <c r="E1087" s="19" t="n"/>
      <c r="F1087" s="22" t="n"/>
      <c r="G1087" s="22" t="n"/>
      <c r="H1087" s="19" t="n"/>
      <c r="I1087" s="30">
        <f>IF(AND($F1087="",$G1087=""),"",IF(N('設定'!$B$11)&gt;0,ROUND((N($F1087)*60+N($G1087))/N('設定'!$B$11),0)*N('設定'!$B$11),(N($F1087)*60+N($G1087)))/60)</f>
        <v/>
      </c>
      <c r="J1087" s="31">
        <f>IF(OR($I1087="",$P1087="",$P1087="なし"),"",$I1087*N(INDEX('メンバー'!$D$5:$D$24,$P1087)))</f>
        <v/>
      </c>
      <c r="K1087" s="32">
        <f>IF(OR($O1087="",$O1087="なし"),"",INDEX('案件'!$D$5:$D$84,$O1087)&amp;"")</f>
        <v/>
      </c>
      <c r="L1087" s="32">
        <f>IF(AND($A1087="",$B1087="",$C1087="",$F1087="",$G1087=""),"",IF(NOT(ISNUMBER($A1087)),"日付がない",IF($P1087="","氏名がない",IF($P1087="なし","氏名がメンバーにない",IF($O1087="","案件コードがない",IF($O1087="なし","案件コードが案件にない",IF($I1087="","時間がない",IF((N($F1087)*60+N($G1087))=0,"時間が0",IF($I1087=0,"丸めると0分","")))))))))</f>
        <v/>
      </c>
      <c r="M1087" s="58" t="n"/>
      <c r="N1087" s="33">
        <f>IF(ISNUMBER($A1087),DATE(YEAR($A1087),MONTH($A1087),1),"")</f>
        <v/>
      </c>
      <c r="O1087" s="34">
        <f>IF($C1087="","",IFERROR(MATCH($C1087,'案件'!$A$5:$A$84,0),"なし"))</f>
        <v/>
      </c>
      <c r="P1087" s="34">
        <f>IF($B1087="","",IFERROR(MATCH($B1087,'メンバー'!$B$5:$B$24,0),"なし"))</f>
        <v/>
      </c>
    </row>
    <row r="1088" ht="17" customHeight="1">
      <c r="A1088" s="23" t="n"/>
      <c r="B1088" s="21" t="n"/>
      <c r="C1088" s="21" t="n"/>
      <c r="D1088" s="29">
        <f>IF(OR($O1088="",$O1088="なし"),"",INDEX('案件'!$B$5:$B$84,$O1088)&amp;"")</f>
        <v/>
      </c>
      <c r="E1088" s="19" t="n"/>
      <c r="F1088" s="22" t="n"/>
      <c r="G1088" s="22" t="n"/>
      <c r="H1088" s="19" t="n"/>
      <c r="I1088" s="30">
        <f>IF(AND($F1088="",$G1088=""),"",IF(N('設定'!$B$11)&gt;0,ROUND((N($F1088)*60+N($G1088))/N('設定'!$B$11),0)*N('設定'!$B$11),(N($F1088)*60+N($G1088)))/60)</f>
        <v/>
      </c>
      <c r="J1088" s="31">
        <f>IF(OR($I1088="",$P1088="",$P1088="なし"),"",$I1088*N(INDEX('メンバー'!$D$5:$D$24,$P1088)))</f>
        <v/>
      </c>
      <c r="K1088" s="32">
        <f>IF(OR($O1088="",$O1088="なし"),"",INDEX('案件'!$D$5:$D$84,$O1088)&amp;"")</f>
        <v/>
      </c>
      <c r="L1088" s="32">
        <f>IF(AND($A1088="",$B1088="",$C1088="",$F1088="",$G1088=""),"",IF(NOT(ISNUMBER($A1088)),"日付がない",IF($P1088="","氏名がない",IF($P1088="なし","氏名がメンバーにない",IF($O1088="","案件コードがない",IF($O1088="なし","案件コードが案件にない",IF($I1088="","時間がない",IF((N($F1088)*60+N($G1088))=0,"時間が0",IF($I1088=0,"丸めると0分","")))))))))</f>
        <v/>
      </c>
      <c r="M1088" s="58" t="n"/>
      <c r="N1088" s="33">
        <f>IF(ISNUMBER($A1088),DATE(YEAR($A1088),MONTH($A1088),1),"")</f>
        <v/>
      </c>
      <c r="O1088" s="34">
        <f>IF($C1088="","",IFERROR(MATCH($C1088,'案件'!$A$5:$A$84,0),"なし"))</f>
        <v/>
      </c>
      <c r="P1088" s="34">
        <f>IF($B1088="","",IFERROR(MATCH($B1088,'メンバー'!$B$5:$B$24,0),"なし"))</f>
        <v/>
      </c>
    </row>
    <row r="1089" ht="17" customHeight="1">
      <c r="A1089" s="23" t="n"/>
      <c r="B1089" s="21" t="n"/>
      <c r="C1089" s="21" t="n"/>
      <c r="D1089" s="29">
        <f>IF(OR($O1089="",$O1089="なし"),"",INDEX('案件'!$B$5:$B$84,$O1089)&amp;"")</f>
        <v/>
      </c>
      <c r="E1089" s="19" t="n"/>
      <c r="F1089" s="22" t="n"/>
      <c r="G1089" s="22" t="n"/>
      <c r="H1089" s="19" t="n"/>
      <c r="I1089" s="30">
        <f>IF(AND($F1089="",$G1089=""),"",IF(N('設定'!$B$11)&gt;0,ROUND((N($F1089)*60+N($G1089))/N('設定'!$B$11),0)*N('設定'!$B$11),(N($F1089)*60+N($G1089)))/60)</f>
        <v/>
      </c>
      <c r="J1089" s="31">
        <f>IF(OR($I1089="",$P1089="",$P1089="なし"),"",$I1089*N(INDEX('メンバー'!$D$5:$D$24,$P1089)))</f>
        <v/>
      </c>
      <c r="K1089" s="32">
        <f>IF(OR($O1089="",$O1089="なし"),"",INDEX('案件'!$D$5:$D$84,$O1089)&amp;"")</f>
        <v/>
      </c>
      <c r="L1089" s="32">
        <f>IF(AND($A1089="",$B1089="",$C1089="",$F1089="",$G1089=""),"",IF(NOT(ISNUMBER($A1089)),"日付がない",IF($P1089="","氏名がない",IF($P1089="なし","氏名がメンバーにない",IF($O1089="","案件コードがない",IF($O1089="なし","案件コードが案件にない",IF($I1089="","時間がない",IF((N($F1089)*60+N($G1089))=0,"時間が0",IF($I1089=0,"丸めると0分","")))))))))</f>
        <v/>
      </c>
      <c r="M1089" s="58" t="n"/>
      <c r="N1089" s="33">
        <f>IF(ISNUMBER($A1089),DATE(YEAR($A1089),MONTH($A1089),1),"")</f>
        <v/>
      </c>
      <c r="O1089" s="34">
        <f>IF($C1089="","",IFERROR(MATCH($C1089,'案件'!$A$5:$A$84,0),"なし"))</f>
        <v/>
      </c>
      <c r="P1089" s="34">
        <f>IF($B1089="","",IFERROR(MATCH($B1089,'メンバー'!$B$5:$B$24,0),"なし"))</f>
        <v/>
      </c>
    </row>
    <row r="1090" ht="17" customHeight="1">
      <c r="A1090" s="23" t="n"/>
      <c r="B1090" s="21" t="n"/>
      <c r="C1090" s="21" t="n"/>
      <c r="D1090" s="29">
        <f>IF(OR($O1090="",$O1090="なし"),"",INDEX('案件'!$B$5:$B$84,$O1090)&amp;"")</f>
        <v/>
      </c>
      <c r="E1090" s="19" t="n"/>
      <c r="F1090" s="22" t="n"/>
      <c r="G1090" s="22" t="n"/>
      <c r="H1090" s="19" t="n"/>
      <c r="I1090" s="30">
        <f>IF(AND($F1090="",$G1090=""),"",IF(N('設定'!$B$11)&gt;0,ROUND((N($F1090)*60+N($G1090))/N('設定'!$B$11),0)*N('設定'!$B$11),(N($F1090)*60+N($G1090)))/60)</f>
        <v/>
      </c>
      <c r="J1090" s="31">
        <f>IF(OR($I1090="",$P1090="",$P1090="なし"),"",$I1090*N(INDEX('メンバー'!$D$5:$D$24,$P1090)))</f>
        <v/>
      </c>
      <c r="K1090" s="32">
        <f>IF(OR($O1090="",$O1090="なし"),"",INDEX('案件'!$D$5:$D$84,$O1090)&amp;"")</f>
        <v/>
      </c>
      <c r="L1090" s="32">
        <f>IF(AND($A1090="",$B1090="",$C1090="",$F1090="",$G1090=""),"",IF(NOT(ISNUMBER($A1090)),"日付がない",IF($P1090="","氏名がない",IF($P1090="なし","氏名がメンバーにない",IF($O1090="","案件コードがない",IF($O1090="なし","案件コードが案件にない",IF($I1090="","時間がない",IF((N($F1090)*60+N($G1090))=0,"時間が0",IF($I1090=0,"丸めると0分","")))))))))</f>
        <v/>
      </c>
      <c r="M1090" s="58" t="n"/>
      <c r="N1090" s="33">
        <f>IF(ISNUMBER($A1090),DATE(YEAR($A1090),MONTH($A1090),1),"")</f>
        <v/>
      </c>
      <c r="O1090" s="34">
        <f>IF($C1090="","",IFERROR(MATCH($C1090,'案件'!$A$5:$A$84,0),"なし"))</f>
        <v/>
      </c>
      <c r="P1090" s="34">
        <f>IF($B1090="","",IFERROR(MATCH($B1090,'メンバー'!$B$5:$B$24,0),"なし"))</f>
        <v/>
      </c>
    </row>
    <row r="1091" ht="17" customHeight="1">
      <c r="A1091" s="23" t="n"/>
      <c r="B1091" s="21" t="n"/>
      <c r="C1091" s="21" t="n"/>
      <c r="D1091" s="29">
        <f>IF(OR($O1091="",$O1091="なし"),"",INDEX('案件'!$B$5:$B$84,$O1091)&amp;"")</f>
        <v/>
      </c>
      <c r="E1091" s="19" t="n"/>
      <c r="F1091" s="22" t="n"/>
      <c r="G1091" s="22" t="n"/>
      <c r="H1091" s="19" t="n"/>
      <c r="I1091" s="30">
        <f>IF(AND($F1091="",$G1091=""),"",IF(N('設定'!$B$11)&gt;0,ROUND((N($F1091)*60+N($G1091))/N('設定'!$B$11),0)*N('設定'!$B$11),(N($F1091)*60+N($G1091)))/60)</f>
        <v/>
      </c>
      <c r="J1091" s="31">
        <f>IF(OR($I1091="",$P1091="",$P1091="なし"),"",$I1091*N(INDEX('メンバー'!$D$5:$D$24,$P1091)))</f>
        <v/>
      </c>
      <c r="K1091" s="32">
        <f>IF(OR($O1091="",$O1091="なし"),"",INDEX('案件'!$D$5:$D$84,$O1091)&amp;"")</f>
        <v/>
      </c>
      <c r="L1091" s="32">
        <f>IF(AND($A1091="",$B1091="",$C1091="",$F1091="",$G1091=""),"",IF(NOT(ISNUMBER($A1091)),"日付がない",IF($P1091="","氏名がない",IF($P1091="なし","氏名がメンバーにない",IF($O1091="","案件コードがない",IF($O1091="なし","案件コードが案件にない",IF($I1091="","時間がない",IF((N($F1091)*60+N($G1091))=0,"時間が0",IF($I1091=0,"丸めると0分","")))))))))</f>
        <v/>
      </c>
      <c r="M1091" s="58" t="n"/>
      <c r="N1091" s="33">
        <f>IF(ISNUMBER($A1091),DATE(YEAR($A1091),MONTH($A1091),1),"")</f>
        <v/>
      </c>
      <c r="O1091" s="34">
        <f>IF($C1091="","",IFERROR(MATCH($C1091,'案件'!$A$5:$A$84,0),"なし"))</f>
        <v/>
      </c>
      <c r="P1091" s="34">
        <f>IF($B1091="","",IFERROR(MATCH($B1091,'メンバー'!$B$5:$B$24,0),"なし"))</f>
        <v/>
      </c>
    </row>
    <row r="1092" ht="17" customHeight="1">
      <c r="A1092" s="23" t="n"/>
      <c r="B1092" s="21" t="n"/>
      <c r="C1092" s="21" t="n"/>
      <c r="D1092" s="29">
        <f>IF(OR($O1092="",$O1092="なし"),"",INDEX('案件'!$B$5:$B$84,$O1092)&amp;"")</f>
        <v/>
      </c>
      <c r="E1092" s="19" t="n"/>
      <c r="F1092" s="22" t="n"/>
      <c r="G1092" s="22" t="n"/>
      <c r="H1092" s="19" t="n"/>
      <c r="I1092" s="30">
        <f>IF(AND($F1092="",$G1092=""),"",IF(N('設定'!$B$11)&gt;0,ROUND((N($F1092)*60+N($G1092))/N('設定'!$B$11),0)*N('設定'!$B$11),(N($F1092)*60+N($G1092)))/60)</f>
        <v/>
      </c>
      <c r="J1092" s="31">
        <f>IF(OR($I1092="",$P1092="",$P1092="なし"),"",$I1092*N(INDEX('メンバー'!$D$5:$D$24,$P1092)))</f>
        <v/>
      </c>
      <c r="K1092" s="32">
        <f>IF(OR($O1092="",$O1092="なし"),"",INDEX('案件'!$D$5:$D$84,$O1092)&amp;"")</f>
        <v/>
      </c>
      <c r="L1092" s="32">
        <f>IF(AND($A1092="",$B1092="",$C1092="",$F1092="",$G1092=""),"",IF(NOT(ISNUMBER($A1092)),"日付がない",IF($P1092="","氏名がない",IF($P1092="なし","氏名がメンバーにない",IF($O1092="","案件コードがない",IF($O1092="なし","案件コードが案件にない",IF($I1092="","時間がない",IF((N($F1092)*60+N($G1092))=0,"時間が0",IF($I1092=0,"丸めると0分","")))))))))</f>
        <v/>
      </c>
      <c r="M1092" s="58" t="n"/>
      <c r="N1092" s="33">
        <f>IF(ISNUMBER($A1092),DATE(YEAR($A1092),MONTH($A1092),1),"")</f>
        <v/>
      </c>
      <c r="O1092" s="34">
        <f>IF($C1092="","",IFERROR(MATCH($C1092,'案件'!$A$5:$A$84,0),"なし"))</f>
        <v/>
      </c>
      <c r="P1092" s="34">
        <f>IF($B1092="","",IFERROR(MATCH($B1092,'メンバー'!$B$5:$B$24,0),"なし"))</f>
        <v/>
      </c>
    </row>
    <row r="1093" ht="17" customHeight="1">
      <c r="A1093" s="23" t="n"/>
      <c r="B1093" s="21" t="n"/>
      <c r="C1093" s="21" t="n"/>
      <c r="D1093" s="29">
        <f>IF(OR($O1093="",$O1093="なし"),"",INDEX('案件'!$B$5:$B$84,$O1093)&amp;"")</f>
        <v/>
      </c>
      <c r="E1093" s="19" t="n"/>
      <c r="F1093" s="22" t="n"/>
      <c r="G1093" s="22" t="n"/>
      <c r="H1093" s="19" t="n"/>
      <c r="I1093" s="30">
        <f>IF(AND($F1093="",$G1093=""),"",IF(N('設定'!$B$11)&gt;0,ROUND((N($F1093)*60+N($G1093))/N('設定'!$B$11),0)*N('設定'!$B$11),(N($F1093)*60+N($G1093)))/60)</f>
        <v/>
      </c>
      <c r="J1093" s="31">
        <f>IF(OR($I1093="",$P1093="",$P1093="なし"),"",$I1093*N(INDEX('メンバー'!$D$5:$D$24,$P1093)))</f>
        <v/>
      </c>
      <c r="K1093" s="32">
        <f>IF(OR($O1093="",$O1093="なし"),"",INDEX('案件'!$D$5:$D$84,$O1093)&amp;"")</f>
        <v/>
      </c>
      <c r="L1093" s="32">
        <f>IF(AND($A1093="",$B1093="",$C1093="",$F1093="",$G1093=""),"",IF(NOT(ISNUMBER($A1093)),"日付がない",IF($P1093="","氏名がない",IF($P1093="なし","氏名がメンバーにない",IF($O1093="","案件コードがない",IF($O1093="なし","案件コードが案件にない",IF($I1093="","時間がない",IF((N($F1093)*60+N($G1093))=0,"時間が0",IF($I1093=0,"丸めると0分","")))))))))</f>
        <v/>
      </c>
      <c r="M1093" s="58" t="n"/>
      <c r="N1093" s="33">
        <f>IF(ISNUMBER($A1093),DATE(YEAR($A1093),MONTH($A1093),1),"")</f>
        <v/>
      </c>
      <c r="O1093" s="34">
        <f>IF($C1093="","",IFERROR(MATCH($C1093,'案件'!$A$5:$A$84,0),"なし"))</f>
        <v/>
      </c>
      <c r="P1093" s="34">
        <f>IF($B1093="","",IFERROR(MATCH($B1093,'メンバー'!$B$5:$B$24,0),"なし"))</f>
        <v/>
      </c>
    </row>
    <row r="1094" ht="17" customHeight="1">
      <c r="A1094" s="23" t="n"/>
      <c r="B1094" s="21" t="n"/>
      <c r="C1094" s="21" t="n"/>
      <c r="D1094" s="29">
        <f>IF(OR($O1094="",$O1094="なし"),"",INDEX('案件'!$B$5:$B$84,$O1094)&amp;"")</f>
        <v/>
      </c>
      <c r="E1094" s="19" t="n"/>
      <c r="F1094" s="22" t="n"/>
      <c r="G1094" s="22" t="n"/>
      <c r="H1094" s="19" t="n"/>
      <c r="I1094" s="30">
        <f>IF(AND($F1094="",$G1094=""),"",IF(N('設定'!$B$11)&gt;0,ROUND((N($F1094)*60+N($G1094))/N('設定'!$B$11),0)*N('設定'!$B$11),(N($F1094)*60+N($G1094)))/60)</f>
        <v/>
      </c>
      <c r="J1094" s="31">
        <f>IF(OR($I1094="",$P1094="",$P1094="なし"),"",$I1094*N(INDEX('メンバー'!$D$5:$D$24,$P1094)))</f>
        <v/>
      </c>
      <c r="K1094" s="32">
        <f>IF(OR($O1094="",$O1094="なし"),"",INDEX('案件'!$D$5:$D$84,$O1094)&amp;"")</f>
        <v/>
      </c>
      <c r="L1094" s="32">
        <f>IF(AND($A1094="",$B1094="",$C1094="",$F1094="",$G1094=""),"",IF(NOT(ISNUMBER($A1094)),"日付がない",IF($P1094="","氏名がない",IF($P1094="なし","氏名がメンバーにない",IF($O1094="","案件コードがない",IF($O1094="なし","案件コードが案件にない",IF($I1094="","時間がない",IF((N($F1094)*60+N($G1094))=0,"時間が0",IF($I1094=0,"丸めると0分","")))))))))</f>
        <v/>
      </c>
      <c r="M1094" s="58" t="n"/>
      <c r="N1094" s="33">
        <f>IF(ISNUMBER($A1094),DATE(YEAR($A1094),MONTH($A1094),1),"")</f>
        <v/>
      </c>
      <c r="O1094" s="34">
        <f>IF($C1094="","",IFERROR(MATCH($C1094,'案件'!$A$5:$A$84,0),"なし"))</f>
        <v/>
      </c>
      <c r="P1094" s="34">
        <f>IF($B1094="","",IFERROR(MATCH($B1094,'メンバー'!$B$5:$B$24,0),"なし"))</f>
        <v/>
      </c>
    </row>
    <row r="1095" ht="17" customHeight="1">
      <c r="A1095" s="23" t="n"/>
      <c r="B1095" s="21" t="n"/>
      <c r="C1095" s="21" t="n"/>
      <c r="D1095" s="29">
        <f>IF(OR($O1095="",$O1095="なし"),"",INDEX('案件'!$B$5:$B$84,$O1095)&amp;"")</f>
        <v/>
      </c>
      <c r="E1095" s="19" t="n"/>
      <c r="F1095" s="22" t="n"/>
      <c r="G1095" s="22" t="n"/>
      <c r="H1095" s="19" t="n"/>
      <c r="I1095" s="30">
        <f>IF(AND($F1095="",$G1095=""),"",IF(N('設定'!$B$11)&gt;0,ROUND((N($F1095)*60+N($G1095))/N('設定'!$B$11),0)*N('設定'!$B$11),(N($F1095)*60+N($G1095)))/60)</f>
        <v/>
      </c>
      <c r="J1095" s="31">
        <f>IF(OR($I1095="",$P1095="",$P1095="なし"),"",$I1095*N(INDEX('メンバー'!$D$5:$D$24,$P1095)))</f>
        <v/>
      </c>
      <c r="K1095" s="32">
        <f>IF(OR($O1095="",$O1095="なし"),"",INDEX('案件'!$D$5:$D$84,$O1095)&amp;"")</f>
        <v/>
      </c>
      <c r="L1095" s="32">
        <f>IF(AND($A1095="",$B1095="",$C1095="",$F1095="",$G1095=""),"",IF(NOT(ISNUMBER($A1095)),"日付がない",IF($P1095="","氏名がない",IF($P1095="なし","氏名がメンバーにない",IF($O1095="","案件コードがない",IF($O1095="なし","案件コードが案件にない",IF($I1095="","時間がない",IF((N($F1095)*60+N($G1095))=0,"時間が0",IF($I1095=0,"丸めると0分","")))))))))</f>
        <v/>
      </c>
      <c r="M1095" s="58" t="n"/>
      <c r="N1095" s="33">
        <f>IF(ISNUMBER($A1095),DATE(YEAR($A1095),MONTH($A1095),1),"")</f>
        <v/>
      </c>
      <c r="O1095" s="34">
        <f>IF($C1095="","",IFERROR(MATCH($C1095,'案件'!$A$5:$A$84,0),"なし"))</f>
        <v/>
      </c>
      <c r="P1095" s="34">
        <f>IF($B1095="","",IFERROR(MATCH($B1095,'メンバー'!$B$5:$B$24,0),"なし"))</f>
        <v/>
      </c>
    </row>
    <row r="1096" ht="17" customHeight="1">
      <c r="A1096" s="23" t="n"/>
      <c r="B1096" s="21" t="n"/>
      <c r="C1096" s="21" t="n"/>
      <c r="D1096" s="29">
        <f>IF(OR($O1096="",$O1096="なし"),"",INDEX('案件'!$B$5:$B$84,$O1096)&amp;"")</f>
        <v/>
      </c>
      <c r="E1096" s="19" t="n"/>
      <c r="F1096" s="22" t="n"/>
      <c r="G1096" s="22" t="n"/>
      <c r="H1096" s="19" t="n"/>
      <c r="I1096" s="30">
        <f>IF(AND($F1096="",$G1096=""),"",IF(N('設定'!$B$11)&gt;0,ROUND((N($F1096)*60+N($G1096))/N('設定'!$B$11),0)*N('設定'!$B$11),(N($F1096)*60+N($G1096)))/60)</f>
        <v/>
      </c>
      <c r="J1096" s="31">
        <f>IF(OR($I1096="",$P1096="",$P1096="なし"),"",$I1096*N(INDEX('メンバー'!$D$5:$D$24,$P1096)))</f>
        <v/>
      </c>
      <c r="K1096" s="32">
        <f>IF(OR($O1096="",$O1096="なし"),"",INDEX('案件'!$D$5:$D$84,$O1096)&amp;"")</f>
        <v/>
      </c>
      <c r="L1096" s="32">
        <f>IF(AND($A1096="",$B1096="",$C1096="",$F1096="",$G1096=""),"",IF(NOT(ISNUMBER($A1096)),"日付がない",IF($P1096="","氏名がない",IF($P1096="なし","氏名がメンバーにない",IF($O1096="","案件コードがない",IF($O1096="なし","案件コードが案件にない",IF($I1096="","時間がない",IF((N($F1096)*60+N($G1096))=0,"時間が0",IF($I1096=0,"丸めると0分","")))))))))</f>
        <v/>
      </c>
      <c r="M1096" s="58" t="n"/>
      <c r="N1096" s="33">
        <f>IF(ISNUMBER($A1096),DATE(YEAR($A1096),MONTH($A1096),1),"")</f>
        <v/>
      </c>
      <c r="O1096" s="34">
        <f>IF($C1096="","",IFERROR(MATCH($C1096,'案件'!$A$5:$A$84,0),"なし"))</f>
        <v/>
      </c>
      <c r="P1096" s="34">
        <f>IF($B1096="","",IFERROR(MATCH($B1096,'メンバー'!$B$5:$B$24,0),"なし"))</f>
        <v/>
      </c>
    </row>
    <row r="1097" ht="17" customHeight="1">
      <c r="A1097" s="23" t="n"/>
      <c r="B1097" s="21" t="n"/>
      <c r="C1097" s="21" t="n"/>
      <c r="D1097" s="29">
        <f>IF(OR($O1097="",$O1097="なし"),"",INDEX('案件'!$B$5:$B$84,$O1097)&amp;"")</f>
        <v/>
      </c>
      <c r="E1097" s="19" t="n"/>
      <c r="F1097" s="22" t="n"/>
      <c r="G1097" s="22" t="n"/>
      <c r="H1097" s="19" t="n"/>
      <c r="I1097" s="30">
        <f>IF(AND($F1097="",$G1097=""),"",IF(N('設定'!$B$11)&gt;0,ROUND((N($F1097)*60+N($G1097))/N('設定'!$B$11),0)*N('設定'!$B$11),(N($F1097)*60+N($G1097)))/60)</f>
        <v/>
      </c>
      <c r="J1097" s="31">
        <f>IF(OR($I1097="",$P1097="",$P1097="なし"),"",$I1097*N(INDEX('メンバー'!$D$5:$D$24,$P1097)))</f>
        <v/>
      </c>
      <c r="K1097" s="32">
        <f>IF(OR($O1097="",$O1097="なし"),"",INDEX('案件'!$D$5:$D$84,$O1097)&amp;"")</f>
        <v/>
      </c>
      <c r="L1097" s="32">
        <f>IF(AND($A1097="",$B1097="",$C1097="",$F1097="",$G1097=""),"",IF(NOT(ISNUMBER($A1097)),"日付がない",IF($P1097="","氏名がない",IF($P1097="なし","氏名がメンバーにない",IF($O1097="","案件コードがない",IF($O1097="なし","案件コードが案件にない",IF($I1097="","時間がない",IF((N($F1097)*60+N($G1097))=0,"時間が0",IF($I1097=0,"丸めると0分","")))))))))</f>
        <v/>
      </c>
      <c r="M1097" s="58" t="n"/>
      <c r="N1097" s="33">
        <f>IF(ISNUMBER($A1097),DATE(YEAR($A1097),MONTH($A1097),1),"")</f>
        <v/>
      </c>
      <c r="O1097" s="34">
        <f>IF($C1097="","",IFERROR(MATCH($C1097,'案件'!$A$5:$A$84,0),"なし"))</f>
        <v/>
      </c>
      <c r="P1097" s="34">
        <f>IF($B1097="","",IFERROR(MATCH($B1097,'メンバー'!$B$5:$B$24,0),"なし"))</f>
        <v/>
      </c>
    </row>
    <row r="1098" ht="17" customHeight="1">
      <c r="A1098" s="23" t="n"/>
      <c r="B1098" s="21" t="n"/>
      <c r="C1098" s="21" t="n"/>
      <c r="D1098" s="29">
        <f>IF(OR($O1098="",$O1098="なし"),"",INDEX('案件'!$B$5:$B$84,$O1098)&amp;"")</f>
        <v/>
      </c>
      <c r="E1098" s="19" t="n"/>
      <c r="F1098" s="22" t="n"/>
      <c r="G1098" s="22" t="n"/>
      <c r="H1098" s="19" t="n"/>
      <c r="I1098" s="30">
        <f>IF(AND($F1098="",$G1098=""),"",IF(N('設定'!$B$11)&gt;0,ROUND((N($F1098)*60+N($G1098))/N('設定'!$B$11),0)*N('設定'!$B$11),(N($F1098)*60+N($G1098)))/60)</f>
        <v/>
      </c>
      <c r="J1098" s="31">
        <f>IF(OR($I1098="",$P1098="",$P1098="なし"),"",$I1098*N(INDEX('メンバー'!$D$5:$D$24,$P1098)))</f>
        <v/>
      </c>
      <c r="K1098" s="32">
        <f>IF(OR($O1098="",$O1098="なし"),"",INDEX('案件'!$D$5:$D$84,$O1098)&amp;"")</f>
        <v/>
      </c>
      <c r="L1098" s="32">
        <f>IF(AND($A1098="",$B1098="",$C1098="",$F1098="",$G1098=""),"",IF(NOT(ISNUMBER($A1098)),"日付がない",IF($P1098="","氏名がない",IF($P1098="なし","氏名がメンバーにない",IF($O1098="","案件コードがない",IF($O1098="なし","案件コードが案件にない",IF($I1098="","時間がない",IF((N($F1098)*60+N($G1098))=0,"時間が0",IF($I1098=0,"丸めると0分","")))))))))</f>
        <v/>
      </c>
      <c r="M1098" s="58" t="n"/>
      <c r="N1098" s="33">
        <f>IF(ISNUMBER($A1098),DATE(YEAR($A1098),MONTH($A1098),1),"")</f>
        <v/>
      </c>
      <c r="O1098" s="34">
        <f>IF($C1098="","",IFERROR(MATCH($C1098,'案件'!$A$5:$A$84,0),"なし"))</f>
        <v/>
      </c>
      <c r="P1098" s="34">
        <f>IF($B1098="","",IFERROR(MATCH($B1098,'メンバー'!$B$5:$B$24,0),"なし"))</f>
        <v/>
      </c>
    </row>
    <row r="1099" ht="17" customHeight="1">
      <c r="A1099" s="23" t="n"/>
      <c r="B1099" s="21" t="n"/>
      <c r="C1099" s="21" t="n"/>
      <c r="D1099" s="29">
        <f>IF(OR($O1099="",$O1099="なし"),"",INDEX('案件'!$B$5:$B$84,$O1099)&amp;"")</f>
        <v/>
      </c>
      <c r="E1099" s="19" t="n"/>
      <c r="F1099" s="22" t="n"/>
      <c r="G1099" s="22" t="n"/>
      <c r="H1099" s="19" t="n"/>
      <c r="I1099" s="30">
        <f>IF(AND($F1099="",$G1099=""),"",IF(N('設定'!$B$11)&gt;0,ROUND((N($F1099)*60+N($G1099))/N('設定'!$B$11),0)*N('設定'!$B$11),(N($F1099)*60+N($G1099)))/60)</f>
        <v/>
      </c>
      <c r="J1099" s="31">
        <f>IF(OR($I1099="",$P1099="",$P1099="なし"),"",$I1099*N(INDEX('メンバー'!$D$5:$D$24,$P1099)))</f>
        <v/>
      </c>
      <c r="K1099" s="32">
        <f>IF(OR($O1099="",$O1099="なし"),"",INDEX('案件'!$D$5:$D$84,$O1099)&amp;"")</f>
        <v/>
      </c>
      <c r="L1099" s="32">
        <f>IF(AND($A1099="",$B1099="",$C1099="",$F1099="",$G1099=""),"",IF(NOT(ISNUMBER($A1099)),"日付がない",IF($P1099="","氏名がない",IF($P1099="なし","氏名がメンバーにない",IF($O1099="","案件コードがない",IF($O1099="なし","案件コードが案件にない",IF($I1099="","時間がない",IF((N($F1099)*60+N($G1099))=0,"時間が0",IF($I1099=0,"丸めると0分","")))))))))</f>
        <v/>
      </c>
      <c r="M1099" s="58" t="n"/>
      <c r="N1099" s="33">
        <f>IF(ISNUMBER($A1099),DATE(YEAR($A1099),MONTH($A1099),1),"")</f>
        <v/>
      </c>
      <c r="O1099" s="34">
        <f>IF($C1099="","",IFERROR(MATCH($C1099,'案件'!$A$5:$A$84,0),"なし"))</f>
        <v/>
      </c>
      <c r="P1099" s="34">
        <f>IF($B1099="","",IFERROR(MATCH($B1099,'メンバー'!$B$5:$B$24,0),"なし"))</f>
        <v/>
      </c>
    </row>
    <row r="1100" ht="17" customHeight="1">
      <c r="A1100" s="23" t="n"/>
      <c r="B1100" s="21" t="n"/>
      <c r="C1100" s="21" t="n"/>
      <c r="D1100" s="29">
        <f>IF(OR($O1100="",$O1100="なし"),"",INDEX('案件'!$B$5:$B$84,$O1100)&amp;"")</f>
        <v/>
      </c>
      <c r="E1100" s="19" t="n"/>
      <c r="F1100" s="22" t="n"/>
      <c r="G1100" s="22" t="n"/>
      <c r="H1100" s="19" t="n"/>
      <c r="I1100" s="30">
        <f>IF(AND($F1100="",$G1100=""),"",IF(N('設定'!$B$11)&gt;0,ROUND((N($F1100)*60+N($G1100))/N('設定'!$B$11),0)*N('設定'!$B$11),(N($F1100)*60+N($G1100)))/60)</f>
        <v/>
      </c>
      <c r="J1100" s="31">
        <f>IF(OR($I1100="",$P1100="",$P1100="なし"),"",$I1100*N(INDEX('メンバー'!$D$5:$D$24,$P1100)))</f>
        <v/>
      </c>
      <c r="K1100" s="32">
        <f>IF(OR($O1100="",$O1100="なし"),"",INDEX('案件'!$D$5:$D$84,$O1100)&amp;"")</f>
        <v/>
      </c>
      <c r="L1100" s="32">
        <f>IF(AND($A1100="",$B1100="",$C1100="",$F1100="",$G1100=""),"",IF(NOT(ISNUMBER($A1100)),"日付がない",IF($P1100="","氏名がない",IF($P1100="なし","氏名がメンバーにない",IF($O1100="","案件コードがない",IF($O1100="なし","案件コードが案件にない",IF($I1100="","時間がない",IF((N($F1100)*60+N($G1100))=0,"時間が0",IF($I1100=0,"丸めると0分","")))))))))</f>
        <v/>
      </c>
      <c r="M1100" s="58" t="n"/>
      <c r="N1100" s="33">
        <f>IF(ISNUMBER($A1100),DATE(YEAR($A1100),MONTH($A1100),1),"")</f>
        <v/>
      </c>
      <c r="O1100" s="34">
        <f>IF($C1100="","",IFERROR(MATCH($C1100,'案件'!$A$5:$A$84,0),"なし"))</f>
        <v/>
      </c>
      <c r="P1100" s="34">
        <f>IF($B1100="","",IFERROR(MATCH($B1100,'メンバー'!$B$5:$B$24,0),"なし"))</f>
        <v/>
      </c>
    </row>
    <row r="1101" ht="17" customHeight="1">
      <c r="A1101" s="23" t="n"/>
      <c r="B1101" s="21" t="n"/>
      <c r="C1101" s="21" t="n"/>
      <c r="D1101" s="29">
        <f>IF(OR($O1101="",$O1101="なし"),"",INDEX('案件'!$B$5:$B$84,$O1101)&amp;"")</f>
        <v/>
      </c>
      <c r="E1101" s="19" t="n"/>
      <c r="F1101" s="22" t="n"/>
      <c r="G1101" s="22" t="n"/>
      <c r="H1101" s="19" t="n"/>
      <c r="I1101" s="30">
        <f>IF(AND($F1101="",$G1101=""),"",IF(N('設定'!$B$11)&gt;0,ROUND((N($F1101)*60+N($G1101))/N('設定'!$B$11),0)*N('設定'!$B$11),(N($F1101)*60+N($G1101)))/60)</f>
        <v/>
      </c>
      <c r="J1101" s="31">
        <f>IF(OR($I1101="",$P1101="",$P1101="なし"),"",$I1101*N(INDEX('メンバー'!$D$5:$D$24,$P1101)))</f>
        <v/>
      </c>
      <c r="K1101" s="32">
        <f>IF(OR($O1101="",$O1101="なし"),"",INDEX('案件'!$D$5:$D$84,$O1101)&amp;"")</f>
        <v/>
      </c>
      <c r="L1101" s="32">
        <f>IF(AND($A1101="",$B1101="",$C1101="",$F1101="",$G1101=""),"",IF(NOT(ISNUMBER($A1101)),"日付がない",IF($P1101="","氏名がない",IF($P1101="なし","氏名がメンバーにない",IF($O1101="","案件コードがない",IF($O1101="なし","案件コードが案件にない",IF($I1101="","時間がない",IF((N($F1101)*60+N($G1101))=0,"時間が0",IF($I1101=0,"丸めると0分","")))))))))</f>
        <v/>
      </c>
      <c r="M1101" s="58" t="n"/>
      <c r="N1101" s="33">
        <f>IF(ISNUMBER($A1101),DATE(YEAR($A1101),MONTH($A1101),1),"")</f>
        <v/>
      </c>
      <c r="O1101" s="34">
        <f>IF($C1101="","",IFERROR(MATCH($C1101,'案件'!$A$5:$A$84,0),"なし"))</f>
        <v/>
      </c>
      <c r="P1101" s="34">
        <f>IF($B1101="","",IFERROR(MATCH($B1101,'メンバー'!$B$5:$B$24,0),"なし"))</f>
        <v/>
      </c>
    </row>
    <row r="1102" ht="17" customHeight="1">
      <c r="A1102" s="23" t="n"/>
      <c r="B1102" s="21" t="n"/>
      <c r="C1102" s="21" t="n"/>
      <c r="D1102" s="29">
        <f>IF(OR($O1102="",$O1102="なし"),"",INDEX('案件'!$B$5:$B$84,$O1102)&amp;"")</f>
        <v/>
      </c>
      <c r="E1102" s="19" t="n"/>
      <c r="F1102" s="22" t="n"/>
      <c r="G1102" s="22" t="n"/>
      <c r="H1102" s="19" t="n"/>
      <c r="I1102" s="30">
        <f>IF(AND($F1102="",$G1102=""),"",IF(N('設定'!$B$11)&gt;0,ROUND((N($F1102)*60+N($G1102))/N('設定'!$B$11),0)*N('設定'!$B$11),(N($F1102)*60+N($G1102)))/60)</f>
        <v/>
      </c>
      <c r="J1102" s="31">
        <f>IF(OR($I1102="",$P1102="",$P1102="なし"),"",$I1102*N(INDEX('メンバー'!$D$5:$D$24,$P1102)))</f>
        <v/>
      </c>
      <c r="K1102" s="32">
        <f>IF(OR($O1102="",$O1102="なし"),"",INDEX('案件'!$D$5:$D$84,$O1102)&amp;"")</f>
        <v/>
      </c>
      <c r="L1102" s="32">
        <f>IF(AND($A1102="",$B1102="",$C1102="",$F1102="",$G1102=""),"",IF(NOT(ISNUMBER($A1102)),"日付がない",IF($P1102="","氏名がない",IF($P1102="なし","氏名がメンバーにない",IF($O1102="","案件コードがない",IF($O1102="なし","案件コードが案件にない",IF($I1102="","時間がない",IF((N($F1102)*60+N($G1102))=0,"時間が0",IF($I1102=0,"丸めると0分","")))))))))</f>
        <v/>
      </c>
      <c r="M1102" s="58" t="n"/>
      <c r="N1102" s="33">
        <f>IF(ISNUMBER($A1102),DATE(YEAR($A1102),MONTH($A1102),1),"")</f>
        <v/>
      </c>
      <c r="O1102" s="34">
        <f>IF($C1102="","",IFERROR(MATCH($C1102,'案件'!$A$5:$A$84,0),"なし"))</f>
        <v/>
      </c>
      <c r="P1102" s="34">
        <f>IF($B1102="","",IFERROR(MATCH($B1102,'メンバー'!$B$5:$B$24,0),"なし"))</f>
        <v/>
      </c>
    </row>
    <row r="1103" ht="17" customHeight="1">
      <c r="A1103" s="23" t="n"/>
      <c r="B1103" s="21" t="n"/>
      <c r="C1103" s="21" t="n"/>
      <c r="D1103" s="29">
        <f>IF(OR($O1103="",$O1103="なし"),"",INDEX('案件'!$B$5:$B$84,$O1103)&amp;"")</f>
        <v/>
      </c>
      <c r="E1103" s="19" t="n"/>
      <c r="F1103" s="22" t="n"/>
      <c r="G1103" s="22" t="n"/>
      <c r="H1103" s="19" t="n"/>
      <c r="I1103" s="30">
        <f>IF(AND($F1103="",$G1103=""),"",IF(N('設定'!$B$11)&gt;0,ROUND((N($F1103)*60+N($G1103))/N('設定'!$B$11),0)*N('設定'!$B$11),(N($F1103)*60+N($G1103)))/60)</f>
        <v/>
      </c>
      <c r="J1103" s="31">
        <f>IF(OR($I1103="",$P1103="",$P1103="なし"),"",$I1103*N(INDEX('メンバー'!$D$5:$D$24,$P1103)))</f>
        <v/>
      </c>
      <c r="K1103" s="32">
        <f>IF(OR($O1103="",$O1103="なし"),"",INDEX('案件'!$D$5:$D$84,$O1103)&amp;"")</f>
        <v/>
      </c>
      <c r="L1103" s="32">
        <f>IF(AND($A1103="",$B1103="",$C1103="",$F1103="",$G1103=""),"",IF(NOT(ISNUMBER($A1103)),"日付がない",IF($P1103="","氏名がない",IF($P1103="なし","氏名がメンバーにない",IF($O1103="","案件コードがない",IF($O1103="なし","案件コードが案件にない",IF($I1103="","時間がない",IF((N($F1103)*60+N($G1103))=0,"時間が0",IF($I1103=0,"丸めると0分","")))))))))</f>
        <v/>
      </c>
      <c r="M1103" s="58" t="n"/>
      <c r="N1103" s="33">
        <f>IF(ISNUMBER($A1103),DATE(YEAR($A1103),MONTH($A1103),1),"")</f>
        <v/>
      </c>
      <c r="O1103" s="34">
        <f>IF($C1103="","",IFERROR(MATCH($C1103,'案件'!$A$5:$A$84,0),"なし"))</f>
        <v/>
      </c>
      <c r="P1103" s="34">
        <f>IF($B1103="","",IFERROR(MATCH($B1103,'メンバー'!$B$5:$B$24,0),"なし"))</f>
        <v/>
      </c>
    </row>
    <row r="1104" ht="17" customHeight="1">
      <c r="A1104" s="23" t="n"/>
      <c r="B1104" s="21" t="n"/>
      <c r="C1104" s="21" t="n"/>
      <c r="D1104" s="29">
        <f>IF(OR($O1104="",$O1104="なし"),"",INDEX('案件'!$B$5:$B$84,$O1104)&amp;"")</f>
        <v/>
      </c>
      <c r="E1104" s="19" t="n"/>
      <c r="F1104" s="22" t="n"/>
      <c r="G1104" s="22" t="n"/>
      <c r="H1104" s="19" t="n"/>
      <c r="I1104" s="30">
        <f>IF(AND($F1104="",$G1104=""),"",IF(N('設定'!$B$11)&gt;0,ROUND((N($F1104)*60+N($G1104))/N('設定'!$B$11),0)*N('設定'!$B$11),(N($F1104)*60+N($G1104)))/60)</f>
        <v/>
      </c>
      <c r="J1104" s="31">
        <f>IF(OR($I1104="",$P1104="",$P1104="なし"),"",$I1104*N(INDEX('メンバー'!$D$5:$D$24,$P1104)))</f>
        <v/>
      </c>
      <c r="K1104" s="32">
        <f>IF(OR($O1104="",$O1104="なし"),"",INDEX('案件'!$D$5:$D$84,$O1104)&amp;"")</f>
        <v/>
      </c>
      <c r="L1104" s="32">
        <f>IF(AND($A1104="",$B1104="",$C1104="",$F1104="",$G1104=""),"",IF(NOT(ISNUMBER($A1104)),"日付がない",IF($P1104="","氏名がない",IF($P1104="なし","氏名がメンバーにない",IF($O1104="","案件コードがない",IF($O1104="なし","案件コードが案件にない",IF($I1104="","時間がない",IF((N($F1104)*60+N($G1104))=0,"時間が0",IF($I1104=0,"丸めると0分","")))))))))</f>
        <v/>
      </c>
      <c r="M1104" s="58" t="n"/>
      <c r="N1104" s="33">
        <f>IF(ISNUMBER($A1104),DATE(YEAR($A1104),MONTH($A1104),1),"")</f>
        <v/>
      </c>
      <c r="O1104" s="34">
        <f>IF($C1104="","",IFERROR(MATCH($C1104,'案件'!$A$5:$A$84,0),"なし"))</f>
        <v/>
      </c>
      <c r="P1104" s="34">
        <f>IF($B1104="","",IFERROR(MATCH($B1104,'メンバー'!$B$5:$B$24,0),"なし"))</f>
        <v/>
      </c>
    </row>
    <row r="1105" ht="17" customHeight="1">
      <c r="A1105" s="23" t="n"/>
      <c r="B1105" s="21" t="n"/>
      <c r="C1105" s="21" t="n"/>
      <c r="D1105" s="29">
        <f>IF(OR($O1105="",$O1105="なし"),"",INDEX('案件'!$B$5:$B$84,$O1105)&amp;"")</f>
        <v/>
      </c>
      <c r="E1105" s="19" t="n"/>
      <c r="F1105" s="22" t="n"/>
      <c r="G1105" s="22" t="n"/>
      <c r="H1105" s="19" t="n"/>
      <c r="I1105" s="30">
        <f>IF(AND($F1105="",$G1105=""),"",IF(N('設定'!$B$11)&gt;0,ROUND((N($F1105)*60+N($G1105))/N('設定'!$B$11),0)*N('設定'!$B$11),(N($F1105)*60+N($G1105)))/60)</f>
        <v/>
      </c>
      <c r="J1105" s="31">
        <f>IF(OR($I1105="",$P1105="",$P1105="なし"),"",$I1105*N(INDEX('メンバー'!$D$5:$D$24,$P1105)))</f>
        <v/>
      </c>
      <c r="K1105" s="32">
        <f>IF(OR($O1105="",$O1105="なし"),"",INDEX('案件'!$D$5:$D$84,$O1105)&amp;"")</f>
        <v/>
      </c>
      <c r="L1105" s="32">
        <f>IF(AND($A1105="",$B1105="",$C1105="",$F1105="",$G1105=""),"",IF(NOT(ISNUMBER($A1105)),"日付がない",IF($P1105="","氏名がない",IF($P1105="なし","氏名がメンバーにない",IF($O1105="","案件コードがない",IF($O1105="なし","案件コードが案件にない",IF($I1105="","時間がない",IF((N($F1105)*60+N($G1105))=0,"時間が0",IF($I1105=0,"丸めると0分","")))))))))</f>
        <v/>
      </c>
      <c r="M1105" s="58" t="n"/>
      <c r="N1105" s="33">
        <f>IF(ISNUMBER($A1105),DATE(YEAR($A1105),MONTH($A1105),1),"")</f>
        <v/>
      </c>
      <c r="O1105" s="34">
        <f>IF($C1105="","",IFERROR(MATCH($C1105,'案件'!$A$5:$A$84,0),"なし"))</f>
        <v/>
      </c>
      <c r="P1105" s="34">
        <f>IF($B1105="","",IFERROR(MATCH($B1105,'メンバー'!$B$5:$B$24,0),"なし"))</f>
        <v/>
      </c>
    </row>
    <row r="1106" ht="17" customHeight="1">
      <c r="A1106" s="23" t="n"/>
      <c r="B1106" s="21" t="n"/>
      <c r="C1106" s="21" t="n"/>
      <c r="D1106" s="29">
        <f>IF(OR($O1106="",$O1106="なし"),"",INDEX('案件'!$B$5:$B$84,$O1106)&amp;"")</f>
        <v/>
      </c>
      <c r="E1106" s="19" t="n"/>
      <c r="F1106" s="22" t="n"/>
      <c r="G1106" s="22" t="n"/>
      <c r="H1106" s="19" t="n"/>
      <c r="I1106" s="30">
        <f>IF(AND($F1106="",$G1106=""),"",IF(N('設定'!$B$11)&gt;0,ROUND((N($F1106)*60+N($G1106))/N('設定'!$B$11),0)*N('設定'!$B$11),(N($F1106)*60+N($G1106)))/60)</f>
        <v/>
      </c>
      <c r="J1106" s="31">
        <f>IF(OR($I1106="",$P1106="",$P1106="なし"),"",$I1106*N(INDEX('メンバー'!$D$5:$D$24,$P1106)))</f>
        <v/>
      </c>
      <c r="K1106" s="32">
        <f>IF(OR($O1106="",$O1106="なし"),"",INDEX('案件'!$D$5:$D$84,$O1106)&amp;"")</f>
        <v/>
      </c>
      <c r="L1106" s="32">
        <f>IF(AND($A1106="",$B1106="",$C1106="",$F1106="",$G1106=""),"",IF(NOT(ISNUMBER($A1106)),"日付がない",IF($P1106="","氏名がない",IF($P1106="なし","氏名がメンバーにない",IF($O1106="","案件コードがない",IF($O1106="なし","案件コードが案件にない",IF($I1106="","時間がない",IF((N($F1106)*60+N($G1106))=0,"時間が0",IF($I1106=0,"丸めると0分","")))))))))</f>
        <v/>
      </c>
      <c r="M1106" s="58" t="n"/>
      <c r="N1106" s="33">
        <f>IF(ISNUMBER($A1106),DATE(YEAR($A1106),MONTH($A1106),1),"")</f>
        <v/>
      </c>
      <c r="O1106" s="34">
        <f>IF($C1106="","",IFERROR(MATCH($C1106,'案件'!$A$5:$A$84,0),"なし"))</f>
        <v/>
      </c>
      <c r="P1106" s="34">
        <f>IF($B1106="","",IFERROR(MATCH($B1106,'メンバー'!$B$5:$B$24,0),"なし"))</f>
        <v/>
      </c>
    </row>
    <row r="1107" ht="17" customHeight="1">
      <c r="A1107" s="23" t="n"/>
      <c r="B1107" s="21" t="n"/>
      <c r="C1107" s="21" t="n"/>
      <c r="D1107" s="29">
        <f>IF(OR($O1107="",$O1107="なし"),"",INDEX('案件'!$B$5:$B$84,$O1107)&amp;"")</f>
        <v/>
      </c>
      <c r="E1107" s="19" t="n"/>
      <c r="F1107" s="22" t="n"/>
      <c r="G1107" s="22" t="n"/>
      <c r="H1107" s="19" t="n"/>
      <c r="I1107" s="30">
        <f>IF(AND($F1107="",$G1107=""),"",IF(N('設定'!$B$11)&gt;0,ROUND((N($F1107)*60+N($G1107))/N('設定'!$B$11),0)*N('設定'!$B$11),(N($F1107)*60+N($G1107)))/60)</f>
        <v/>
      </c>
      <c r="J1107" s="31">
        <f>IF(OR($I1107="",$P1107="",$P1107="なし"),"",$I1107*N(INDEX('メンバー'!$D$5:$D$24,$P1107)))</f>
        <v/>
      </c>
      <c r="K1107" s="32">
        <f>IF(OR($O1107="",$O1107="なし"),"",INDEX('案件'!$D$5:$D$84,$O1107)&amp;"")</f>
        <v/>
      </c>
      <c r="L1107" s="32">
        <f>IF(AND($A1107="",$B1107="",$C1107="",$F1107="",$G1107=""),"",IF(NOT(ISNUMBER($A1107)),"日付がない",IF($P1107="","氏名がない",IF($P1107="なし","氏名がメンバーにない",IF($O1107="","案件コードがない",IF($O1107="なし","案件コードが案件にない",IF($I1107="","時間がない",IF((N($F1107)*60+N($G1107))=0,"時間が0",IF($I1107=0,"丸めると0分","")))))))))</f>
        <v/>
      </c>
      <c r="M1107" s="58" t="n"/>
      <c r="N1107" s="33">
        <f>IF(ISNUMBER($A1107),DATE(YEAR($A1107),MONTH($A1107),1),"")</f>
        <v/>
      </c>
      <c r="O1107" s="34">
        <f>IF($C1107="","",IFERROR(MATCH($C1107,'案件'!$A$5:$A$84,0),"なし"))</f>
        <v/>
      </c>
      <c r="P1107" s="34">
        <f>IF($B1107="","",IFERROR(MATCH($B1107,'メンバー'!$B$5:$B$24,0),"なし"))</f>
        <v/>
      </c>
    </row>
    <row r="1108" ht="17" customHeight="1">
      <c r="A1108" s="23" t="n"/>
      <c r="B1108" s="21" t="n"/>
      <c r="C1108" s="21" t="n"/>
      <c r="D1108" s="29">
        <f>IF(OR($O1108="",$O1108="なし"),"",INDEX('案件'!$B$5:$B$84,$O1108)&amp;"")</f>
        <v/>
      </c>
      <c r="E1108" s="19" t="n"/>
      <c r="F1108" s="22" t="n"/>
      <c r="G1108" s="22" t="n"/>
      <c r="H1108" s="19" t="n"/>
      <c r="I1108" s="30">
        <f>IF(AND($F1108="",$G1108=""),"",IF(N('設定'!$B$11)&gt;0,ROUND((N($F1108)*60+N($G1108))/N('設定'!$B$11),0)*N('設定'!$B$11),(N($F1108)*60+N($G1108)))/60)</f>
        <v/>
      </c>
      <c r="J1108" s="31">
        <f>IF(OR($I1108="",$P1108="",$P1108="なし"),"",$I1108*N(INDEX('メンバー'!$D$5:$D$24,$P1108)))</f>
        <v/>
      </c>
      <c r="K1108" s="32">
        <f>IF(OR($O1108="",$O1108="なし"),"",INDEX('案件'!$D$5:$D$84,$O1108)&amp;"")</f>
        <v/>
      </c>
      <c r="L1108" s="32">
        <f>IF(AND($A1108="",$B1108="",$C1108="",$F1108="",$G1108=""),"",IF(NOT(ISNUMBER($A1108)),"日付がない",IF($P1108="","氏名がない",IF($P1108="なし","氏名がメンバーにない",IF($O1108="","案件コードがない",IF($O1108="なし","案件コードが案件にない",IF($I1108="","時間がない",IF((N($F1108)*60+N($G1108))=0,"時間が0",IF($I1108=0,"丸めると0分","")))))))))</f>
        <v/>
      </c>
      <c r="M1108" s="58" t="n"/>
      <c r="N1108" s="33">
        <f>IF(ISNUMBER($A1108),DATE(YEAR($A1108),MONTH($A1108),1),"")</f>
        <v/>
      </c>
      <c r="O1108" s="34">
        <f>IF($C1108="","",IFERROR(MATCH($C1108,'案件'!$A$5:$A$84,0),"なし"))</f>
        <v/>
      </c>
      <c r="P1108" s="34">
        <f>IF($B1108="","",IFERROR(MATCH($B1108,'メンバー'!$B$5:$B$24,0),"なし"))</f>
        <v/>
      </c>
    </row>
    <row r="1109" ht="17" customHeight="1">
      <c r="A1109" s="23" t="n"/>
      <c r="B1109" s="21" t="n"/>
      <c r="C1109" s="21" t="n"/>
      <c r="D1109" s="29">
        <f>IF(OR($O1109="",$O1109="なし"),"",INDEX('案件'!$B$5:$B$84,$O1109)&amp;"")</f>
        <v/>
      </c>
      <c r="E1109" s="19" t="n"/>
      <c r="F1109" s="22" t="n"/>
      <c r="G1109" s="22" t="n"/>
      <c r="H1109" s="19" t="n"/>
      <c r="I1109" s="30">
        <f>IF(AND($F1109="",$G1109=""),"",IF(N('設定'!$B$11)&gt;0,ROUND((N($F1109)*60+N($G1109))/N('設定'!$B$11),0)*N('設定'!$B$11),(N($F1109)*60+N($G1109)))/60)</f>
        <v/>
      </c>
      <c r="J1109" s="31">
        <f>IF(OR($I1109="",$P1109="",$P1109="なし"),"",$I1109*N(INDEX('メンバー'!$D$5:$D$24,$P1109)))</f>
        <v/>
      </c>
      <c r="K1109" s="32">
        <f>IF(OR($O1109="",$O1109="なし"),"",INDEX('案件'!$D$5:$D$84,$O1109)&amp;"")</f>
        <v/>
      </c>
      <c r="L1109" s="32">
        <f>IF(AND($A1109="",$B1109="",$C1109="",$F1109="",$G1109=""),"",IF(NOT(ISNUMBER($A1109)),"日付がない",IF($P1109="","氏名がない",IF($P1109="なし","氏名がメンバーにない",IF($O1109="","案件コードがない",IF($O1109="なし","案件コードが案件にない",IF($I1109="","時間がない",IF((N($F1109)*60+N($G1109))=0,"時間が0",IF($I1109=0,"丸めると0分","")))))))))</f>
        <v/>
      </c>
      <c r="M1109" s="58" t="n"/>
      <c r="N1109" s="33">
        <f>IF(ISNUMBER($A1109),DATE(YEAR($A1109),MONTH($A1109),1),"")</f>
        <v/>
      </c>
      <c r="O1109" s="34">
        <f>IF($C1109="","",IFERROR(MATCH($C1109,'案件'!$A$5:$A$84,0),"なし"))</f>
        <v/>
      </c>
      <c r="P1109" s="34">
        <f>IF($B1109="","",IFERROR(MATCH($B1109,'メンバー'!$B$5:$B$24,0),"なし"))</f>
        <v/>
      </c>
    </row>
    <row r="1110" ht="17" customHeight="1">
      <c r="A1110" s="23" t="n"/>
      <c r="B1110" s="21" t="n"/>
      <c r="C1110" s="21" t="n"/>
      <c r="D1110" s="29">
        <f>IF(OR($O1110="",$O1110="なし"),"",INDEX('案件'!$B$5:$B$84,$O1110)&amp;"")</f>
        <v/>
      </c>
      <c r="E1110" s="19" t="n"/>
      <c r="F1110" s="22" t="n"/>
      <c r="G1110" s="22" t="n"/>
      <c r="H1110" s="19" t="n"/>
      <c r="I1110" s="30">
        <f>IF(AND($F1110="",$G1110=""),"",IF(N('設定'!$B$11)&gt;0,ROUND((N($F1110)*60+N($G1110))/N('設定'!$B$11),0)*N('設定'!$B$11),(N($F1110)*60+N($G1110)))/60)</f>
        <v/>
      </c>
      <c r="J1110" s="31">
        <f>IF(OR($I1110="",$P1110="",$P1110="なし"),"",$I1110*N(INDEX('メンバー'!$D$5:$D$24,$P1110)))</f>
        <v/>
      </c>
      <c r="K1110" s="32">
        <f>IF(OR($O1110="",$O1110="なし"),"",INDEX('案件'!$D$5:$D$84,$O1110)&amp;"")</f>
        <v/>
      </c>
      <c r="L1110" s="32">
        <f>IF(AND($A1110="",$B1110="",$C1110="",$F1110="",$G1110=""),"",IF(NOT(ISNUMBER($A1110)),"日付がない",IF($P1110="","氏名がない",IF($P1110="なし","氏名がメンバーにない",IF($O1110="","案件コードがない",IF($O1110="なし","案件コードが案件にない",IF($I1110="","時間がない",IF((N($F1110)*60+N($G1110))=0,"時間が0",IF($I1110=0,"丸めると0分","")))))))))</f>
        <v/>
      </c>
      <c r="M1110" s="58" t="n"/>
      <c r="N1110" s="33">
        <f>IF(ISNUMBER($A1110),DATE(YEAR($A1110),MONTH($A1110),1),"")</f>
        <v/>
      </c>
      <c r="O1110" s="34">
        <f>IF($C1110="","",IFERROR(MATCH($C1110,'案件'!$A$5:$A$84,0),"なし"))</f>
        <v/>
      </c>
      <c r="P1110" s="34">
        <f>IF($B1110="","",IFERROR(MATCH($B1110,'メンバー'!$B$5:$B$24,0),"なし"))</f>
        <v/>
      </c>
    </row>
    <row r="1111" ht="17" customHeight="1">
      <c r="A1111" s="23" t="n"/>
      <c r="B1111" s="21" t="n"/>
      <c r="C1111" s="21" t="n"/>
      <c r="D1111" s="29">
        <f>IF(OR($O1111="",$O1111="なし"),"",INDEX('案件'!$B$5:$B$84,$O1111)&amp;"")</f>
        <v/>
      </c>
      <c r="E1111" s="19" t="n"/>
      <c r="F1111" s="22" t="n"/>
      <c r="G1111" s="22" t="n"/>
      <c r="H1111" s="19" t="n"/>
      <c r="I1111" s="30">
        <f>IF(AND($F1111="",$G1111=""),"",IF(N('設定'!$B$11)&gt;0,ROUND((N($F1111)*60+N($G1111))/N('設定'!$B$11),0)*N('設定'!$B$11),(N($F1111)*60+N($G1111)))/60)</f>
        <v/>
      </c>
      <c r="J1111" s="31">
        <f>IF(OR($I1111="",$P1111="",$P1111="なし"),"",$I1111*N(INDEX('メンバー'!$D$5:$D$24,$P1111)))</f>
        <v/>
      </c>
      <c r="K1111" s="32">
        <f>IF(OR($O1111="",$O1111="なし"),"",INDEX('案件'!$D$5:$D$84,$O1111)&amp;"")</f>
        <v/>
      </c>
      <c r="L1111" s="32">
        <f>IF(AND($A1111="",$B1111="",$C1111="",$F1111="",$G1111=""),"",IF(NOT(ISNUMBER($A1111)),"日付がない",IF($P1111="","氏名がない",IF($P1111="なし","氏名がメンバーにない",IF($O1111="","案件コードがない",IF($O1111="なし","案件コードが案件にない",IF($I1111="","時間がない",IF((N($F1111)*60+N($G1111))=0,"時間が0",IF($I1111=0,"丸めると0分","")))))))))</f>
        <v/>
      </c>
      <c r="M1111" s="58" t="n"/>
      <c r="N1111" s="33">
        <f>IF(ISNUMBER($A1111),DATE(YEAR($A1111),MONTH($A1111),1),"")</f>
        <v/>
      </c>
      <c r="O1111" s="34">
        <f>IF($C1111="","",IFERROR(MATCH($C1111,'案件'!$A$5:$A$84,0),"なし"))</f>
        <v/>
      </c>
      <c r="P1111" s="34">
        <f>IF($B1111="","",IFERROR(MATCH($B1111,'メンバー'!$B$5:$B$24,0),"なし"))</f>
        <v/>
      </c>
    </row>
    <row r="1112" ht="17" customHeight="1">
      <c r="A1112" s="23" t="n"/>
      <c r="B1112" s="21" t="n"/>
      <c r="C1112" s="21" t="n"/>
      <c r="D1112" s="29">
        <f>IF(OR($O1112="",$O1112="なし"),"",INDEX('案件'!$B$5:$B$84,$O1112)&amp;"")</f>
        <v/>
      </c>
      <c r="E1112" s="19" t="n"/>
      <c r="F1112" s="22" t="n"/>
      <c r="G1112" s="22" t="n"/>
      <c r="H1112" s="19" t="n"/>
      <c r="I1112" s="30">
        <f>IF(AND($F1112="",$G1112=""),"",IF(N('設定'!$B$11)&gt;0,ROUND((N($F1112)*60+N($G1112))/N('設定'!$B$11),0)*N('設定'!$B$11),(N($F1112)*60+N($G1112)))/60)</f>
        <v/>
      </c>
      <c r="J1112" s="31">
        <f>IF(OR($I1112="",$P1112="",$P1112="なし"),"",$I1112*N(INDEX('メンバー'!$D$5:$D$24,$P1112)))</f>
        <v/>
      </c>
      <c r="K1112" s="32">
        <f>IF(OR($O1112="",$O1112="なし"),"",INDEX('案件'!$D$5:$D$84,$O1112)&amp;"")</f>
        <v/>
      </c>
      <c r="L1112" s="32">
        <f>IF(AND($A1112="",$B1112="",$C1112="",$F1112="",$G1112=""),"",IF(NOT(ISNUMBER($A1112)),"日付がない",IF($P1112="","氏名がない",IF($P1112="なし","氏名がメンバーにない",IF($O1112="","案件コードがない",IF($O1112="なし","案件コードが案件にない",IF($I1112="","時間がない",IF((N($F1112)*60+N($G1112))=0,"時間が0",IF($I1112=0,"丸めると0分","")))))))))</f>
        <v/>
      </c>
      <c r="M1112" s="58" t="n"/>
      <c r="N1112" s="33">
        <f>IF(ISNUMBER($A1112),DATE(YEAR($A1112),MONTH($A1112),1),"")</f>
        <v/>
      </c>
      <c r="O1112" s="34">
        <f>IF($C1112="","",IFERROR(MATCH($C1112,'案件'!$A$5:$A$84,0),"なし"))</f>
        <v/>
      </c>
      <c r="P1112" s="34">
        <f>IF($B1112="","",IFERROR(MATCH($B1112,'メンバー'!$B$5:$B$24,0),"なし"))</f>
        <v/>
      </c>
    </row>
    <row r="1113" ht="17" customHeight="1">
      <c r="A1113" s="23" t="n"/>
      <c r="B1113" s="21" t="n"/>
      <c r="C1113" s="21" t="n"/>
      <c r="D1113" s="29">
        <f>IF(OR($O1113="",$O1113="なし"),"",INDEX('案件'!$B$5:$B$84,$O1113)&amp;"")</f>
        <v/>
      </c>
      <c r="E1113" s="19" t="n"/>
      <c r="F1113" s="22" t="n"/>
      <c r="G1113" s="22" t="n"/>
      <c r="H1113" s="19" t="n"/>
      <c r="I1113" s="30">
        <f>IF(AND($F1113="",$G1113=""),"",IF(N('設定'!$B$11)&gt;0,ROUND((N($F1113)*60+N($G1113))/N('設定'!$B$11),0)*N('設定'!$B$11),(N($F1113)*60+N($G1113)))/60)</f>
        <v/>
      </c>
      <c r="J1113" s="31">
        <f>IF(OR($I1113="",$P1113="",$P1113="なし"),"",$I1113*N(INDEX('メンバー'!$D$5:$D$24,$P1113)))</f>
        <v/>
      </c>
      <c r="K1113" s="32">
        <f>IF(OR($O1113="",$O1113="なし"),"",INDEX('案件'!$D$5:$D$84,$O1113)&amp;"")</f>
        <v/>
      </c>
      <c r="L1113" s="32">
        <f>IF(AND($A1113="",$B1113="",$C1113="",$F1113="",$G1113=""),"",IF(NOT(ISNUMBER($A1113)),"日付がない",IF($P1113="","氏名がない",IF($P1113="なし","氏名がメンバーにない",IF($O1113="","案件コードがない",IF($O1113="なし","案件コードが案件にない",IF($I1113="","時間がない",IF((N($F1113)*60+N($G1113))=0,"時間が0",IF($I1113=0,"丸めると0分","")))))))))</f>
        <v/>
      </c>
      <c r="M1113" s="58" t="n"/>
      <c r="N1113" s="33">
        <f>IF(ISNUMBER($A1113),DATE(YEAR($A1113),MONTH($A1113),1),"")</f>
        <v/>
      </c>
      <c r="O1113" s="34">
        <f>IF($C1113="","",IFERROR(MATCH($C1113,'案件'!$A$5:$A$84,0),"なし"))</f>
        <v/>
      </c>
      <c r="P1113" s="34">
        <f>IF($B1113="","",IFERROR(MATCH($B1113,'メンバー'!$B$5:$B$24,0),"なし"))</f>
        <v/>
      </c>
    </row>
    <row r="1114" ht="17" customHeight="1">
      <c r="A1114" s="23" t="n"/>
      <c r="B1114" s="21" t="n"/>
      <c r="C1114" s="21" t="n"/>
      <c r="D1114" s="29">
        <f>IF(OR($O1114="",$O1114="なし"),"",INDEX('案件'!$B$5:$B$84,$O1114)&amp;"")</f>
        <v/>
      </c>
      <c r="E1114" s="19" t="n"/>
      <c r="F1114" s="22" t="n"/>
      <c r="G1114" s="22" t="n"/>
      <c r="H1114" s="19" t="n"/>
      <c r="I1114" s="30">
        <f>IF(AND($F1114="",$G1114=""),"",IF(N('設定'!$B$11)&gt;0,ROUND((N($F1114)*60+N($G1114))/N('設定'!$B$11),0)*N('設定'!$B$11),(N($F1114)*60+N($G1114)))/60)</f>
        <v/>
      </c>
      <c r="J1114" s="31">
        <f>IF(OR($I1114="",$P1114="",$P1114="なし"),"",$I1114*N(INDEX('メンバー'!$D$5:$D$24,$P1114)))</f>
        <v/>
      </c>
      <c r="K1114" s="32">
        <f>IF(OR($O1114="",$O1114="なし"),"",INDEX('案件'!$D$5:$D$84,$O1114)&amp;"")</f>
        <v/>
      </c>
      <c r="L1114" s="32">
        <f>IF(AND($A1114="",$B1114="",$C1114="",$F1114="",$G1114=""),"",IF(NOT(ISNUMBER($A1114)),"日付がない",IF($P1114="","氏名がない",IF($P1114="なし","氏名がメンバーにない",IF($O1114="","案件コードがない",IF($O1114="なし","案件コードが案件にない",IF($I1114="","時間がない",IF((N($F1114)*60+N($G1114))=0,"時間が0",IF($I1114=0,"丸めると0分","")))))))))</f>
        <v/>
      </c>
      <c r="M1114" s="58" t="n"/>
      <c r="N1114" s="33">
        <f>IF(ISNUMBER($A1114),DATE(YEAR($A1114),MONTH($A1114),1),"")</f>
        <v/>
      </c>
      <c r="O1114" s="34">
        <f>IF($C1114="","",IFERROR(MATCH($C1114,'案件'!$A$5:$A$84,0),"なし"))</f>
        <v/>
      </c>
      <c r="P1114" s="34">
        <f>IF($B1114="","",IFERROR(MATCH($B1114,'メンバー'!$B$5:$B$24,0),"なし"))</f>
        <v/>
      </c>
    </row>
    <row r="1115" ht="17" customHeight="1">
      <c r="A1115" s="23" t="n"/>
      <c r="B1115" s="21" t="n"/>
      <c r="C1115" s="21" t="n"/>
      <c r="D1115" s="29">
        <f>IF(OR($O1115="",$O1115="なし"),"",INDEX('案件'!$B$5:$B$84,$O1115)&amp;"")</f>
        <v/>
      </c>
      <c r="E1115" s="19" t="n"/>
      <c r="F1115" s="22" t="n"/>
      <c r="G1115" s="22" t="n"/>
      <c r="H1115" s="19" t="n"/>
      <c r="I1115" s="30">
        <f>IF(AND($F1115="",$G1115=""),"",IF(N('設定'!$B$11)&gt;0,ROUND((N($F1115)*60+N($G1115))/N('設定'!$B$11),0)*N('設定'!$B$11),(N($F1115)*60+N($G1115)))/60)</f>
        <v/>
      </c>
      <c r="J1115" s="31">
        <f>IF(OR($I1115="",$P1115="",$P1115="なし"),"",$I1115*N(INDEX('メンバー'!$D$5:$D$24,$P1115)))</f>
        <v/>
      </c>
      <c r="K1115" s="32">
        <f>IF(OR($O1115="",$O1115="なし"),"",INDEX('案件'!$D$5:$D$84,$O1115)&amp;"")</f>
        <v/>
      </c>
      <c r="L1115" s="32">
        <f>IF(AND($A1115="",$B1115="",$C1115="",$F1115="",$G1115=""),"",IF(NOT(ISNUMBER($A1115)),"日付がない",IF($P1115="","氏名がない",IF($P1115="なし","氏名がメンバーにない",IF($O1115="","案件コードがない",IF($O1115="なし","案件コードが案件にない",IF($I1115="","時間がない",IF((N($F1115)*60+N($G1115))=0,"時間が0",IF($I1115=0,"丸めると0分","")))))))))</f>
        <v/>
      </c>
      <c r="M1115" s="58" t="n"/>
      <c r="N1115" s="33">
        <f>IF(ISNUMBER($A1115),DATE(YEAR($A1115),MONTH($A1115),1),"")</f>
        <v/>
      </c>
      <c r="O1115" s="34">
        <f>IF($C1115="","",IFERROR(MATCH($C1115,'案件'!$A$5:$A$84,0),"なし"))</f>
        <v/>
      </c>
      <c r="P1115" s="34">
        <f>IF($B1115="","",IFERROR(MATCH($B1115,'メンバー'!$B$5:$B$24,0),"なし"))</f>
        <v/>
      </c>
    </row>
    <row r="1116" ht="17" customHeight="1">
      <c r="A1116" s="23" t="n"/>
      <c r="B1116" s="21" t="n"/>
      <c r="C1116" s="21" t="n"/>
      <c r="D1116" s="29">
        <f>IF(OR($O1116="",$O1116="なし"),"",INDEX('案件'!$B$5:$B$84,$O1116)&amp;"")</f>
        <v/>
      </c>
      <c r="E1116" s="19" t="n"/>
      <c r="F1116" s="22" t="n"/>
      <c r="G1116" s="22" t="n"/>
      <c r="H1116" s="19" t="n"/>
      <c r="I1116" s="30">
        <f>IF(AND($F1116="",$G1116=""),"",IF(N('設定'!$B$11)&gt;0,ROUND((N($F1116)*60+N($G1116))/N('設定'!$B$11),0)*N('設定'!$B$11),(N($F1116)*60+N($G1116)))/60)</f>
        <v/>
      </c>
      <c r="J1116" s="31">
        <f>IF(OR($I1116="",$P1116="",$P1116="なし"),"",$I1116*N(INDEX('メンバー'!$D$5:$D$24,$P1116)))</f>
        <v/>
      </c>
      <c r="K1116" s="32">
        <f>IF(OR($O1116="",$O1116="なし"),"",INDEX('案件'!$D$5:$D$84,$O1116)&amp;"")</f>
        <v/>
      </c>
      <c r="L1116" s="32">
        <f>IF(AND($A1116="",$B1116="",$C1116="",$F1116="",$G1116=""),"",IF(NOT(ISNUMBER($A1116)),"日付がない",IF($P1116="","氏名がない",IF($P1116="なし","氏名がメンバーにない",IF($O1116="","案件コードがない",IF($O1116="なし","案件コードが案件にない",IF($I1116="","時間がない",IF((N($F1116)*60+N($G1116))=0,"時間が0",IF($I1116=0,"丸めると0分","")))))))))</f>
        <v/>
      </c>
      <c r="M1116" s="58" t="n"/>
      <c r="N1116" s="33">
        <f>IF(ISNUMBER($A1116),DATE(YEAR($A1116),MONTH($A1116),1),"")</f>
        <v/>
      </c>
      <c r="O1116" s="34">
        <f>IF($C1116="","",IFERROR(MATCH($C1116,'案件'!$A$5:$A$84,0),"なし"))</f>
        <v/>
      </c>
      <c r="P1116" s="34">
        <f>IF($B1116="","",IFERROR(MATCH($B1116,'メンバー'!$B$5:$B$24,0),"なし"))</f>
        <v/>
      </c>
    </row>
    <row r="1117" ht="17" customHeight="1">
      <c r="A1117" s="23" t="n"/>
      <c r="B1117" s="21" t="n"/>
      <c r="C1117" s="21" t="n"/>
      <c r="D1117" s="29">
        <f>IF(OR($O1117="",$O1117="なし"),"",INDEX('案件'!$B$5:$B$84,$O1117)&amp;"")</f>
        <v/>
      </c>
      <c r="E1117" s="19" t="n"/>
      <c r="F1117" s="22" t="n"/>
      <c r="G1117" s="22" t="n"/>
      <c r="H1117" s="19" t="n"/>
      <c r="I1117" s="30">
        <f>IF(AND($F1117="",$G1117=""),"",IF(N('設定'!$B$11)&gt;0,ROUND((N($F1117)*60+N($G1117))/N('設定'!$B$11),0)*N('設定'!$B$11),(N($F1117)*60+N($G1117)))/60)</f>
        <v/>
      </c>
      <c r="J1117" s="31">
        <f>IF(OR($I1117="",$P1117="",$P1117="なし"),"",$I1117*N(INDEX('メンバー'!$D$5:$D$24,$P1117)))</f>
        <v/>
      </c>
      <c r="K1117" s="32">
        <f>IF(OR($O1117="",$O1117="なし"),"",INDEX('案件'!$D$5:$D$84,$O1117)&amp;"")</f>
        <v/>
      </c>
      <c r="L1117" s="32">
        <f>IF(AND($A1117="",$B1117="",$C1117="",$F1117="",$G1117=""),"",IF(NOT(ISNUMBER($A1117)),"日付がない",IF($P1117="","氏名がない",IF($P1117="なし","氏名がメンバーにない",IF($O1117="","案件コードがない",IF($O1117="なし","案件コードが案件にない",IF($I1117="","時間がない",IF((N($F1117)*60+N($G1117))=0,"時間が0",IF($I1117=0,"丸めると0分","")))))))))</f>
        <v/>
      </c>
      <c r="M1117" s="58" t="n"/>
      <c r="N1117" s="33">
        <f>IF(ISNUMBER($A1117),DATE(YEAR($A1117),MONTH($A1117),1),"")</f>
        <v/>
      </c>
      <c r="O1117" s="34">
        <f>IF($C1117="","",IFERROR(MATCH($C1117,'案件'!$A$5:$A$84,0),"なし"))</f>
        <v/>
      </c>
      <c r="P1117" s="34">
        <f>IF($B1117="","",IFERROR(MATCH($B1117,'メンバー'!$B$5:$B$24,0),"なし"))</f>
        <v/>
      </c>
    </row>
    <row r="1118" ht="17" customHeight="1">
      <c r="A1118" s="23" t="n"/>
      <c r="B1118" s="21" t="n"/>
      <c r="C1118" s="21" t="n"/>
      <c r="D1118" s="29">
        <f>IF(OR($O1118="",$O1118="なし"),"",INDEX('案件'!$B$5:$B$84,$O1118)&amp;"")</f>
        <v/>
      </c>
      <c r="E1118" s="19" t="n"/>
      <c r="F1118" s="22" t="n"/>
      <c r="G1118" s="22" t="n"/>
      <c r="H1118" s="19" t="n"/>
      <c r="I1118" s="30">
        <f>IF(AND($F1118="",$G1118=""),"",IF(N('設定'!$B$11)&gt;0,ROUND((N($F1118)*60+N($G1118))/N('設定'!$B$11),0)*N('設定'!$B$11),(N($F1118)*60+N($G1118)))/60)</f>
        <v/>
      </c>
      <c r="J1118" s="31">
        <f>IF(OR($I1118="",$P1118="",$P1118="なし"),"",$I1118*N(INDEX('メンバー'!$D$5:$D$24,$P1118)))</f>
        <v/>
      </c>
      <c r="K1118" s="32">
        <f>IF(OR($O1118="",$O1118="なし"),"",INDEX('案件'!$D$5:$D$84,$O1118)&amp;"")</f>
        <v/>
      </c>
      <c r="L1118" s="32">
        <f>IF(AND($A1118="",$B1118="",$C1118="",$F1118="",$G1118=""),"",IF(NOT(ISNUMBER($A1118)),"日付がない",IF($P1118="","氏名がない",IF($P1118="なし","氏名がメンバーにない",IF($O1118="","案件コードがない",IF($O1118="なし","案件コードが案件にない",IF($I1118="","時間がない",IF((N($F1118)*60+N($G1118))=0,"時間が0",IF($I1118=0,"丸めると0分","")))))))))</f>
        <v/>
      </c>
      <c r="M1118" s="58" t="n"/>
      <c r="N1118" s="33">
        <f>IF(ISNUMBER($A1118),DATE(YEAR($A1118),MONTH($A1118),1),"")</f>
        <v/>
      </c>
      <c r="O1118" s="34">
        <f>IF($C1118="","",IFERROR(MATCH($C1118,'案件'!$A$5:$A$84,0),"なし"))</f>
        <v/>
      </c>
      <c r="P1118" s="34">
        <f>IF($B1118="","",IFERROR(MATCH($B1118,'メンバー'!$B$5:$B$24,0),"なし"))</f>
        <v/>
      </c>
    </row>
    <row r="1119" ht="17" customHeight="1">
      <c r="A1119" s="23" t="n"/>
      <c r="B1119" s="21" t="n"/>
      <c r="C1119" s="21" t="n"/>
      <c r="D1119" s="29">
        <f>IF(OR($O1119="",$O1119="なし"),"",INDEX('案件'!$B$5:$B$84,$O1119)&amp;"")</f>
        <v/>
      </c>
      <c r="E1119" s="19" t="n"/>
      <c r="F1119" s="22" t="n"/>
      <c r="G1119" s="22" t="n"/>
      <c r="H1119" s="19" t="n"/>
      <c r="I1119" s="30">
        <f>IF(AND($F1119="",$G1119=""),"",IF(N('設定'!$B$11)&gt;0,ROUND((N($F1119)*60+N($G1119))/N('設定'!$B$11),0)*N('設定'!$B$11),(N($F1119)*60+N($G1119)))/60)</f>
        <v/>
      </c>
      <c r="J1119" s="31">
        <f>IF(OR($I1119="",$P1119="",$P1119="なし"),"",$I1119*N(INDEX('メンバー'!$D$5:$D$24,$P1119)))</f>
        <v/>
      </c>
      <c r="K1119" s="32">
        <f>IF(OR($O1119="",$O1119="なし"),"",INDEX('案件'!$D$5:$D$84,$O1119)&amp;"")</f>
        <v/>
      </c>
      <c r="L1119" s="32">
        <f>IF(AND($A1119="",$B1119="",$C1119="",$F1119="",$G1119=""),"",IF(NOT(ISNUMBER($A1119)),"日付がない",IF($P1119="","氏名がない",IF($P1119="なし","氏名がメンバーにない",IF($O1119="","案件コードがない",IF($O1119="なし","案件コードが案件にない",IF($I1119="","時間がない",IF((N($F1119)*60+N($G1119))=0,"時間が0",IF($I1119=0,"丸めると0分","")))))))))</f>
        <v/>
      </c>
      <c r="M1119" s="58" t="n"/>
      <c r="N1119" s="33">
        <f>IF(ISNUMBER($A1119),DATE(YEAR($A1119),MONTH($A1119),1),"")</f>
        <v/>
      </c>
      <c r="O1119" s="34">
        <f>IF($C1119="","",IFERROR(MATCH($C1119,'案件'!$A$5:$A$84,0),"なし"))</f>
        <v/>
      </c>
      <c r="P1119" s="34">
        <f>IF($B1119="","",IFERROR(MATCH($B1119,'メンバー'!$B$5:$B$24,0),"なし"))</f>
        <v/>
      </c>
    </row>
    <row r="1120" ht="17" customHeight="1">
      <c r="A1120" s="23" t="n"/>
      <c r="B1120" s="21" t="n"/>
      <c r="C1120" s="21" t="n"/>
      <c r="D1120" s="29">
        <f>IF(OR($O1120="",$O1120="なし"),"",INDEX('案件'!$B$5:$B$84,$O1120)&amp;"")</f>
        <v/>
      </c>
      <c r="E1120" s="19" t="n"/>
      <c r="F1120" s="22" t="n"/>
      <c r="G1120" s="22" t="n"/>
      <c r="H1120" s="19" t="n"/>
      <c r="I1120" s="30">
        <f>IF(AND($F1120="",$G1120=""),"",IF(N('設定'!$B$11)&gt;0,ROUND((N($F1120)*60+N($G1120))/N('設定'!$B$11),0)*N('設定'!$B$11),(N($F1120)*60+N($G1120)))/60)</f>
        <v/>
      </c>
      <c r="J1120" s="31">
        <f>IF(OR($I1120="",$P1120="",$P1120="なし"),"",$I1120*N(INDEX('メンバー'!$D$5:$D$24,$P1120)))</f>
        <v/>
      </c>
      <c r="K1120" s="32">
        <f>IF(OR($O1120="",$O1120="なし"),"",INDEX('案件'!$D$5:$D$84,$O1120)&amp;"")</f>
        <v/>
      </c>
      <c r="L1120" s="32">
        <f>IF(AND($A1120="",$B1120="",$C1120="",$F1120="",$G1120=""),"",IF(NOT(ISNUMBER($A1120)),"日付がない",IF($P1120="","氏名がない",IF($P1120="なし","氏名がメンバーにない",IF($O1120="","案件コードがない",IF($O1120="なし","案件コードが案件にない",IF($I1120="","時間がない",IF((N($F1120)*60+N($G1120))=0,"時間が0",IF($I1120=0,"丸めると0分","")))))))))</f>
        <v/>
      </c>
      <c r="M1120" s="58" t="n"/>
      <c r="N1120" s="33">
        <f>IF(ISNUMBER($A1120),DATE(YEAR($A1120),MONTH($A1120),1),"")</f>
        <v/>
      </c>
      <c r="O1120" s="34">
        <f>IF($C1120="","",IFERROR(MATCH($C1120,'案件'!$A$5:$A$84,0),"なし"))</f>
        <v/>
      </c>
      <c r="P1120" s="34">
        <f>IF($B1120="","",IFERROR(MATCH($B1120,'メンバー'!$B$5:$B$24,0),"なし"))</f>
        <v/>
      </c>
    </row>
    <row r="1121" ht="17" customHeight="1">
      <c r="A1121" s="23" t="n"/>
      <c r="B1121" s="21" t="n"/>
      <c r="C1121" s="21" t="n"/>
      <c r="D1121" s="29">
        <f>IF(OR($O1121="",$O1121="なし"),"",INDEX('案件'!$B$5:$B$84,$O1121)&amp;"")</f>
        <v/>
      </c>
      <c r="E1121" s="19" t="n"/>
      <c r="F1121" s="22" t="n"/>
      <c r="G1121" s="22" t="n"/>
      <c r="H1121" s="19" t="n"/>
      <c r="I1121" s="30">
        <f>IF(AND($F1121="",$G1121=""),"",IF(N('設定'!$B$11)&gt;0,ROUND((N($F1121)*60+N($G1121))/N('設定'!$B$11),0)*N('設定'!$B$11),(N($F1121)*60+N($G1121)))/60)</f>
        <v/>
      </c>
      <c r="J1121" s="31">
        <f>IF(OR($I1121="",$P1121="",$P1121="なし"),"",$I1121*N(INDEX('メンバー'!$D$5:$D$24,$P1121)))</f>
        <v/>
      </c>
      <c r="K1121" s="32">
        <f>IF(OR($O1121="",$O1121="なし"),"",INDEX('案件'!$D$5:$D$84,$O1121)&amp;"")</f>
        <v/>
      </c>
      <c r="L1121" s="32">
        <f>IF(AND($A1121="",$B1121="",$C1121="",$F1121="",$G1121=""),"",IF(NOT(ISNUMBER($A1121)),"日付がない",IF($P1121="","氏名がない",IF($P1121="なし","氏名がメンバーにない",IF($O1121="","案件コードがない",IF($O1121="なし","案件コードが案件にない",IF($I1121="","時間がない",IF((N($F1121)*60+N($G1121))=0,"時間が0",IF($I1121=0,"丸めると0分","")))))))))</f>
        <v/>
      </c>
      <c r="M1121" s="58" t="n"/>
      <c r="N1121" s="33">
        <f>IF(ISNUMBER($A1121),DATE(YEAR($A1121),MONTH($A1121),1),"")</f>
        <v/>
      </c>
      <c r="O1121" s="34">
        <f>IF($C1121="","",IFERROR(MATCH($C1121,'案件'!$A$5:$A$84,0),"なし"))</f>
        <v/>
      </c>
      <c r="P1121" s="34">
        <f>IF($B1121="","",IFERROR(MATCH($B1121,'メンバー'!$B$5:$B$24,0),"なし"))</f>
        <v/>
      </c>
    </row>
    <row r="1122" ht="17" customHeight="1">
      <c r="A1122" s="23" t="n"/>
      <c r="B1122" s="21" t="n"/>
      <c r="C1122" s="21" t="n"/>
      <c r="D1122" s="29">
        <f>IF(OR($O1122="",$O1122="なし"),"",INDEX('案件'!$B$5:$B$84,$O1122)&amp;"")</f>
        <v/>
      </c>
      <c r="E1122" s="19" t="n"/>
      <c r="F1122" s="22" t="n"/>
      <c r="G1122" s="22" t="n"/>
      <c r="H1122" s="19" t="n"/>
      <c r="I1122" s="30">
        <f>IF(AND($F1122="",$G1122=""),"",IF(N('設定'!$B$11)&gt;0,ROUND((N($F1122)*60+N($G1122))/N('設定'!$B$11),0)*N('設定'!$B$11),(N($F1122)*60+N($G1122)))/60)</f>
        <v/>
      </c>
      <c r="J1122" s="31">
        <f>IF(OR($I1122="",$P1122="",$P1122="なし"),"",$I1122*N(INDEX('メンバー'!$D$5:$D$24,$P1122)))</f>
        <v/>
      </c>
      <c r="K1122" s="32">
        <f>IF(OR($O1122="",$O1122="なし"),"",INDEX('案件'!$D$5:$D$84,$O1122)&amp;"")</f>
        <v/>
      </c>
      <c r="L1122" s="32">
        <f>IF(AND($A1122="",$B1122="",$C1122="",$F1122="",$G1122=""),"",IF(NOT(ISNUMBER($A1122)),"日付がない",IF($P1122="","氏名がない",IF($P1122="なし","氏名がメンバーにない",IF($O1122="","案件コードがない",IF($O1122="なし","案件コードが案件にない",IF($I1122="","時間がない",IF((N($F1122)*60+N($G1122))=0,"時間が0",IF($I1122=0,"丸めると0分","")))))))))</f>
        <v/>
      </c>
      <c r="M1122" s="58" t="n"/>
      <c r="N1122" s="33">
        <f>IF(ISNUMBER($A1122),DATE(YEAR($A1122),MONTH($A1122),1),"")</f>
        <v/>
      </c>
      <c r="O1122" s="34">
        <f>IF($C1122="","",IFERROR(MATCH($C1122,'案件'!$A$5:$A$84,0),"なし"))</f>
        <v/>
      </c>
      <c r="P1122" s="34">
        <f>IF($B1122="","",IFERROR(MATCH($B1122,'メンバー'!$B$5:$B$24,0),"なし"))</f>
        <v/>
      </c>
    </row>
    <row r="1123" ht="17" customHeight="1">
      <c r="A1123" s="23" t="n"/>
      <c r="B1123" s="21" t="n"/>
      <c r="C1123" s="21" t="n"/>
      <c r="D1123" s="29">
        <f>IF(OR($O1123="",$O1123="なし"),"",INDEX('案件'!$B$5:$B$84,$O1123)&amp;"")</f>
        <v/>
      </c>
      <c r="E1123" s="19" t="n"/>
      <c r="F1123" s="22" t="n"/>
      <c r="G1123" s="22" t="n"/>
      <c r="H1123" s="19" t="n"/>
      <c r="I1123" s="30">
        <f>IF(AND($F1123="",$G1123=""),"",IF(N('設定'!$B$11)&gt;0,ROUND((N($F1123)*60+N($G1123))/N('設定'!$B$11),0)*N('設定'!$B$11),(N($F1123)*60+N($G1123)))/60)</f>
        <v/>
      </c>
      <c r="J1123" s="31">
        <f>IF(OR($I1123="",$P1123="",$P1123="なし"),"",$I1123*N(INDEX('メンバー'!$D$5:$D$24,$P1123)))</f>
        <v/>
      </c>
      <c r="K1123" s="32">
        <f>IF(OR($O1123="",$O1123="なし"),"",INDEX('案件'!$D$5:$D$84,$O1123)&amp;"")</f>
        <v/>
      </c>
      <c r="L1123" s="32">
        <f>IF(AND($A1123="",$B1123="",$C1123="",$F1123="",$G1123=""),"",IF(NOT(ISNUMBER($A1123)),"日付がない",IF($P1123="","氏名がない",IF($P1123="なし","氏名がメンバーにない",IF($O1123="","案件コードがない",IF($O1123="なし","案件コードが案件にない",IF($I1123="","時間がない",IF((N($F1123)*60+N($G1123))=0,"時間が0",IF($I1123=0,"丸めると0分","")))))))))</f>
        <v/>
      </c>
      <c r="M1123" s="58" t="n"/>
      <c r="N1123" s="33">
        <f>IF(ISNUMBER($A1123),DATE(YEAR($A1123),MONTH($A1123),1),"")</f>
        <v/>
      </c>
      <c r="O1123" s="34">
        <f>IF($C1123="","",IFERROR(MATCH($C1123,'案件'!$A$5:$A$84,0),"なし"))</f>
        <v/>
      </c>
      <c r="P1123" s="34">
        <f>IF($B1123="","",IFERROR(MATCH($B1123,'メンバー'!$B$5:$B$24,0),"なし"))</f>
        <v/>
      </c>
    </row>
    <row r="1124" ht="17" customHeight="1">
      <c r="A1124" s="23" t="n"/>
      <c r="B1124" s="21" t="n"/>
      <c r="C1124" s="21" t="n"/>
      <c r="D1124" s="29">
        <f>IF(OR($O1124="",$O1124="なし"),"",INDEX('案件'!$B$5:$B$84,$O1124)&amp;"")</f>
        <v/>
      </c>
      <c r="E1124" s="19" t="n"/>
      <c r="F1124" s="22" t="n"/>
      <c r="G1124" s="22" t="n"/>
      <c r="H1124" s="19" t="n"/>
      <c r="I1124" s="30">
        <f>IF(AND($F1124="",$G1124=""),"",IF(N('設定'!$B$11)&gt;0,ROUND((N($F1124)*60+N($G1124))/N('設定'!$B$11),0)*N('設定'!$B$11),(N($F1124)*60+N($G1124)))/60)</f>
        <v/>
      </c>
      <c r="J1124" s="31">
        <f>IF(OR($I1124="",$P1124="",$P1124="なし"),"",$I1124*N(INDEX('メンバー'!$D$5:$D$24,$P1124)))</f>
        <v/>
      </c>
      <c r="K1124" s="32">
        <f>IF(OR($O1124="",$O1124="なし"),"",INDEX('案件'!$D$5:$D$84,$O1124)&amp;"")</f>
        <v/>
      </c>
      <c r="L1124" s="32">
        <f>IF(AND($A1124="",$B1124="",$C1124="",$F1124="",$G1124=""),"",IF(NOT(ISNUMBER($A1124)),"日付がない",IF($P1124="","氏名がない",IF($P1124="なし","氏名がメンバーにない",IF($O1124="","案件コードがない",IF($O1124="なし","案件コードが案件にない",IF($I1124="","時間がない",IF((N($F1124)*60+N($G1124))=0,"時間が0",IF($I1124=0,"丸めると0分","")))))))))</f>
        <v/>
      </c>
      <c r="M1124" s="58" t="n"/>
      <c r="N1124" s="33">
        <f>IF(ISNUMBER($A1124),DATE(YEAR($A1124),MONTH($A1124),1),"")</f>
        <v/>
      </c>
      <c r="O1124" s="34">
        <f>IF($C1124="","",IFERROR(MATCH($C1124,'案件'!$A$5:$A$84,0),"なし"))</f>
        <v/>
      </c>
      <c r="P1124" s="34">
        <f>IF($B1124="","",IFERROR(MATCH($B1124,'メンバー'!$B$5:$B$24,0),"なし"))</f>
        <v/>
      </c>
    </row>
    <row r="1125" ht="17" customHeight="1">
      <c r="A1125" s="23" t="n"/>
      <c r="B1125" s="21" t="n"/>
      <c r="C1125" s="21" t="n"/>
      <c r="D1125" s="29">
        <f>IF(OR($O1125="",$O1125="なし"),"",INDEX('案件'!$B$5:$B$84,$O1125)&amp;"")</f>
        <v/>
      </c>
      <c r="E1125" s="19" t="n"/>
      <c r="F1125" s="22" t="n"/>
      <c r="G1125" s="22" t="n"/>
      <c r="H1125" s="19" t="n"/>
      <c r="I1125" s="30">
        <f>IF(AND($F1125="",$G1125=""),"",IF(N('設定'!$B$11)&gt;0,ROUND((N($F1125)*60+N($G1125))/N('設定'!$B$11),0)*N('設定'!$B$11),(N($F1125)*60+N($G1125)))/60)</f>
        <v/>
      </c>
      <c r="J1125" s="31">
        <f>IF(OR($I1125="",$P1125="",$P1125="なし"),"",$I1125*N(INDEX('メンバー'!$D$5:$D$24,$P1125)))</f>
        <v/>
      </c>
      <c r="K1125" s="32">
        <f>IF(OR($O1125="",$O1125="なし"),"",INDEX('案件'!$D$5:$D$84,$O1125)&amp;"")</f>
        <v/>
      </c>
      <c r="L1125" s="32">
        <f>IF(AND($A1125="",$B1125="",$C1125="",$F1125="",$G1125=""),"",IF(NOT(ISNUMBER($A1125)),"日付がない",IF($P1125="","氏名がない",IF($P1125="なし","氏名がメンバーにない",IF($O1125="","案件コードがない",IF($O1125="なし","案件コードが案件にない",IF($I1125="","時間がない",IF((N($F1125)*60+N($G1125))=0,"時間が0",IF($I1125=0,"丸めると0分","")))))))))</f>
        <v/>
      </c>
      <c r="M1125" s="58" t="n"/>
      <c r="N1125" s="33">
        <f>IF(ISNUMBER($A1125),DATE(YEAR($A1125),MONTH($A1125),1),"")</f>
        <v/>
      </c>
      <c r="O1125" s="34">
        <f>IF($C1125="","",IFERROR(MATCH($C1125,'案件'!$A$5:$A$84,0),"なし"))</f>
        <v/>
      </c>
      <c r="P1125" s="34">
        <f>IF($B1125="","",IFERROR(MATCH($B1125,'メンバー'!$B$5:$B$24,0),"なし"))</f>
        <v/>
      </c>
    </row>
    <row r="1126" ht="17" customHeight="1">
      <c r="A1126" s="23" t="n"/>
      <c r="B1126" s="21" t="n"/>
      <c r="C1126" s="21" t="n"/>
      <c r="D1126" s="29">
        <f>IF(OR($O1126="",$O1126="なし"),"",INDEX('案件'!$B$5:$B$84,$O1126)&amp;"")</f>
        <v/>
      </c>
      <c r="E1126" s="19" t="n"/>
      <c r="F1126" s="22" t="n"/>
      <c r="G1126" s="22" t="n"/>
      <c r="H1126" s="19" t="n"/>
      <c r="I1126" s="30">
        <f>IF(AND($F1126="",$G1126=""),"",IF(N('設定'!$B$11)&gt;0,ROUND((N($F1126)*60+N($G1126))/N('設定'!$B$11),0)*N('設定'!$B$11),(N($F1126)*60+N($G1126)))/60)</f>
        <v/>
      </c>
      <c r="J1126" s="31">
        <f>IF(OR($I1126="",$P1126="",$P1126="なし"),"",$I1126*N(INDEX('メンバー'!$D$5:$D$24,$P1126)))</f>
        <v/>
      </c>
      <c r="K1126" s="32">
        <f>IF(OR($O1126="",$O1126="なし"),"",INDEX('案件'!$D$5:$D$84,$O1126)&amp;"")</f>
        <v/>
      </c>
      <c r="L1126" s="32">
        <f>IF(AND($A1126="",$B1126="",$C1126="",$F1126="",$G1126=""),"",IF(NOT(ISNUMBER($A1126)),"日付がない",IF($P1126="","氏名がない",IF($P1126="なし","氏名がメンバーにない",IF($O1126="","案件コードがない",IF($O1126="なし","案件コードが案件にない",IF($I1126="","時間がない",IF((N($F1126)*60+N($G1126))=0,"時間が0",IF($I1126=0,"丸めると0分","")))))))))</f>
        <v/>
      </c>
      <c r="M1126" s="58" t="n"/>
      <c r="N1126" s="33">
        <f>IF(ISNUMBER($A1126),DATE(YEAR($A1126),MONTH($A1126),1),"")</f>
        <v/>
      </c>
      <c r="O1126" s="34">
        <f>IF($C1126="","",IFERROR(MATCH($C1126,'案件'!$A$5:$A$84,0),"なし"))</f>
        <v/>
      </c>
      <c r="P1126" s="34">
        <f>IF($B1126="","",IFERROR(MATCH($B1126,'メンバー'!$B$5:$B$24,0),"なし"))</f>
        <v/>
      </c>
    </row>
    <row r="1127" ht="17" customHeight="1">
      <c r="A1127" s="23" t="n"/>
      <c r="B1127" s="21" t="n"/>
      <c r="C1127" s="21" t="n"/>
      <c r="D1127" s="29">
        <f>IF(OR($O1127="",$O1127="なし"),"",INDEX('案件'!$B$5:$B$84,$O1127)&amp;"")</f>
        <v/>
      </c>
      <c r="E1127" s="19" t="n"/>
      <c r="F1127" s="22" t="n"/>
      <c r="G1127" s="22" t="n"/>
      <c r="H1127" s="19" t="n"/>
      <c r="I1127" s="30">
        <f>IF(AND($F1127="",$G1127=""),"",IF(N('設定'!$B$11)&gt;0,ROUND((N($F1127)*60+N($G1127))/N('設定'!$B$11),0)*N('設定'!$B$11),(N($F1127)*60+N($G1127)))/60)</f>
        <v/>
      </c>
      <c r="J1127" s="31">
        <f>IF(OR($I1127="",$P1127="",$P1127="なし"),"",$I1127*N(INDEX('メンバー'!$D$5:$D$24,$P1127)))</f>
        <v/>
      </c>
      <c r="K1127" s="32">
        <f>IF(OR($O1127="",$O1127="なし"),"",INDEX('案件'!$D$5:$D$84,$O1127)&amp;"")</f>
        <v/>
      </c>
      <c r="L1127" s="32">
        <f>IF(AND($A1127="",$B1127="",$C1127="",$F1127="",$G1127=""),"",IF(NOT(ISNUMBER($A1127)),"日付がない",IF($P1127="","氏名がない",IF($P1127="なし","氏名がメンバーにない",IF($O1127="","案件コードがない",IF($O1127="なし","案件コードが案件にない",IF($I1127="","時間がない",IF((N($F1127)*60+N($G1127))=0,"時間が0",IF($I1127=0,"丸めると0分","")))))))))</f>
        <v/>
      </c>
      <c r="M1127" s="58" t="n"/>
      <c r="N1127" s="33">
        <f>IF(ISNUMBER($A1127),DATE(YEAR($A1127),MONTH($A1127),1),"")</f>
        <v/>
      </c>
      <c r="O1127" s="34">
        <f>IF($C1127="","",IFERROR(MATCH($C1127,'案件'!$A$5:$A$84,0),"なし"))</f>
        <v/>
      </c>
      <c r="P1127" s="34">
        <f>IF($B1127="","",IFERROR(MATCH($B1127,'メンバー'!$B$5:$B$24,0),"なし"))</f>
        <v/>
      </c>
    </row>
    <row r="1128" ht="17" customHeight="1">
      <c r="A1128" s="23" t="n"/>
      <c r="B1128" s="21" t="n"/>
      <c r="C1128" s="21" t="n"/>
      <c r="D1128" s="29">
        <f>IF(OR($O1128="",$O1128="なし"),"",INDEX('案件'!$B$5:$B$84,$O1128)&amp;"")</f>
        <v/>
      </c>
      <c r="E1128" s="19" t="n"/>
      <c r="F1128" s="22" t="n"/>
      <c r="G1128" s="22" t="n"/>
      <c r="H1128" s="19" t="n"/>
      <c r="I1128" s="30">
        <f>IF(AND($F1128="",$G1128=""),"",IF(N('設定'!$B$11)&gt;0,ROUND((N($F1128)*60+N($G1128))/N('設定'!$B$11),0)*N('設定'!$B$11),(N($F1128)*60+N($G1128)))/60)</f>
        <v/>
      </c>
      <c r="J1128" s="31">
        <f>IF(OR($I1128="",$P1128="",$P1128="なし"),"",$I1128*N(INDEX('メンバー'!$D$5:$D$24,$P1128)))</f>
        <v/>
      </c>
      <c r="K1128" s="32">
        <f>IF(OR($O1128="",$O1128="なし"),"",INDEX('案件'!$D$5:$D$84,$O1128)&amp;"")</f>
        <v/>
      </c>
      <c r="L1128" s="32">
        <f>IF(AND($A1128="",$B1128="",$C1128="",$F1128="",$G1128=""),"",IF(NOT(ISNUMBER($A1128)),"日付がない",IF($P1128="","氏名がない",IF($P1128="なし","氏名がメンバーにない",IF($O1128="","案件コードがない",IF($O1128="なし","案件コードが案件にない",IF($I1128="","時間がない",IF((N($F1128)*60+N($G1128))=0,"時間が0",IF($I1128=0,"丸めると0分","")))))))))</f>
        <v/>
      </c>
      <c r="M1128" s="58" t="n"/>
      <c r="N1128" s="33">
        <f>IF(ISNUMBER($A1128),DATE(YEAR($A1128),MONTH($A1128),1),"")</f>
        <v/>
      </c>
      <c r="O1128" s="34">
        <f>IF($C1128="","",IFERROR(MATCH($C1128,'案件'!$A$5:$A$84,0),"なし"))</f>
        <v/>
      </c>
      <c r="P1128" s="34">
        <f>IF($B1128="","",IFERROR(MATCH($B1128,'メンバー'!$B$5:$B$24,0),"なし"))</f>
        <v/>
      </c>
    </row>
    <row r="1129" ht="17" customHeight="1">
      <c r="A1129" s="23" t="n"/>
      <c r="B1129" s="21" t="n"/>
      <c r="C1129" s="21" t="n"/>
      <c r="D1129" s="29">
        <f>IF(OR($O1129="",$O1129="なし"),"",INDEX('案件'!$B$5:$B$84,$O1129)&amp;"")</f>
        <v/>
      </c>
      <c r="E1129" s="19" t="n"/>
      <c r="F1129" s="22" t="n"/>
      <c r="G1129" s="22" t="n"/>
      <c r="H1129" s="19" t="n"/>
      <c r="I1129" s="30">
        <f>IF(AND($F1129="",$G1129=""),"",IF(N('設定'!$B$11)&gt;0,ROUND((N($F1129)*60+N($G1129))/N('設定'!$B$11),0)*N('設定'!$B$11),(N($F1129)*60+N($G1129)))/60)</f>
        <v/>
      </c>
      <c r="J1129" s="31">
        <f>IF(OR($I1129="",$P1129="",$P1129="なし"),"",$I1129*N(INDEX('メンバー'!$D$5:$D$24,$P1129)))</f>
        <v/>
      </c>
      <c r="K1129" s="32">
        <f>IF(OR($O1129="",$O1129="なし"),"",INDEX('案件'!$D$5:$D$84,$O1129)&amp;"")</f>
        <v/>
      </c>
      <c r="L1129" s="32">
        <f>IF(AND($A1129="",$B1129="",$C1129="",$F1129="",$G1129=""),"",IF(NOT(ISNUMBER($A1129)),"日付がない",IF($P1129="","氏名がない",IF($P1129="なし","氏名がメンバーにない",IF($O1129="","案件コードがない",IF($O1129="なし","案件コードが案件にない",IF($I1129="","時間がない",IF((N($F1129)*60+N($G1129))=0,"時間が0",IF($I1129=0,"丸めると0分","")))))))))</f>
        <v/>
      </c>
      <c r="M1129" s="58" t="n"/>
      <c r="N1129" s="33">
        <f>IF(ISNUMBER($A1129),DATE(YEAR($A1129),MONTH($A1129),1),"")</f>
        <v/>
      </c>
      <c r="O1129" s="34">
        <f>IF($C1129="","",IFERROR(MATCH($C1129,'案件'!$A$5:$A$84,0),"なし"))</f>
        <v/>
      </c>
      <c r="P1129" s="34">
        <f>IF($B1129="","",IFERROR(MATCH($B1129,'メンバー'!$B$5:$B$24,0),"なし"))</f>
        <v/>
      </c>
    </row>
    <row r="1130" ht="17" customHeight="1">
      <c r="A1130" s="23" t="n"/>
      <c r="B1130" s="21" t="n"/>
      <c r="C1130" s="21" t="n"/>
      <c r="D1130" s="29">
        <f>IF(OR($O1130="",$O1130="なし"),"",INDEX('案件'!$B$5:$B$84,$O1130)&amp;"")</f>
        <v/>
      </c>
      <c r="E1130" s="19" t="n"/>
      <c r="F1130" s="22" t="n"/>
      <c r="G1130" s="22" t="n"/>
      <c r="H1130" s="19" t="n"/>
      <c r="I1130" s="30">
        <f>IF(AND($F1130="",$G1130=""),"",IF(N('設定'!$B$11)&gt;0,ROUND((N($F1130)*60+N($G1130))/N('設定'!$B$11),0)*N('設定'!$B$11),(N($F1130)*60+N($G1130)))/60)</f>
        <v/>
      </c>
      <c r="J1130" s="31">
        <f>IF(OR($I1130="",$P1130="",$P1130="なし"),"",$I1130*N(INDEX('メンバー'!$D$5:$D$24,$P1130)))</f>
        <v/>
      </c>
      <c r="K1130" s="32">
        <f>IF(OR($O1130="",$O1130="なし"),"",INDEX('案件'!$D$5:$D$84,$O1130)&amp;"")</f>
        <v/>
      </c>
      <c r="L1130" s="32">
        <f>IF(AND($A1130="",$B1130="",$C1130="",$F1130="",$G1130=""),"",IF(NOT(ISNUMBER($A1130)),"日付がない",IF($P1130="","氏名がない",IF($P1130="なし","氏名がメンバーにない",IF($O1130="","案件コードがない",IF($O1130="なし","案件コードが案件にない",IF($I1130="","時間がない",IF((N($F1130)*60+N($G1130))=0,"時間が0",IF($I1130=0,"丸めると0分","")))))))))</f>
        <v/>
      </c>
      <c r="M1130" s="58" t="n"/>
      <c r="N1130" s="33">
        <f>IF(ISNUMBER($A1130),DATE(YEAR($A1130),MONTH($A1130),1),"")</f>
        <v/>
      </c>
      <c r="O1130" s="34">
        <f>IF($C1130="","",IFERROR(MATCH($C1130,'案件'!$A$5:$A$84,0),"なし"))</f>
        <v/>
      </c>
      <c r="P1130" s="34">
        <f>IF($B1130="","",IFERROR(MATCH($B1130,'メンバー'!$B$5:$B$24,0),"なし"))</f>
        <v/>
      </c>
    </row>
    <row r="1131" ht="17" customHeight="1">
      <c r="A1131" s="23" t="n"/>
      <c r="B1131" s="21" t="n"/>
      <c r="C1131" s="21" t="n"/>
      <c r="D1131" s="29">
        <f>IF(OR($O1131="",$O1131="なし"),"",INDEX('案件'!$B$5:$B$84,$O1131)&amp;"")</f>
        <v/>
      </c>
      <c r="E1131" s="19" t="n"/>
      <c r="F1131" s="22" t="n"/>
      <c r="G1131" s="22" t="n"/>
      <c r="H1131" s="19" t="n"/>
      <c r="I1131" s="30">
        <f>IF(AND($F1131="",$G1131=""),"",IF(N('設定'!$B$11)&gt;0,ROUND((N($F1131)*60+N($G1131))/N('設定'!$B$11),0)*N('設定'!$B$11),(N($F1131)*60+N($G1131)))/60)</f>
        <v/>
      </c>
      <c r="J1131" s="31">
        <f>IF(OR($I1131="",$P1131="",$P1131="なし"),"",$I1131*N(INDEX('メンバー'!$D$5:$D$24,$P1131)))</f>
        <v/>
      </c>
      <c r="K1131" s="32">
        <f>IF(OR($O1131="",$O1131="なし"),"",INDEX('案件'!$D$5:$D$84,$O1131)&amp;"")</f>
        <v/>
      </c>
      <c r="L1131" s="32">
        <f>IF(AND($A1131="",$B1131="",$C1131="",$F1131="",$G1131=""),"",IF(NOT(ISNUMBER($A1131)),"日付がない",IF($P1131="","氏名がない",IF($P1131="なし","氏名がメンバーにない",IF($O1131="","案件コードがない",IF($O1131="なし","案件コードが案件にない",IF($I1131="","時間がない",IF((N($F1131)*60+N($G1131))=0,"時間が0",IF($I1131=0,"丸めると0分","")))))))))</f>
        <v/>
      </c>
      <c r="M1131" s="58" t="n"/>
      <c r="N1131" s="33">
        <f>IF(ISNUMBER($A1131),DATE(YEAR($A1131),MONTH($A1131),1),"")</f>
        <v/>
      </c>
      <c r="O1131" s="34">
        <f>IF($C1131="","",IFERROR(MATCH($C1131,'案件'!$A$5:$A$84,0),"なし"))</f>
        <v/>
      </c>
      <c r="P1131" s="34">
        <f>IF($B1131="","",IFERROR(MATCH($B1131,'メンバー'!$B$5:$B$24,0),"なし"))</f>
        <v/>
      </c>
    </row>
    <row r="1132" ht="17" customHeight="1">
      <c r="A1132" s="23" t="n"/>
      <c r="B1132" s="21" t="n"/>
      <c r="C1132" s="21" t="n"/>
      <c r="D1132" s="29">
        <f>IF(OR($O1132="",$O1132="なし"),"",INDEX('案件'!$B$5:$B$84,$O1132)&amp;"")</f>
        <v/>
      </c>
      <c r="E1132" s="19" t="n"/>
      <c r="F1132" s="22" t="n"/>
      <c r="G1132" s="22" t="n"/>
      <c r="H1132" s="19" t="n"/>
      <c r="I1132" s="30">
        <f>IF(AND($F1132="",$G1132=""),"",IF(N('設定'!$B$11)&gt;0,ROUND((N($F1132)*60+N($G1132))/N('設定'!$B$11),0)*N('設定'!$B$11),(N($F1132)*60+N($G1132)))/60)</f>
        <v/>
      </c>
      <c r="J1132" s="31">
        <f>IF(OR($I1132="",$P1132="",$P1132="なし"),"",$I1132*N(INDEX('メンバー'!$D$5:$D$24,$P1132)))</f>
        <v/>
      </c>
      <c r="K1132" s="32">
        <f>IF(OR($O1132="",$O1132="なし"),"",INDEX('案件'!$D$5:$D$84,$O1132)&amp;"")</f>
        <v/>
      </c>
      <c r="L1132" s="32">
        <f>IF(AND($A1132="",$B1132="",$C1132="",$F1132="",$G1132=""),"",IF(NOT(ISNUMBER($A1132)),"日付がない",IF($P1132="","氏名がない",IF($P1132="なし","氏名がメンバーにない",IF($O1132="","案件コードがない",IF($O1132="なし","案件コードが案件にない",IF($I1132="","時間がない",IF((N($F1132)*60+N($G1132))=0,"時間が0",IF($I1132=0,"丸めると0分","")))))))))</f>
        <v/>
      </c>
      <c r="M1132" s="58" t="n"/>
      <c r="N1132" s="33">
        <f>IF(ISNUMBER($A1132),DATE(YEAR($A1132),MONTH($A1132),1),"")</f>
        <v/>
      </c>
      <c r="O1132" s="34">
        <f>IF($C1132="","",IFERROR(MATCH($C1132,'案件'!$A$5:$A$84,0),"なし"))</f>
        <v/>
      </c>
      <c r="P1132" s="34">
        <f>IF($B1132="","",IFERROR(MATCH($B1132,'メンバー'!$B$5:$B$24,0),"なし"))</f>
        <v/>
      </c>
    </row>
    <row r="1133" ht="17" customHeight="1">
      <c r="A1133" s="23" t="n"/>
      <c r="B1133" s="21" t="n"/>
      <c r="C1133" s="21" t="n"/>
      <c r="D1133" s="29">
        <f>IF(OR($O1133="",$O1133="なし"),"",INDEX('案件'!$B$5:$B$84,$O1133)&amp;"")</f>
        <v/>
      </c>
      <c r="E1133" s="19" t="n"/>
      <c r="F1133" s="22" t="n"/>
      <c r="G1133" s="22" t="n"/>
      <c r="H1133" s="19" t="n"/>
      <c r="I1133" s="30">
        <f>IF(AND($F1133="",$G1133=""),"",IF(N('設定'!$B$11)&gt;0,ROUND((N($F1133)*60+N($G1133))/N('設定'!$B$11),0)*N('設定'!$B$11),(N($F1133)*60+N($G1133)))/60)</f>
        <v/>
      </c>
      <c r="J1133" s="31">
        <f>IF(OR($I1133="",$P1133="",$P1133="なし"),"",$I1133*N(INDEX('メンバー'!$D$5:$D$24,$P1133)))</f>
        <v/>
      </c>
      <c r="K1133" s="32">
        <f>IF(OR($O1133="",$O1133="なし"),"",INDEX('案件'!$D$5:$D$84,$O1133)&amp;"")</f>
        <v/>
      </c>
      <c r="L1133" s="32">
        <f>IF(AND($A1133="",$B1133="",$C1133="",$F1133="",$G1133=""),"",IF(NOT(ISNUMBER($A1133)),"日付がない",IF($P1133="","氏名がない",IF($P1133="なし","氏名がメンバーにない",IF($O1133="","案件コードがない",IF($O1133="なし","案件コードが案件にない",IF($I1133="","時間がない",IF((N($F1133)*60+N($G1133))=0,"時間が0",IF($I1133=0,"丸めると0分","")))))))))</f>
        <v/>
      </c>
      <c r="M1133" s="58" t="n"/>
      <c r="N1133" s="33">
        <f>IF(ISNUMBER($A1133),DATE(YEAR($A1133),MONTH($A1133),1),"")</f>
        <v/>
      </c>
      <c r="O1133" s="34">
        <f>IF($C1133="","",IFERROR(MATCH($C1133,'案件'!$A$5:$A$84,0),"なし"))</f>
        <v/>
      </c>
      <c r="P1133" s="34">
        <f>IF($B1133="","",IFERROR(MATCH($B1133,'メンバー'!$B$5:$B$24,0),"なし"))</f>
        <v/>
      </c>
    </row>
    <row r="1134" ht="17" customHeight="1">
      <c r="A1134" s="23" t="n"/>
      <c r="B1134" s="21" t="n"/>
      <c r="C1134" s="21" t="n"/>
      <c r="D1134" s="29">
        <f>IF(OR($O1134="",$O1134="なし"),"",INDEX('案件'!$B$5:$B$84,$O1134)&amp;"")</f>
        <v/>
      </c>
      <c r="E1134" s="19" t="n"/>
      <c r="F1134" s="22" t="n"/>
      <c r="G1134" s="22" t="n"/>
      <c r="H1134" s="19" t="n"/>
      <c r="I1134" s="30">
        <f>IF(AND($F1134="",$G1134=""),"",IF(N('設定'!$B$11)&gt;0,ROUND((N($F1134)*60+N($G1134))/N('設定'!$B$11),0)*N('設定'!$B$11),(N($F1134)*60+N($G1134)))/60)</f>
        <v/>
      </c>
      <c r="J1134" s="31">
        <f>IF(OR($I1134="",$P1134="",$P1134="なし"),"",$I1134*N(INDEX('メンバー'!$D$5:$D$24,$P1134)))</f>
        <v/>
      </c>
      <c r="K1134" s="32">
        <f>IF(OR($O1134="",$O1134="なし"),"",INDEX('案件'!$D$5:$D$84,$O1134)&amp;"")</f>
        <v/>
      </c>
      <c r="L1134" s="32">
        <f>IF(AND($A1134="",$B1134="",$C1134="",$F1134="",$G1134=""),"",IF(NOT(ISNUMBER($A1134)),"日付がない",IF($P1134="","氏名がない",IF($P1134="なし","氏名がメンバーにない",IF($O1134="","案件コードがない",IF($O1134="なし","案件コードが案件にない",IF($I1134="","時間がない",IF((N($F1134)*60+N($G1134))=0,"時間が0",IF($I1134=0,"丸めると0分","")))))))))</f>
        <v/>
      </c>
      <c r="M1134" s="58" t="n"/>
      <c r="N1134" s="33">
        <f>IF(ISNUMBER($A1134),DATE(YEAR($A1134),MONTH($A1134),1),"")</f>
        <v/>
      </c>
      <c r="O1134" s="34">
        <f>IF($C1134="","",IFERROR(MATCH($C1134,'案件'!$A$5:$A$84,0),"なし"))</f>
        <v/>
      </c>
      <c r="P1134" s="34">
        <f>IF($B1134="","",IFERROR(MATCH($B1134,'メンバー'!$B$5:$B$24,0),"なし"))</f>
        <v/>
      </c>
    </row>
    <row r="1135" ht="17" customHeight="1">
      <c r="A1135" s="23" t="n"/>
      <c r="B1135" s="21" t="n"/>
      <c r="C1135" s="21" t="n"/>
      <c r="D1135" s="29">
        <f>IF(OR($O1135="",$O1135="なし"),"",INDEX('案件'!$B$5:$B$84,$O1135)&amp;"")</f>
        <v/>
      </c>
      <c r="E1135" s="19" t="n"/>
      <c r="F1135" s="22" t="n"/>
      <c r="G1135" s="22" t="n"/>
      <c r="H1135" s="19" t="n"/>
      <c r="I1135" s="30">
        <f>IF(AND($F1135="",$G1135=""),"",IF(N('設定'!$B$11)&gt;0,ROUND((N($F1135)*60+N($G1135))/N('設定'!$B$11),0)*N('設定'!$B$11),(N($F1135)*60+N($G1135)))/60)</f>
        <v/>
      </c>
      <c r="J1135" s="31">
        <f>IF(OR($I1135="",$P1135="",$P1135="なし"),"",$I1135*N(INDEX('メンバー'!$D$5:$D$24,$P1135)))</f>
        <v/>
      </c>
      <c r="K1135" s="32">
        <f>IF(OR($O1135="",$O1135="なし"),"",INDEX('案件'!$D$5:$D$84,$O1135)&amp;"")</f>
        <v/>
      </c>
      <c r="L1135" s="32">
        <f>IF(AND($A1135="",$B1135="",$C1135="",$F1135="",$G1135=""),"",IF(NOT(ISNUMBER($A1135)),"日付がない",IF($P1135="","氏名がない",IF($P1135="なし","氏名がメンバーにない",IF($O1135="","案件コードがない",IF($O1135="なし","案件コードが案件にない",IF($I1135="","時間がない",IF((N($F1135)*60+N($G1135))=0,"時間が0",IF($I1135=0,"丸めると0分","")))))))))</f>
        <v/>
      </c>
      <c r="M1135" s="58" t="n"/>
      <c r="N1135" s="33">
        <f>IF(ISNUMBER($A1135),DATE(YEAR($A1135),MONTH($A1135),1),"")</f>
        <v/>
      </c>
      <c r="O1135" s="34">
        <f>IF($C1135="","",IFERROR(MATCH($C1135,'案件'!$A$5:$A$84,0),"なし"))</f>
        <v/>
      </c>
      <c r="P1135" s="34">
        <f>IF($B1135="","",IFERROR(MATCH($B1135,'メンバー'!$B$5:$B$24,0),"なし"))</f>
        <v/>
      </c>
    </row>
    <row r="1136" ht="17" customHeight="1">
      <c r="A1136" s="23" t="n"/>
      <c r="B1136" s="21" t="n"/>
      <c r="C1136" s="21" t="n"/>
      <c r="D1136" s="29">
        <f>IF(OR($O1136="",$O1136="なし"),"",INDEX('案件'!$B$5:$B$84,$O1136)&amp;"")</f>
        <v/>
      </c>
      <c r="E1136" s="19" t="n"/>
      <c r="F1136" s="22" t="n"/>
      <c r="G1136" s="22" t="n"/>
      <c r="H1136" s="19" t="n"/>
      <c r="I1136" s="30">
        <f>IF(AND($F1136="",$G1136=""),"",IF(N('設定'!$B$11)&gt;0,ROUND((N($F1136)*60+N($G1136))/N('設定'!$B$11),0)*N('設定'!$B$11),(N($F1136)*60+N($G1136)))/60)</f>
        <v/>
      </c>
      <c r="J1136" s="31">
        <f>IF(OR($I1136="",$P1136="",$P1136="なし"),"",$I1136*N(INDEX('メンバー'!$D$5:$D$24,$P1136)))</f>
        <v/>
      </c>
      <c r="K1136" s="32">
        <f>IF(OR($O1136="",$O1136="なし"),"",INDEX('案件'!$D$5:$D$84,$O1136)&amp;"")</f>
        <v/>
      </c>
      <c r="L1136" s="32">
        <f>IF(AND($A1136="",$B1136="",$C1136="",$F1136="",$G1136=""),"",IF(NOT(ISNUMBER($A1136)),"日付がない",IF($P1136="","氏名がない",IF($P1136="なし","氏名がメンバーにない",IF($O1136="","案件コードがない",IF($O1136="なし","案件コードが案件にない",IF($I1136="","時間がない",IF((N($F1136)*60+N($G1136))=0,"時間が0",IF($I1136=0,"丸めると0分","")))))))))</f>
        <v/>
      </c>
      <c r="M1136" s="58" t="n"/>
      <c r="N1136" s="33">
        <f>IF(ISNUMBER($A1136),DATE(YEAR($A1136),MONTH($A1136),1),"")</f>
        <v/>
      </c>
      <c r="O1136" s="34">
        <f>IF($C1136="","",IFERROR(MATCH($C1136,'案件'!$A$5:$A$84,0),"なし"))</f>
        <v/>
      </c>
      <c r="P1136" s="34">
        <f>IF($B1136="","",IFERROR(MATCH($B1136,'メンバー'!$B$5:$B$24,0),"なし"))</f>
        <v/>
      </c>
    </row>
    <row r="1137" ht="17" customHeight="1">
      <c r="A1137" s="23" t="n"/>
      <c r="B1137" s="21" t="n"/>
      <c r="C1137" s="21" t="n"/>
      <c r="D1137" s="29">
        <f>IF(OR($O1137="",$O1137="なし"),"",INDEX('案件'!$B$5:$B$84,$O1137)&amp;"")</f>
        <v/>
      </c>
      <c r="E1137" s="19" t="n"/>
      <c r="F1137" s="22" t="n"/>
      <c r="G1137" s="22" t="n"/>
      <c r="H1137" s="19" t="n"/>
      <c r="I1137" s="30">
        <f>IF(AND($F1137="",$G1137=""),"",IF(N('設定'!$B$11)&gt;0,ROUND((N($F1137)*60+N($G1137))/N('設定'!$B$11),0)*N('設定'!$B$11),(N($F1137)*60+N($G1137)))/60)</f>
        <v/>
      </c>
      <c r="J1137" s="31">
        <f>IF(OR($I1137="",$P1137="",$P1137="なし"),"",$I1137*N(INDEX('メンバー'!$D$5:$D$24,$P1137)))</f>
        <v/>
      </c>
      <c r="K1137" s="32">
        <f>IF(OR($O1137="",$O1137="なし"),"",INDEX('案件'!$D$5:$D$84,$O1137)&amp;"")</f>
        <v/>
      </c>
      <c r="L1137" s="32">
        <f>IF(AND($A1137="",$B1137="",$C1137="",$F1137="",$G1137=""),"",IF(NOT(ISNUMBER($A1137)),"日付がない",IF($P1137="","氏名がない",IF($P1137="なし","氏名がメンバーにない",IF($O1137="","案件コードがない",IF($O1137="なし","案件コードが案件にない",IF($I1137="","時間がない",IF((N($F1137)*60+N($G1137))=0,"時間が0",IF($I1137=0,"丸めると0分","")))))))))</f>
        <v/>
      </c>
      <c r="M1137" s="58" t="n"/>
      <c r="N1137" s="33">
        <f>IF(ISNUMBER($A1137),DATE(YEAR($A1137),MONTH($A1137),1),"")</f>
        <v/>
      </c>
      <c r="O1137" s="34">
        <f>IF($C1137="","",IFERROR(MATCH($C1137,'案件'!$A$5:$A$84,0),"なし"))</f>
        <v/>
      </c>
      <c r="P1137" s="34">
        <f>IF($B1137="","",IFERROR(MATCH($B1137,'メンバー'!$B$5:$B$24,0),"なし"))</f>
        <v/>
      </c>
    </row>
    <row r="1138" ht="17" customHeight="1">
      <c r="A1138" s="23" t="n"/>
      <c r="B1138" s="21" t="n"/>
      <c r="C1138" s="21" t="n"/>
      <c r="D1138" s="29">
        <f>IF(OR($O1138="",$O1138="なし"),"",INDEX('案件'!$B$5:$B$84,$O1138)&amp;"")</f>
        <v/>
      </c>
      <c r="E1138" s="19" t="n"/>
      <c r="F1138" s="22" t="n"/>
      <c r="G1138" s="22" t="n"/>
      <c r="H1138" s="19" t="n"/>
      <c r="I1138" s="30">
        <f>IF(AND($F1138="",$G1138=""),"",IF(N('設定'!$B$11)&gt;0,ROUND((N($F1138)*60+N($G1138))/N('設定'!$B$11),0)*N('設定'!$B$11),(N($F1138)*60+N($G1138)))/60)</f>
        <v/>
      </c>
      <c r="J1138" s="31">
        <f>IF(OR($I1138="",$P1138="",$P1138="なし"),"",$I1138*N(INDEX('メンバー'!$D$5:$D$24,$P1138)))</f>
        <v/>
      </c>
      <c r="K1138" s="32">
        <f>IF(OR($O1138="",$O1138="なし"),"",INDEX('案件'!$D$5:$D$84,$O1138)&amp;"")</f>
        <v/>
      </c>
      <c r="L1138" s="32">
        <f>IF(AND($A1138="",$B1138="",$C1138="",$F1138="",$G1138=""),"",IF(NOT(ISNUMBER($A1138)),"日付がない",IF($P1138="","氏名がない",IF($P1138="なし","氏名がメンバーにない",IF($O1138="","案件コードがない",IF($O1138="なし","案件コードが案件にない",IF($I1138="","時間がない",IF((N($F1138)*60+N($G1138))=0,"時間が0",IF($I1138=0,"丸めると0分","")))))))))</f>
        <v/>
      </c>
      <c r="M1138" s="58" t="n"/>
      <c r="N1138" s="33">
        <f>IF(ISNUMBER($A1138),DATE(YEAR($A1138),MONTH($A1138),1),"")</f>
        <v/>
      </c>
      <c r="O1138" s="34">
        <f>IF($C1138="","",IFERROR(MATCH($C1138,'案件'!$A$5:$A$84,0),"なし"))</f>
        <v/>
      </c>
      <c r="P1138" s="34">
        <f>IF($B1138="","",IFERROR(MATCH($B1138,'メンバー'!$B$5:$B$24,0),"なし"))</f>
        <v/>
      </c>
    </row>
    <row r="1139" ht="17" customHeight="1">
      <c r="A1139" s="23" t="n"/>
      <c r="B1139" s="21" t="n"/>
      <c r="C1139" s="21" t="n"/>
      <c r="D1139" s="29">
        <f>IF(OR($O1139="",$O1139="なし"),"",INDEX('案件'!$B$5:$B$84,$O1139)&amp;"")</f>
        <v/>
      </c>
      <c r="E1139" s="19" t="n"/>
      <c r="F1139" s="22" t="n"/>
      <c r="G1139" s="22" t="n"/>
      <c r="H1139" s="19" t="n"/>
      <c r="I1139" s="30">
        <f>IF(AND($F1139="",$G1139=""),"",IF(N('設定'!$B$11)&gt;0,ROUND((N($F1139)*60+N($G1139))/N('設定'!$B$11),0)*N('設定'!$B$11),(N($F1139)*60+N($G1139)))/60)</f>
        <v/>
      </c>
      <c r="J1139" s="31">
        <f>IF(OR($I1139="",$P1139="",$P1139="なし"),"",$I1139*N(INDEX('メンバー'!$D$5:$D$24,$P1139)))</f>
        <v/>
      </c>
      <c r="K1139" s="32">
        <f>IF(OR($O1139="",$O1139="なし"),"",INDEX('案件'!$D$5:$D$84,$O1139)&amp;"")</f>
        <v/>
      </c>
      <c r="L1139" s="32">
        <f>IF(AND($A1139="",$B1139="",$C1139="",$F1139="",$G1139=""),"",IF(NOT(ISNUMBER($A1139)),"日付がない",IF($P1139="","氏名がない",IF($P1139="なし","氏名がメンバーにない",IF($O1139="","案件コードがない",IF($O1139="なし","案件コードが案件にない",IF($I1139="","時間がない",IF((N($F1139)*60+N($G1139))=0,"時間が0",IF($I1139=0,"丸めると0分","")))))))))</f>
        <v/>
      </c>
      <c r="M1139" s="58" t="n"/>
      <c r="N1139" s="33">
        <f>IF(ISNUMBER($A1139),DATE(YEAR($A1139),MONTH($A1139),1),"")</f>
        <v/>
      </c>
      <c r="O1139" s="34">
        <f>IF($C1139="","",IFERROR(MATCH($C1139,'案件'!$A$5:$A$84,0),"なし"))</f>
        <v/>
      </c>
      <c r="P1139" s="34">
        <f>IF($B1139="","",IFERROR(MATCH($B1139,'メンバー'!$B$5:$B$24,0),"なし"))</f>
        <v/>
      </c>
    </row>
    <row r="1140" ht="17" customHeight="1">
      <c r="A1140" s="23" t="n"/>
      <c r="B1140" s="21" t="n"/>
      <c r="C1140" s="21" t="n"/>
      <c r="D1140" s="29">
        <f>IF(OR($O1140="",$O1140="なし"),"",INDEX('案件'!$B$5:$B$84,$O1140)&amp;"")</f>
        <v/>
      </c>
      <c r="E1140" s="19" t="n"/>
      <c r="F1140" s="22" t="n"/>
      <c r="G1140" s="22" t="n"/>
      <c r="H1140" s="19" t="n"/>
      <c r="I1140" s="30">
        <f>IF(AND($F1140="",$G1140=""),"",IF(N('設定'!$B$11)&gt;0,ROUND((N($F1140)*60+N($G1140))/N('設定'!$B$11),0)*N('設定'!$B$11),(N($F1140)*60+N($G1140)))/60)</f>
        <v/>
      </c>
      <c r="J1140" s="31">
        <f>IF(OR($I1140="",$P1140="",$P1140="なし"),"",$I1140*N(INDEX('メンバー'!$D$5:$D$24,$P1140)))</f>
        <v/>
      </c>
      <c r="K1140" s="32">
        <f>IF(OR($O1140="",$O1140="なし"),"",INDEX('案件'!$D$5:$D$84,$O1140)&amp;"")</f>
        <v/>
      </c>
      <c r="L1140" s="32">
        <f>IF(AND($A1140="",$B1140="",$C1140="",$F1140="",$G1140=""),"",IF(NOT(ISNUMBER($A1140)),"日付がない",IF($P1140="","氏名がない",IF($P1140="なし","氏名がメンバーにない",IF($O1140="","案件コードがない",IF($O1140="なし","案件コードが案件にない",IF($I1140="","時間がない",IF((N($F1140)*60+N($G1140))=0,"時間が0",IF($I1140=0,"丸めると0分","")))))))))</f>
        <v/>
      </c>
      <c r="M1140" s="58" t="n"/>
      <c r="N1140" s="33">
        <f>IF(ISNUMBER($A1140),DATE(YEAR($A1140),MONTH($A1140),1),"")</f>
        <v/>
      </c>
      <c r="O1140" s="34">
        <f>IF($C1140="","",IFERROR(MATCH($C1140,'案件'!$A$5:$A$84,0),"なし"))</f>
        <v/>
      </c>
      <c r="P1140" s="34">
        <f>IF($B1140="","",IFERROR(MATCH($B1140,'メンバー'!$B$5:$B$24,0),"なし"))</f>
        <v/>
      </c>
    </row>
    <row r="1141" ht="17" customHeight="1">
      <c r="A1141" s="23" t="n"/>
      <c r="B1141" s="21" t="n"/>
      <c r="C1141" s="21" t="n"/>
      <c r="D1141" s="29">
        <f>IF(OR($O1141="",$O1141="なし"),"",INDEX('案件'!$B$5:$B$84,$O1141)&amp;"")</f>
        <v/>
      </c>
      <c r="E1141" s="19" t="n"/>
      <c r="F1141" s="22" t="n"/>
      <c r="G1141" s="22" t="n"/>
      <c r="H1141" s="19" t="n"/>
      <c r="I1141" s="30">
        <f>IF(AND($F1141="",$G1141=""),"",IF(N('設定'!$B$11)&gt;0,ROUND((N($F1141)*60+N($G1141))/N('設定'!$B$11),0)*N('設定'!$B$11),(N($F1141)*60+N($G1141)))/60)</f>
        <v/>
      </c>
      <c r="J1141" s="31">
        <f>IF(OR($I1141="",$P1141="",$P1141="なし"),"",$I1141*N(INDEX('メンバー'!$D$5:$D$24,$P1141)))</f>
        <v/>
      </c>
      <c r="K1141" s="32">
        <f>IF(OR($O1141="",$O1141="なし"),"",INDEX('案件'!$D$5:$D$84,$O1141)&amp;"")</f>
        <v/>
      </c>
      <c r="L1141" s="32">
        <f>IF(AND($A1141="",$B1141="",$C1141="",$F1141="",$G1141=""),"",IF(NOT(ISNUMBER($A1141)),"日付がない",IF($P1141="","氏名がない",IF($P1141="なし","氏名がメンバーにない",IF($O1141="","案件コードがない",IF($O1141="なし","案件コードが案件にない",IF($I1141="","時間がない",IF((N($F1141)*60+N($G1141))=0,"時間が0",IF($I1141=0,"丸めると0分","")))))))))</f>
        <v/>
      </c>
      <c r="M1141" s="58" t="n"/>
      <c r="N1141" s="33">
        <f>IF(ISNUMBER($A1141),DATE(YEAR($A1141),MONTH($A1141),1),"")</f>
        <v/>
      </c>
      <c r="O1141" s="34">
        <f>IF($C1141="","",IFERROR(MATCH($C1141,'案件'!$A$5:$A$84,0),"なし"))</f>
        <v/>
      </c>
      <c r="P1141" s="34">
        <f>IF($B1141="","",IFERROR(MATCH($B1141,'メンバー'!$B$5:$B$24,0),"なし"))</f>
        <v/>
      </c>
    </row>
    <row r="1142" ht="17" customHeight="1">
      <c r="A1142" s="23" t="n"/>
      <c r="B1142" s="21" t="n"/>
      <c r="C1142" s="21" t="n"/>
      <c r="D1142" s="29">
        <f>IF(OR($O1142="",$O1142="なし"),"",INDEX('案件'!$B$5:$B$84,$O1142)&amp;"")</f>
        <v/>
      </c>
      <c r="E1142" s="19" t="n"/>
      <c r="F1142" s="22" t="n"/>
      <c r="G1142" s="22" t="n"/>
      <c r="H1142" s="19" t="n"/>
      <c r="I1142" s="30">
        <f>IF(AND($F1142="",$G1142=""),"",IF(N('設定'!$B$11)&gt;0,ROUND((N($F1142)*60+N($G1142))/N('設定'!$B$11),0)*N('設定'!$B$11),(N($F1142)*60+N($G1142)))/60)</f>
        <v/>
      </c>
      <c r="J1142" s="31">
        <f>IF(OR($I1142="",$P1142="",$P1142="なし"),"",$I1142*N(INDEX('メンバー'!$D$5:$D$24,$P1142)))</f>
        <v/>
      </c>
      <c r="K1142" s="32">
        <f>IF(OR($O1142="",$O1142="なし"),"",INDEX('案件'!$D$5:$D$84,$O1142)&amp;"")</f>
        <v/>
      </c>
      <c r="L1142" s="32">
        <f>IF(AND($A1142="",$B1142="",$C1142="",$F1142="",$G1142=""),"",IF(NOT(ISNUMBER($A1142)),"日付がない",IF($P1142="","氏名がない",IF($P1142="なし","氏名がメンバーにない",IF($O1142="","案件コードがない",IF($O1142="なし","案件コードが案件にない",IF($I1142="","時間がない",IF((N($F1142)*60+N($G1142))=0,"時間が0",IF($I1142=0,"丸めると0分","")))))))))</f>
        <v/>
      </c>
      <c r="M1142" s="58" t="n"/>
      <c r="N1142" s="33">
        <f>IF(ISNUMBER($A1142),DATE(YEAR($A1142),MONTH($A1142),1),"")</f>
        <v/>
      </c>
      <c r="O1142" s="34">
        <f>IF($C1142="","",IFERROR(MATCH($C1142,'案件'!$A$5:$A$84,0),"なし"))</f>
        <v/>
      </c>
      <c r="P1142" s="34">
        <f>IF($B1142="","",IFERROR(MATCH($B1142,'メンバー'!$B$5:$B$24,0),"なし"))</f>
        <v/>
      </c>
    </row>
    <row r="1143" ht="17" customHeight="1">
      <c r="A1143" s="23" t="n"/>
      <c r="B1143" s="21" t="n"/>
      <c r="C1143" s="21" t="n"/>
      <c r="D1143" s="29">
        <f>IF(OR($O1143="",$O1143="なし"),"",INDEX('案件'!$B$5:$B$84,$O1143)&amp;"")</f>
        <v/>
      </c>
      <c r="E1143" s="19" t="n"/>
      <c r="F1143" s="22" t="n"/>
      <c r="G1143" s="22" t="n"/>
      <c r="H1143" s="19" t="n"/>
      <c r="I1143" s="30">
        <f>IF(AND($F1143="",$G1143=""),"",IF(N('設定'!$B$11)&gt;0,ROUND((N($F1143)*60+N($G1143))/N('設定'!$B$11),0)*N('設定'!$B$11),(N($F1143)*60+N($G1143)))/60)</f>
        <v/>
      </c>
      <c r="J1143" s="31">
        <f>IF(OR($I1143="",$P1143="",$P1143="なし"),"",$I1143*N(INDEX('メンバー'!$D$5:$D$24,$P1143)))</f>
        <v/>
      </c>
      <c r="K1143" s="32">
        <f>IF(OR($O1143="",$O1143="なし"),"",INDEX('案件'!$D$5:$D$84,$O1143)&amp;"")</f>
        <v/>
      </c>
      <c r="L1143" s="32">
        <f>IF(AND($A1143="",$B1143="",$C1143="",$F1143="",$G1143=""),"",IF(NOT(ISNUMBER($A1143)),"日付がない",IF($P1143="","氏名がない",IF($P1143="なし","氏名がメンバーにない",IF($O1143="","案件コードがない",IF($O1143="なし","案件コードが案件にない",IF($I1143="","時間がない",IF((N($F1143)*60+N($G1143))=0,"時間が0",IF($I1143=0,"丸めると0分","")))))))))</f>
        <v/>
      </c>
      <c r="M1143" s="58" t="n"/>
      <c r="N1143" s="33">
        <f>IF(ISNUMBER($A1143),DATE(YEAR($A1143),MONTH($A1143),1),"")</f>
        <v/>
      </c>
      <c r="O1143" s="34">
        <f>IF($C1143="","",IFERROR(MATCH($C1143,'案件'!$A$5:$A$84,0),"なし"))</f>
        <v/>
      </c>
      <c r="P1143" s="34">
        <f>IF($B1143="","",IFERROR(MATCH($B1143,'メンバー'!$B$5:$B$24,0),"なし"))</f>
        <v/>
      </c>
    </row>
    <row r="1144" ht="17" customHeight="1">
      <c r="A1144" s="23" t="n"/>
      <c r="B1144" s="21" t="n"/>
      <c r="C1144" s="21" t="n"/>
      <c r="D1144" s="29">
        <f>IF(OR($O1144="",$O1144="なし"),"",INDEX('案件'!$B$5:$B$84,$O1144)&amp;"")</f>
        <v/>
      </c>
      <c r="E1144" s="19" t="n"/>
      <c r="F1144" s="22" t="n"/>
      <c r="G1144" s="22" t="n"/>
      <c r="H1144" s="19" t="n"/>
      <c r="I1144" s="30">
        <f>IF(AND($F1144="",$G1144=""),"",IF(N('設定'!$B$11)&gt;0,ROUND((N($F1144)*60+N($G1144))/N('設定'!$B$11),0)*N('設定'!$B$11),(N($F1144)*60+N($G1144)))/60)</f>
        <v/>
      </c>
      <c r="J1144" s="31">
        <f>IF(OR($I1144="",$P1144="",$P1144="なし"),"",$I1144*N(INDEX('メンバー'!$D$5:$D$24,$P1144)))</f>
        <v/>
      </c>
      <c r="K1144" s="32">
        <f>IF(OR($O1144="",$O1144="なし"),"",INDEX('案件'!$D$5:$D$84,$O1144)&amp;"")</f>
        <v/>
      </c>
      <c r="L1144" s="32">
        <f>IF(AND($A1144="",$B1144="",$C1144="",$F1144="",$G1144=""),"",IF(NOT(ISNUMBER($A1144)),"日付がない",IF($P1144="","氏名がない",IF($P1144="なし","氏名がメンバーにない",IF($O1144="","案件コードがない",IF($O1144="なし","案件コードが案件にない",IF($I1144="","時間がない",IF((N($F1144)*60+N($G1144))=0,"時間が0",IF($I1144=0,"丸めると0分","")))))))))</f>
        <v/>
      </c>
      <c r="M1144" s="58" t="n"/>
      <c r="N1144" s="33">
        <f>IF(ISNUMBER($A1144),DATE(YEAR($A1144),MONTH($A1144),1),"")</f>
        <v/>
      </c>
      <c r="O1144" s="34">
        <f>IF($C1144="","",IFERROR(MATCH($C1144,'案件'!$A$5:$A$84,0),"なし"))</f>
        <v/>
      </c>
      <c r="P1144" s="34">
        <f>IF($B1144="","",IFERROR(MATCH($B1144,'メンバー'!$B$5:$B$24,0),"なし"))</f>
        <v/>
      </c>
    </row>
    <row r="1145" ht="17" customHeight="1">
      <c r="A1145" s="23" t="n"/>
      <c r="B1145" s="21" t="n"/>
      <c r="C1145" s="21" t="n"/>
      <c r="D1145" s="29">
        <f>IF(OR($O1145="",$O1145="なし"),"",INDEX('案件'!$B$5:$B$84,$O1145)&amp;"")</f>
        <v/>
      </c>
      <c r="E1145" s="19" t="n"/>
      <c r="F1145" s="22" t="n"/>
      <c r="G1145" s="22" t="n"/>
      <c r="H1145" s="19" t="n"/>
      <c r="I1145" s="30">
        <f>IF(AND($F1145="",$G1145=""),"",IF(N('設定'!$B$11)&gt;0,ROUND((N($F1145)*60+N($G1145))/N('設定'!$B$11),0)*N('設定'!$B$11),(N($F1145)*60+N($G1145)))/60)</f>
        <v/>
      </c>
      <c r="J1145" s="31">
        <f>IF(OR($I1145="",$P1145="",$P1145="なし"),"",$I1145*N(INDEX('メンバー'!$D$5:$D$24,$P1145)))</f>
        <v/>
      </c>
      <c r="K1145" s="32">
        <f>IF(OR($O1145="",$O1145="なし"),"",INDEX('案件'!$D$5:$D$84,$O1145)&amp;"")</f>
        <v/>
      </c>
      <c r="L1145" s="32">
        <f>IF(AND($A1145="",$B1145="",$C1145="",$F1145="",$G1145=""),"",IF(NOT(ISNUMBER($A1145)),"日付がない",IF($P1145="","氏名がない",IF($P1145="なし","氏名がメンバーにない",IF($O1145="","案件コードがない",IF($O1145="なし","案件コードが案件にない",IF($I1145="","時間がない",IF((N($F1145)*60+N($G1145))=0,"時間が0",IF($I1145=0,"丸めると0分","")))))))))</f>
        <v/>
      </c>
      <c r="M1145" s="58" t="n"/>
      <c r="N1145" s="33">
        <f>IF(ISNUMBER($A1145),DATE(YEAR($A1145),MONTH($A1145),1),"")</f>
        <v/>
      </c>
      <c r="O1145" s="34">
        <f>IF($C1145="","",IFERROR(MATCH($C1145,'案件'!$A$5:$A$84,0),"なし"))</f>
        <v/>
      </c>
      <c r="P1145" s="34">
        <f>IF($B1145="","",IFERROR(MATCH($B1145,'メンバー'!$B$5:$B$24,0),"なし"))</f>
        <v/>
      </c>
    </row>
    <row r="1146" ht="17" customHeight="1">
      <c r="A1146" s="23" t="n"/>
      <c r="B1146" s="21" t="n"/>
      <c r="C1146" s="21" t="n"/>
      <c r="D1146" s="29">
        <f>IF(OR($O1146="",$O1146="なし"),"",INDEX('案件'!$B$5:$B$84,$O1146)&amp;"")</f>
        <v/>
      </c>
      <c r="E1146" s="19" t="n"/>
      <c r="F1146" s="22" t="n"/>
      <c r="G1146" s="22" t="n"/>
      <c r="H1146" s="19" t="n"/>
      <c r="I1146" s="30">
        <f>IF(AND($F1146="",$G1146=""),"",IF(N('設定'!$B$11)&gt;0,ROUND((N($F1146)*60+N($G1146))/N('設定'!$B$11),0)*N('設定'!$B$11),(N($F1146)*60+N($G1146)))/60)</f>
        <v/>
      </c>
      <c r="J1146" s="31">
        <f>IF(OR($I1146="",$P1146="",$P1146="なし"),"",$I1146*N(INDEX('メンバー'!$D$5:$D$24,$P1146)))</f>
        <v/>
      </c>
      <c r="K1146" s="32">
        <f>IF(OR($O1146="",$O1146="なし"),"",INDEX('案件'!$D$5:$D$84,$O1146)&amp;"")</f>
        <v/>
      </c>
      <c r="L1146" s="32">
        <f>IF(AND($A1146="",$B1146="",$C1146="",$F1146="",$G1146=""),"",IF(NOT(ISNUMBER($A1146)),"日付がない",IF($P1146="","氏名がない",IF($P1146="なし","氏名がメンバーにない",IF($O1146="","案件コードがない",IF($O1146="なし","案件コードが案件にない",IF($I1146="","時間がない",IF((N($F1146)*60+N($G1146))=0,"時間が0",IF($I1146=0,"丸めると0分","")))))))))</f>
        <v/>
      </c>
      <c r="M1146" s="58" t="n"/>
      <c r="N1146" s="33">
        <f>IF(ISNUMBER($A1146),DATE(YEAR($A1146),MONTH($A1146),1),"")</f>
        <v/>
      </c>
      <c r="O1146" s="34">
        <f>IF($C1146="","",IFERROR(MATCH($C1146,'案件'!$A$5:$A$84,0),"なし"))</f>
        <v/>
      </c>
      <c r="P1146" s="34">
        <f>IF($B1146="","",IFERROR(MATCH($B1146,'メンバー'!$B$5:$B$24,0),"なし"))</f>
        <v/>
      </c>
    </row>
    <row r="1147" ht="17" customHeight="1">
      <c r="A1147" s="23" t="n"/>
      <c r="B1147" s="21" t="n"/>
      <c r="C1147" s="21" t="n"/>
      <c r="D1147" s="29">
        <f>IF(OR($O1147="",$O1147="なし"),"",INDEX('案件'!$B$5:$B$84,$O1147)&amp;"")</f>
        <v/>
      </c>
      <c r="E1147" s="19" t="n"/>
      <c r="F1147" s="22" t="n"/>
      <c r="G1147" s="22" t="n"/>
      <c r="H1147" s="19" t="n"/>
      <c r="I1147" s="30">
        <f>IF(AND($F1147="",$G1147=""),"",IF(N('設定'!$B$11)&gt;0,ROUND((N($F1147)*60+N($G1147))/N('設定'!$B$11),0)*N('設定'!$B$11),(N($F1147)*60+N($G1147)))/60)</f>
        <v/>
      </c>
      <c r="J1147" s="31">
        <f>IF(OR($I1147="",$P1147="",$P1147="なし"),"",$I1147*N(INDEX('メンバー'!$D$5:$D$24,$P1147)))</f>
        <v/>
      </c>
      <c r="K1147" s="32">
        <f>IF(OR($O1147="",$O1147="なし"),"",INDEX('案件'!$D$5:$D$84,$O1147)&amp;"")</f>
        <v/>
      </c>
      <c r="L1147" s="32">
        <f>IF(AND($A1147="",$B1147="",$C1147="",$F1147="",$G1147=""),"",IF(NOT(ISNUMBER($A1147)),"日付がない",IF($P1147="","氏名がない",IF($P1147="なし","氏名がメンバーにない",IF($O1147="","案件コードがない",IF($O1147="なし","案件コードが案件にない",IF($I1147="","時間がない",IF((N($F1147)*60+N($G1147))=0,"時間が0",IF($I1147=0,"丸めると0分","")))))))))</f>
        <v/>
      </c>
      <c r="M1147" s="58" t="n"/>
      <c r="N1147" s="33">
        <f>IF(ISNUMBER($A1147),DATE(YEAR($A1147),MONTH($A1147),1),"")</f>
        <v/>
      </c>
      <c r="O1147" s="34">
        <f>IF($C1147="","",IFERROR(MATCH($C1147,'案件'!$A$5:$A$84,0),"なし"))</f>
        <v/>
      </c>
      <c r="P1147" s="34">
        <f>IF($B1147="","",IFERROR(MATCH($B1147,'メンバー'!$B$5:$B$24,0),"なし"))</f>
        <v/>
      </c>
    </row>
    <row r="1148" ht="17" customHeight="1">
      <c r="A1148" s="23" t="n"/>
      <c r="B1148" s="21" t="n"/>
      <c r="C1148" s="21" t="n"/>
      <c r="D1148" s="29">
        <f>IF(OR($O1148="",$O1148="なし"),"",INDEX('案件'!$B$5:$B$84,$O1148)&amp;"")</f>
        <v/>
      </c>
      <c r="E1148" s="19" t="n"/>
      <c r="F1148" s="22" t="n"/>
      <c r="G1148" s="22" t="n"/>
      <c r="H1148" s="19" t="n"/>
      <c r="I1148" s="30">
        <f>IF(AND($F1148="",$G1148=""),"",IF(N('設定'!$B$11)&gt;0,ROUND((N($F1148)*60+N($G1148))/N('設定'!$B$11),0)*N('設定'!$B$11),(N($F1148)*60+N($G1148)))/60)</f>
        <v/>
      </c>
      <c r="J1148" s="31">
        <f>IF(OR($I1148="",$P1148="",$P1148="なし"),"",$I1148*N(INDEX('メンバー'!$D$5:$D$24,$P1148)))</f>
        <v/>
      </c>
      <c r="K1148" s="32">
        <f>IF(OR($O1148="",$O1148="なし"),"",INDEX('案件'!$D$5:$D$84,$O1148)&amp;"")</f>
        <v/>
      </c>
      <c r="L1148" s="32">
        <f>IF(AND($A1148="",$B1148="",$C1148="",$F1148="",$G1148=""),"",IF(NOT(ISNUMBER($A1148)),"日付がない",IF($P1148="","氏名がない",IF($P1148="なし","氏名がメンバーにない",IF($O1148="","案件コードがない",IF($O1148="なし","案件コードが案件にない",IF($I1148="","時間がない",IF((N($F1148)*60+N($G1148))=0,"時間が0",IF($I1148=0,"丸めると0分","")))))))))</f>
        <v/>
      </c>
      <c r="M1148" s="58" t="n"/>
      <c r="N1148" s="33">
        <f>IF(ISNUMBER($A1148),DATE(YEAR($A1148),MONTH($A1148),1),"")</f>
        <v/>
      </c>
      <c r="O1148" s="34">
        <f>IF($C1148="","",IFERROR(MATCH($C1148,'案件'!$A$5:$A$84,0),"なし"))</f>
        <v/>
      </c>
      <c r="P1148" s="34">
        <f>IF($B1148="","",IFERROR(MATCH($B1148,'メンバー'!$B$5:$B$24,0),"なし"))</f>
        <v/>
      </c>
    </row>
    <row r="1149" ht="17" customHeight="1">
      <c r="A1149" s="23" t="n"/>
      <c r="B1149" s="21" t="n"/>
      <c r="C1149" s="21" t="n"/>
      <c r="D1149" s="29">
        <f>IF(OR($O1149="",$O1149="なし"),"",INDEX('案件'!$B$5:$B$84,$O1149)&amp;"")</f>
        <v/>
      </c>
      <c r="E1149" s="19" t="n"/>
      <c r="F1149" s="22" t="n"/>
      <c r="G1149" s="22" t="n"/>
      <c r="H1149" s="19" t="n"/>
      <c r="I1149" s="30">
        <f>IF(AND($F1149="",$G1149=""),"",IF(N('設定'!$B$11)&gt;0,ROUND((N($F1149)*60+N($G1149))/N('設定'!$B$11),0)*N('設定'!$B$11),(N($F1149)*60+N($G1149)))/60)</f>
        <v/>
      </c>
      <c r="J1149" s="31">
        <f>IF(OR($I1149="",$P1149="",$P1149="なし"),"",$I1149*N(INDEX('メンバー'!$D$5:$D$24,$P1149)))</f>
        <v/>
      </c>
      <c r="K1149" s="32">
        <f>IF(OR($O1149="",$O1149="なし"),"",INDEX('案件'!$D$5:$D$84,$O1149)&amp;"")</f>
        <v/>
      </c>
      <c r="L1149" s="32">
        <f>IF(AND($A1149="",$B1149="",$C1149="",$F1149="",$G1149=""),"",IF(NOT(ISNUMBER($A1149)),"日付がない",IF($P1149="","氏名がない",IF($P1149="なし","氏名がメンバーにない",IF($O1149="","案件コードがない",IF($O1149="なし","案件コードが案件にない",IF($I1149="","時間がない",IF((N($F1149)*60+N($G1149))=0,"時間が0",IF($I1149=0,"丸めると0分","")))))))))</f>
        <v/>
      </c>
      <c r="M1149" s="58" t="n"/>
      <c r="N1149" s="33">
        <f>IF(ISNUMBER($A1149),DATE(YEAR($A1149),MONTH($A1149),1),"")</f>
        <v/>
      </c>
      <c r="O1149" s="34">
        <f>IF($C1149="","",IFERROR(MATCH($C1149,'案件'!$A$5:$A$84,0),"なし"))</f>
        <v/>
      </c>
      <c r="P1149" s="34">
        <f>IF($B1149="","",IFERROR(MATCH($B1149,'メンバー'!$B$5:$B$24,0),"なし"))</f>
        <v/>
      </c>
    </row>
    <row r="1150" ht="17" customHeight="1">
      <c r="A1150" s="23" t="n"/>
      <c r="B1150" s="21" t="n"/>
      <c r="C1150" s="21" t="n"/>
      <c r="D1150" s="29">
        <f>IF(OR($O1150="",$O1150="なし"),"",INDEX('案件'!$B$5:$B$84,$O1150)&amp;"")</f>
        <v/>
      </c>
      <c r="E1150" s="19" t="n"/>
      <c r="F1150" s="22" t="n"/>
      <c r="G1150" s="22" t="n"/>
      <c r="H1150" s="19" t="n"/>
      <c r="I1150" s="30">
        <f>IF(AND($F1150="",$G1150=""),"",IF(N('設定'!$B$11)&gt;0,ROUND((N($F1150)*60+N($G1150))/N('設定'!$B$11),0)*N('設定'!$B$11),(N($F1150)*60+N($G1150)))/60)</f>
        <v/>
      </c>
      <c r="J1150" s="31">
        <f>IF(OR($I1150="",$P1150="",$P1150="なし"),"",$I1150*N(INDEX('メンバー'!$D$5:$D$24,$P1150)))</f>
        <v/>
      </c>
      <c r="K1150" s="32">
        <f>IF(OR($O1150="",$O1150="なし"),"",INDEX('案件'!$D$5:$D$84,$O1150)&amp;"")</f>
        <v/>
      </c>
      <c r="L1150" s="32">
        <f>IF(AND($A1150="",$B1150="",$C1150="",$F1150="",$G1150=""),"",IF(NOT(ISNUMBER($A1150)),"日付がない",IF($P1150="","氏名がない",IF($P1150="なし","氏名がメンバーにない",IF($O1150="","案件コードがない",IF($O1150="なし","案件コードが案件にない",IF($I1150="","時間がない",IF((N($F1150)*60+N($G1150))=0,"時間が0",IF($I1150=0,"丸めると0分","")))))))))</f>
        <v/>
      </c>
      <c r="M1150" s="58" t="n"/>
      <c r="N1150" s="33">
        <f>IF(ISNUMBER($A1150),DATE(YEAR($A1150),MONTH($A1150),1),"")</f>
        <v/>
      </c>
      <c r="O1150" s="34">
        <f>IF($C1150="","",IFERROR(MATCH($C1150,'案件'!$A$5:$A$84,0),"なし"))</f>
        <v/>
      </c>
      <c r="P1150" s="34">
        <f>IF($B1150="","",IFERROR(MATCH($B1150,'メンバー'!$B$5:$B$24,0),"なし"))</f>
        <v/>
      </c>
    </row>
    <row r="1151" ht="17" customHeight="1">
      <c r="A1151" s="23" t="n"/>
      <c r="B1151" s="21" t="n"/>
      <c r="C1151" s="21" t="n"/>
      <c r="D1151" s="29">
        <f>IF(OR($O1151="",$O1151="なし"),"",INDEX('案件'!$B$5:$B$84,$O1151)&amp;"")</f>
        <v/>
      </c>
      <c r="E1151" s="19" t="n"/>
      <c r="F1151" s="22" t="n"/>
      <c r="G1151" s="22" t="n"/>
      <c r="H1151" s="19" t="n"/>
      <c r="I1151" s="30">
        <f>IF(AND($F1151="",$G1151=""),"",IF(N('設定'!$B$11)&gt;0,ROUND((N($F1151)*60+N($G1151))/N('設定'!$B$11),0)*N('設定'!$B$11),(N($F1151)*60+N($G1151)))/60)</f>
        <v/>
      </c>
      <c r="J1151" s="31">
        <f>IF(OR($I1151="",$P1151="",$P1151="なし"),"",$I1151*N(INDEX('メンバー'!$D$5:$D$24,$P1151)))</f>
        <v/>
      </c>
      <c r="K1151" s="32">
        <f>IF(OR($O1151="",$O1151="なし"),"",INDEX('案件'!$D$5:$D$84,$O1151)&amp;"")</f>
        <v/>
      </c>
      <c r="L1151" s="32">
        <f>IF(AND($A1151="",$B1151="",$C1151="",$F1151="",$G1151=""),"",IF(NOT(ISNUMBER($A1151)),"日付がない",IF($P1151="","氏名がない",IF($P1151="なし","氏名がメンバーにない",IF($O1151="","案件コードがない",IF($O1151="なし","案件コードが案件にない",IF($I1151="","時間がない",IF((N($F1151)*60+N($G1151))=0,"時間が0",IF($I1151=0,"丸めると0分","")))))))))</f>
        <v/>
      </c>
      <c r="M1151" s="58" t="n"/>
      <c r="N1151" s="33">
        <f>IF(ISNUMBER($A1151),DATE(YEAR($A1151),MONTH($A1151),1),"")</f>
        <v/>
      </c>
      <c r="O1151" s="34">
        <f>IF($C1151="","",IFERROR(MATCH($C1151,'案件'!$A$5:$A$84,0),"なし"))</f>
        <v/>
      </c>
      <c r="P1151" s="34">
        <f>IF($B1151="","",IFERROR(MATCH($B1151,'メンバー'!$B$5:$B$24,0),"なし"))</f>
        <v/>
      </c>
    </row>
    <row r="1152" ht="17" customHeight="1">
      <c r="A1152" s="23" t="n"/>
      <c r="B1152" s="21" t="n"/>
      <c r="C1152" s="21" t="n"/>
      <c r="D1152" s="29">
        <f>IF(OR($O1152="",$O1152="なし"),"",INDEX('案件'!$B$5:$B$84,$O1152)&amp;"")</f>
        <v/>
      </c>
      <c r="E1152" s="19" t="n"/>
      <c r="F1152" s="22" t="n"/>
      <c r="G1152" s="22" t="n"/>
      <c r="H1152" s="19" t="n"/>
      <c r="I1152" s="30">
        <f>IF(AND($F1152="",$G1152=""),"",IF(N('設定'!$B$11)&gt;0,ROUND((N($F1152)*60+N($G1152))/N('設定'!$B$11),0)*N('設定'!$B$11),(N($F1152)*60+N($G1152)))/60)</f>
        <v/>
      </c>
      <c r="J1152" s="31">
        <f>IF(OR($I1152="",$P1152="",$P1152="なし"),"",$I1152*N(INDEX('メンバー'!$D$5:$D$24,$P1152)))</f>
        <v/>
      </c>
      <c r="K1152" s="32">
        <f>IF(OR($O1152="",$O1152="なし"),"",INDEX('案件'!$D$5:$D$84,$O1152)&amp;"")</f>
        <v/>
      </c>
      <c r="L1152" s="32">
        <f>IF(AND($A1152="",$B1152="",$C1152="",$F1152="",$G1152=""),"",IF(NOT(ISNUMBER($A1152)),"日付がない",IF($P1152="","氏名がない",IF($P1152="なし","氏名がメンバーにない",IF($O1152="","案件コードがない",IF($O1152="なし","案件コードが案件にない",IF($I1152="","時間がない",IF((N($F1152)*60+N($G1152))=0,"時間が0",IF($I1152=0,"丸めると0分","")))))))))</f>
        <v/>
      </c>
      <c r="M1152" s="58" t="n"/>
      <c r="N1152" s="33">
        <f>IF(ISNUMBER($A1152),DATE(YEAR($A1152),MONTH($A1152),1),"")</f>
        <v/>
      </c>
      <c r="O1152" s="34">
        <f>IF($C1152="","",IFERROR(MATCH($C1152,'案件'!$A$5:$A$84,0),"なし"))</f>
        <v/>
      </c>
      <c r="P1152" s="34">
        <f>IF($B1152="","",IFERROR(MATCH($B1152,'メンバー'!$B$5:$B$24,0),"なし"))</f>
        <v/>
      </c>
    </row>
    <row r="1153" ht="17" customHeight="1">
      <c r="A1153" s="23" t="n"/>
      <c r="B1153" s="21" t="n"/>
      <c r="C1153" s="21" t="n"/>
      <c r="D1153" s="29">
        <f>IF(OR($O1153="",$O1153="なし"),"",INDEX('案件'!$B$5:$B$84,$O1153)&amp;"")</f>
        <v/>
      </c>
      <c r="E1153" s="19" t="n"/>
      <c r="F1153" s="22" t="n"/>
      <c r="G1153" s="22" t="n"/>
      <c r="H1153" s="19" t="n"/>
      <c r="I1153" s="30">
        <f>IF(AND($F1153="",$G1153=""),"",IF(N('設定'!$B$11)&gt;0,ROUND((N($F1153)*60+N($G1153))/N('設定'!$B$11),0)*N('設定'!$B$11),(N($F1153)*60+N($G1153)))/60)</f>
        <v/>
      </c>
      <c r="J1153" s="31">
        <f>IF(OR($I1153="",$P1153="",$P1153="なし"),"",$I1153*N(INDEX('メンバー'!$D$5:$D$24,$P1153)))</f>
        <v/>
      </c>
      <c r="K1153" s="32">
        <f>IF(OR($O1153="",$O1153="なし"),"",INDEX('案件'!$D$5:$D$84,$O1153)&amp;"")</f>
        <v/>
      </c>
      <c r="L1153" s="32">
        <f>IF(AND($A1153="",$B1153="",$C1153="",$F1153="",$G1153=""),"",IF(NOT(ISNUMBER($A1153)),"日付がない",IF($P1153="","氏名がない",IF($P1153="なし","氏名がメンバーにない",IF($O1153="","案件コードがない",IF($O1153="なし","案件コードが案件にない",IF($I1153="","時間がない",IF((N($F1153)*60+N($G1153))=0,"時間が0",IF($I1153=0,"丸めると0分","")))))))))</f>
        <v/>
      </c>
      <c r="M1153" s="58" t="n"/>
      <c r="N1153" s="33">
        <f>IF(ISNUMBER($A1153),DATE(YEAR($A1153),MONTH($A1153),1),"")</f>
        <v/>
      </c>
      <c r="O1153" s="34">
        <f>IF($C1153="","",IFERROR(MATCH($C1153,'案件'!$A$5:$A$84,0),"なし"))</f>
        <v/>
      </c>
      <c r="P1153" s="34">
        <f>IF($B1153="","",IFERROR(MATCH($B1153,'メンバー'!$B$5:$B$24,0),"なし"))</f>
        <v/>
      </c>
    </row>
    <row r="1154" ht="17" customHeight="1">
      <c r="A1154" s="23" t="n"/>
      <c r="B1154" s="21" t="n"/>
      <c r="C1154" s="21" t="n"/>
      <c r="D1154" s="29">
        <f>IF(OR($O1154="",$O1154="なし"),"",INDEX('案件'!$B$5:$B$84,$O1154)&amp;"")</f>
        <v/>
      </c>
      <c r="E1154" s="19" t="n"/>
      <c r="F1154" s="22" t="n"/>
      <c r="G1154" s="22" t="n"/>
      <c r="H1154" s="19" t="n"/>
      <c r="I1154" s="30">
        <f>IF(AND($F1154="",$G1154=""),"",IF(N('設定'!$B$11)&gt;0,ROUND((N($F1154)*60+N($G1154))/N('設定'!$B$11),0)*N('設定'!$B$11),(N($F1154)*60+N($G1154)))/60)</f>
        <v/>
      </c>
      <c r="J1154" s="31">
        <f>IF(OR($I1154="",$P1154="",$P1154="なし"),"",$I1154*N(INDEX('メンバー'!$D$5:$D$24,$P1154)))</f>
        <v/>
      </c>
      <c r="K1154" s="32">
        <f>IF(OR($O1154="",$O1154="なし"),"",INDEX('案件'!$D$5:$D$84,$O1154)&amp;"")</f>
        <v/>
      </c>
      <c r="L1154" s="32">
        <f>IF(AND($A1154="",$B1154="",$C1154="",$F1154="",$G1154=""),"",IF(NOT(ISNUMBER($A1154)),"日付がない",IF($P1154="","氏名がない",IF($P1154="なし","氏名がメンバーにない",IF($O1154="","案件コードがない",IF($O1154="なし","案件コードが案件にない",IF($I1154="","時間がない",IF((N($F1154)*60+N($G1154))=0,"時間が0",IF($I1154=0,"丸めると0分","")))))))))</f>
        <v/>
      </c>
      <c r="M1154" s="58" t="n"/>
      <c r="N1154" s="33">
        <f>IF(ISNUMBER($A1154),DATE(YEAR($A1154),MONTH($A1154),1),"")</f>
        <v/>
      </c>
      <c r="O1154" s="34">
        <f>IF($C1154="","",IFERROR(MATCH($C1154,'案件'!$A$5:$A$84,0),"なし"))</f>
        <v/>
      </c>
      <c r="P1154" s="34">
        <f>IF($B1154="","",IFERROR(MATCH($B1154,'メンバー'!$B$5:$B$24,0),"なし"))</f>
        <v/>
      </c>
    </row>
    <row r="1155" ht="17" customHeight="1">
      <c r="A1155" s="23" t="n"/>
      <c r="B1155" s="21" t="n"/>
      <c r="C1155" s="21" t="n"/>
      <c r="D1155" s="29">
        <f>IF(OR($O1155="",$O1155="なし"),"",INDEX('案件'!$B$5:$B$84,$O1155)&amp;"")</f>
        <v/>
      </c>
      <c r="E1155" s="19" t="n"/>
      <c r="F1155" s="22" t="n"/>
      <c r="G1155" s="22" t="n"/>
      <c r="H1155" s="19" t="n"/>
      <c r="I1155" s="30">
        <f>IF(AND($F1155="",$G1155=""),"",IF(N('設定'!$B$11)&gt;0,ROUND((N($F1155)*60+N($G1155))/N('設定'!$B$11),0)*N('設定'!$B$11),(N($F1155)*60+N($G1155)))/60)</f>
        <v/>
      </c>
      <c r="J1155" s="31">
        <f>IF(OR($I1155="",$P1155="",$P1155="なし"),"",$I1155*N(INDEX('メンバー'!$D$5:$D$24,$P1155)))</f>
        <v/>
      </c>
      <c r="K1155" s="32">
        <f>IF(OR($O1155="",$O1155="なし"),"",INDEX('案件'!$D$5:$D$84,$O1155)&amp;"")</f>
        <v/>
      </c>
      <c r="L1155" s="32">
        <f>IF(AND($A1155="",$B1155="",$C1155="",$F1155="",$G1155=""),"",IF(NOT(ISNUMBER($A1155)),"日付がない",IF($P1155="","氏名がない",IF($P1155="なし","氏名がメンバーにない",IF($O1155="","案件コードがない",IF($O1155="なし","案件コードが案件にない",IF($I1155="","時間がない",IF((N($F1155)*60+N($G1155))=0,"時間が0",IF($I1155=0,"丸めると0分","")))))))))</f>
        <v/>
      </c>
      <c r="M1155" s="58" t="n"/>
      <c r="N1155" s="33">
        <f>IF(ISNUMBER($A1155),DATE(YEAR($A1155),MONTH($A1155),1),"")</f>
        <v/>
      </c>
      <c r="O1155" s="34">
        <f>IF($C1155="","",IFERROR(MATCH($C1155,'案件'!$A$5:$A$84,0),"なし"))</f>
        <v/>
      </c>
      <c r="P1155" s="34">
        <f>IF($B1155="","",IFERROR(MATCH($B1155,'メンバー'!$B$5:$B$24,0),"なし"))</f>
        <v/>
      </c>
    </row>
    <row r="1156" ht="17" customHeight="1">
      <c r="A1156" s="23" t="n"/>
      <c r="B1156" s="21" t="n"/>
      <c r="C1156" s="21" t="n"/>
      <c r="D1156" s="29">
        <f>IF(OR($O1156="",$O1156="なし"),"",INDEX('案件'!$B$5:$B$84,$O1156)&amp;"")</f>
        <v/>
      </c>
      <c r="E1156" s="19" t="n"/>
      <c r="F1156" s="22" t="n"/>
      <c r="G1156" s="22" t="n"/>
      <c r="H1156" s="19" t="n"/>
      <c r="I1156" s="30">
        <f>IF(AND($F1156="",$G1156=""),"",IF(N('設定'!$B$11)&gt;0,ROUND((N($F1156)*60+N($G1156))/N('設定'!$B$11),0)*N('設定'!$B$11),(N($F1156)*60+N($G1156)))/60)</f>
        <v/>
      </c>
      <c r="J1156" s="31">
        <f>IF(OR($I1156="",$P1156="",$P1156="なし"),"",$I1156*N(INDEX('メンバー'!$D$5:$D$24,$P1156)))</f>
        <v/>
      </c>
      <c r="K1156" s="32">
        <f>IF(OR($O1156="",$O1156="なし"),"",INDEX('案件'!$D$5:$D$84,$O1156)&amp;"")</f>
        <v/>
      </c>
      <c r="L1156" s="32">
        <f>IF(AND($A1156="",$B1156="",$C1156="",$F1156="",$G1156=""),"",IF(NOT(ISNUMBER($A1156)),"日付がない",IF($P1156="","氏名がない",IF($P1156="なし","氏名がメンバーにない",IF($O1156="","案件コードがない",IF($O1156="なし","案件コードが案件にない",IF($I1156="","時間がない",IF((N($F1156)*60+N($G1156))=0,"時間が0",IF($I1156=0,"丸めると0分","")))))))))</f>
        <v/>
      </c>
      <c r="M1156" s="58" t="n"/>
      <c r="N1156" s="33">
        <f>IF(ISNUMBER($A1156),DATE(YEAR($A1156),MONTH($A1156),1),"")</f>
        <v/>
      </c>
      <c r="O1156" s="34">
        <f>IF($C1156="","",IFERROR(MATCH($C1156,'案件'!$A$5:$A$84,0),"なし"))</f>
        <v/>
      </c>
      <c r="P1156" s="34">
        <f>IF($B1156="","",IFERROR(MATCH($B1156,'メンバー'!$B$5:$B$24,0),"なし"))</f>
        <v/>
      </c>
    </row>
    <row r="1157" ht="17" customHeight="1">
      <c r="A1157" s="23" t="n"/>
      <c r="B1157" s="21" t="n"/>
      <c r="C1157" s="21" t="n"/>
      <c r="D1157" s="29">
        <f>IF(OR($O1157="",$O1157="なし"),"",INDEX('案件'!$B$5:$B$84,$O1157)&amp;"")</f>
        <v/>
      </c>
      <c r="E1157" s="19" t="n"/>
      <c r="F1157" s="22" t="n"/>
      <c r="G1157" s="22" t="n"/>
      <c r="H1157" s="19" t="n"/>
      <c r="I1157" s="30">
        <f>IF(AND($F1157="",$G1157=""),"",IF(N('設定'!$B$11)&gt;0,ROUND((N($F1157)*60+N($G1157))/N('設定'!$B$11),0)*N('設定'!$B$11),(N($F1157)*60+N($G1157)))/60)</f>
        <v/>
      </c>
      <c r="J1157" s="31">
        <f>IF(OR($I1157="",$P1157="",$P1157="なし"),"",$I1157*N(INDEX('メンバー'!$D$5:$D$24,$P1157)))</f>
        <v/>
      </c>
      <c r="K1157" s="32">
        <f>IF(OR($O1157="",$O1157="なし"),"",INDEX('案件'!$D$5:$D$84,$O1157)&amp;"")</f>
        <v/>
      </c>
      <c r="L1157" s="32">
        <f>IF(AND($A1157="",$B1157="",$C1157="",$F1157="",$G1157=""),"",IF(NOT(ISNUMBER($A1157)),"日付がない",IF($P1157="","氏名がない",IF($P1157="なし","氏名がメンバーにない",IF($O1157="","案件コードがない",IF($O1157="なし","案件コードが案件にない",IF($I1157="","時間がない",IF((N($F1157)*60+N($G1157))=0,"時間が0",IF($I1157=0,"丸めると0分","")))))))))</f>
        <v/>
      </c>
      <c r="M1157" s="58" t="n"/>
      <c r="N1157" s="33">
        <f>IF(ISNUMBER($A1157),DATE(YEAR($A1157),MONTH($A1157),1),"")</f>
        <v/>
      </c>
      <c r="O1157" s="34">
        <f>IF($C1157="","",IFERROR(MATCH($C1157,'案件'!$A$5:$A$84,0),"なし"))</f>
        <v/>
      </c>
      <c r="P1157" s="34">
        <f>IF($B1157="","",IFERROR(MATCH($B1157,'メンバー'!$B$5:$B$24,0),"なし"))</f>
        <v/>
      </c>
    </row>
    <row r="1158" ht="17" customHeight="1">
      <c r="A1158" s="23" t="n"/>
      <c r="B1158" s="21" t="n"/>
      <c r="C1158" s="21" t="n"/>
      <c r="D1158" s="29">
        <f>IF(OR($O1158="",$O1158="なし"),"",INDEX('案件'!$B$5:$B$84,$O1158)&amp;"")</f>
        <v/>
      </c>
      <c r="E1158" s="19" t="n"/>
      <c r="F1158" s="22" t="n"/>
      <c r="G1158" s="22" t="n"/>
      <c r="H1158" s="19" t="n"/>
      <c r="I1158" s="30">
        <f>IF(AND($F1158="",$G1158=""),"",IF(N('設定'!$B$11)&gt;0,ROUND((N($F1158)*60+N($G1158))/N('設定'!$B$11),0)*N('設定'!$B$11),(N($F1158)*60+N($G1158)))/60)</f>
        <v/>
      </c>
      <c r="J1158" s="31">
        <f>IF(OR($I1158="",$P1158="",$P1158="なし"),"",$I1158*N(INDEX('メンバー'!$D$5:$D$24,$P1158)))</f>
        <v/>
      </c>
      <c r="K1158" s="32">
        <f>IF(OR($O1158="",$O1158="なし"),"",INDEX('案件'!$D$5:$D$84,$O1158)&amp;"")</f>
        <v/>
      </c>
      <c r="L1158" s="32">
        <f>IF(AND($A1158="",$B1158="",$C1158="",$F1158="",$G1158=""),"",IF(NOT(ISNUMBER($A1158)),"日付がない",IF($P1158="","氏名がない",IF($P1158="なし","氏名がメンバーにない",IF($O1158="","案件コードがない",IF($O1158="なし","案件コードが案件にない",IF($I1158="","時間がない",IF((N($F1158)*60+N($G1158))=0,"時間が0",IF($I1158=0,"丸めると0分","")))))))))</f>
        <v/>
      </c>
      <c r="M1158" s="58" t="n"/>
      <c r="N1158" s="33">
        <f>IF(ISNUMBER($A1158),DATE(YEAR($A1158),MONTH($A1158),1),"")</f>
        <v/>
      </c>
      <c r="O1158" s="34">
        <f>IF($C1158="","",IFERROR(MATCH($C1158,'案件'!$A$5:$A$84,0),"なし"))</f>
        <v/>
      </c>
      <c r="P1158" s="34">
        <f>IF($B1158="","",IFERROR(MATCH($B1158,'メンバー'!$B$5:$B$24,0),"なし"))</f>
        <v/>
      </c>
    </row>
    <row r="1159" ht="17" customHeight="1">
      <c r="A1159" s="23" t="n"/>
      <c r="B1159" s="21" t="n"/>
      <c r="C1159" s="21" t="n"/>
      <c r="D1159" s="29">
        <f>IF(OR($O1159="",$O1159="なし"),"",INDEX('案件'!$B$5:$B$84,$O1159)&amp;"")</f>
        <v/>
      </c>
      <c r="E1159" s="19" t="n"/>
      <c r="F1159" s="22" t="n"/>
      <c r="G1159" s="22" t="n"/>
      <c r="H1159" s="19" t="n"/>
      <c r="I1159" s="30">
        <f>IF(AND($F1159="",$G1159=""),"",IF(N('設定'!$B$11)&gt;0,ROUND((N($F1159)*60+N($G1159))/N('設定'!$B$11),0)*N('設定'!$B$11),(N($F1159)*60+N($G1159)))/60)</f>
        <v/>
      </c>
      <c r="J1159" s="31">
        <f>IF(OR($I1159="",$P1159="",$P1159="なし"),"",$I1159*N(INDEX('メンバー'!$D$5:$D$24,$P1159)))</f>
        <v/>
      </c>
      <c r="K1159" s="32">
        <f>IF(OR($O1159="",$O1159="なし"),"",INDEX('案件'!$D$5:$D$84,$O1159)&amp;"")</f>
        <v/>
      </c>
      <c r="L1159" s="32">
        <f>IF(AND($A1159="",$B1159="",$C1159="",$F1159="",$G1159=""),"",IF(NOT(ISNUMBER($A1159)),"日付がない",IF($P1159="","氏名がない",IF($P1159="なし","氏名がメンバーにない",IF($O1159="","案件コードがない",IF($O1159="なし","案件コードが案件にない",IF($I1159="","時間がない",IF((N($F1159)*60+N($G1159))=0,"時間が0",IF($I1159=0,"丸めると0分","")))))))))</f>
        <v/>
      </c>
      <c r="M1159" s="58" t="n"/>
      <c r="N1159" s="33">
        <f>IF(ISNUMBER($A1159),DATE(YEAR($A1159),MONTH($A1159),1),"")</f>
        <v/>
      </c>
      <c r="O1159" s="34">
        <f>IF($C1159="","",IFERROR(MATCH($C1159,'案件'!$A$5:$A$84,0),"なし"))</f>
        <v/>
      </c>
      <c r="P1159" s="34">
        <f>IF($B1159="","",IFERROR(MATCH($B1159,'メンバー'!$B$5:$B$24,0),"なし"))</f>
        <v/>
      </c>
    </row>
    <row r="1160" ht="17" customHeight="1">
      <c r="A1160" s="23" t="n"/>
      <c r="B1160" s="21" t="n"/>
      <c r="C1160" s="21" t="n"/>
      <c r="D1160" s="29">
        <f>IF(OR($O1160="",$O1160="なし"),"",INDEX('案件'!$B$5:$B$84,$O1160)&amp;"")</f>
        <v/>
      </c>
      <c r="E1160" s="19" t="n"/>
      <c r="F1160" s="22" t="n"/>
      <c r="G1160" s="22" t="n"/>
      <c r="H1160" s="19" t="n"/>
      <c r="I1160" s="30">
        <f>IF(AND($F1160="",$G1160=""),"",IF(N('設定'!$B$11)&gt;0,ROUND((N($F1160)*60+N($G1160))/N('設定'!$B$11),0)*N('設定'!$B$11),(N($F1160)*60+N($G1160)))/60)</f>
        <v/>
      </c>
      <c r="J1160" s="31">
        <f>IF(OR($I1160="",$P1160="",$P1160="なし"),"",$I1160*N(INDEX('メンバー'!$D$5:$D$24,$P1160)))</f>
        <v/>
      </c>
      <c r="K1160" s="32">
        <f>IF(OR($O1160="",$O1160="なし"),"",INDEX('案件'!$D$5:$D$84,$O1160)&amp;"")</f>
        <v/>
      </c>
      <c r="L1160" s="32">
        <f>IF(AND($A1160="",$B1160="",$C1160="",$F1160="",$G1160=""),"",IF(NOT(ISNUMBER($A1160)),"日付がない",IF($P1160="","氏名がない",IF($P1160="なし","氏名がメンバーにない",IF($O1160="","案件コードがない",IF($O1160="なし","案件コードが案件にない",IF($I1160="","時間がない",IF((N($F1160)*60+N($G1160))=0,"時間が0",IF($I1160=0,"丸めると0分","")))))))))</f>
        <v/>
      </c>
      <c r="M1160" s="58" t="n"/>
      <c r="N1160" s="33">
        <f>IF(ISNUMBER($A1160),DATE(YEAR($A1160),MONTH($A1160),1),"")</f>
        <v/>
      </c>
      <c r="O1160" s="34">
        <f>IF($C1160="","",IFERROR(MATCH($C1160,'案件'!$A$5:$A$84,0),"なし"))</f>
        <v/>
      </c>
      <c r="P1160" s="34">
        <f>IF($B1160="","",IFERROR(MATCH($B1160,'メンバー'!$B$5:$B$24,0),"なし"))</f>
        <v/>
      </c>
    </row>
    <row r="1161" ht="17" customHeight="1">
      <c r="A1161" s="23" t="n"/>
      <c r="B1161" s="21" t="n"/>
      <c r="C1161" s="21" t="n"/>
      <c r="D1161" s="29">
        <f>IF(OR($O1161="",$O1161="なし"),"",INDEX('案件'!$B$5:$B$84,$O1161)&amp;"")</f>
        <v/>
      </c>
      <c r="E1161" s="19" t="n"/>
      <c r="F1161" s="22" t="n"/>
      <c r="G1161" s="22" t="n"/>
      <c r="H1161" s="19" t="n"/>
      <c r="I1161" s="30">
        <f>IF(AND($F1161="",$G1161=""),"",IF(N('設定'!$B$11)&gt;0,ROUND((N($F1161)*60+N($G1161))/N('設定'!$B$11),0)*N('設定'!$B$11),(N($F1161)*60+N($G1161)))/60)</f>
        <v/>
      </c>
      <c r="J1161" s="31">
        <f>IF(OR($I1161="",$P1161="",$P1161="なし"),"",$I1161*N(INDEX('メンバー'!$D$5:$D$24,$P1161)))</f>
        <v/>
      </c>
      <c r="K1161" s="32">
        <f>IF(OR($O1161="",$O1161="なし"),"",INDEX('案件'!$D$5:$D$84,$O1161)&amp;"")</f>
        <v/>
      </c>
      <c r="L1161" s="32">
        <f>IF(AND($A1161="",$B1161="",$C1161="",$F1161="",$G1161=""),"",IF(NOT(ISNUMBER($A1161)),"日付がない",IF($P1161="","氏名がない",IF($P1161="なし","氏名がメンバーにない",IF($O1161="","案件コードがない",IF($O1161="なし","案件コードが案件にない",IF($I1161="","時間がない",IF((N($F1161)*60+N($G1161))=0,"時間が0",IF($I1161=0,"丸めると0分","")))))))))</f>
        <v/>
      </c>
      <c r="M1161" s="58" t="n"/>
      <c r="N1161" s="33">
        <f>IF(ISNUMBER($A1161),DATE(YEAR($A1161),MONTH($A1161),1),"")</f>
        <v/>
      </c>
      <c r="O1161" s="34">
        <f>IF($C1161="","",IFERROR(MATCH($C1161,'案件'!$A$5:$A$84,0),"なし"))</f>
        <v/>
      </c>
      <c r="P1161" s="34">
        <f>IF($B1161="","",IFERROR(MATCH($B1161,'メンバー'!$B$5:$B$24,0),"なし"))</f>
        <v/>
      </c>
    </row>
    <row r="1162" ht="17" customHeight="1">
      <c r="A1162" s="23" t="n"/>
      <c r="B1162" s="21" t="n"/>
      <c r="C1162" s="21" t="n"/>
      <c r="D1162" s="29">
        <f>IF(OR($O1162="",$O1162="なし"),"",INDEX('案件'!$B$5:$B$84,$O1162)&amp;"")</f>
        <v/>
      </c>
      <c r="E1162" s="19" t="n"/>
      <c r="F1162" s="22" t="n"/>
      <c r="G1162" s="22" t="n"/>
      <c r="H1162" s="19" t="n"/>
      <c r="I1162" s="30">
        <f>IF(AND($F1162="",$G1162=""),"",IF(N('設定'!$B$11)&gt;0,ROUND((N($F1162)*60+N($G1162))/N('設定'!$B$11),0)*N('設定'!$B$11),(N($F1162)*60+N($G1162)))/60)</f>
        <v/>
      </c>
      <c r="J1162" s="31">
        <f>IF(OR($I1162="",$P1162="",$P1162="なし"),"",$I1162*N(INDEX('メンバー'!$D$5:$D$24,$P1162)))</f>
        <v/>
      </c>
      <c r="K1162" s="32">
        <f>IF(OR($O1162="",$O1162="なし"),"",INDEX('案件'!$D$5:$D$84,$O1162)&amp;"")</f>
        <v/>
      </c>
      <c r="L1162" s="32">
        <f>IF(AND($A1162="",$B1162="",$C1162="",$F1162="",$G1162=""),"",IF(NOT(ISNUMBER($A1162)),"日付がない",IF($P1162="","氏名がない",IF($P1162="なし","氏名がメンバーにない",IF($O1162="","案件コードがない",IF($O1162="なし","案件コードが案件にない",IF($I1162="","時間がない",IF((N($F1162)*60+N($G1162))=0,"時間が0",IF($I1162=0,"丸めると0分","")))))))))</f>
        <v/>
      </c>
      <c r="M1162" s="58" t="n"/>
      <c r="N1162" s="33">
        <f>IF(ISNUMBER($A1162),DATE(YEAR($A1162),MONTH($A1162),1),"")</f>
        <v/>
      </c>
      <c r="O1162" s="34">
        <f>IF($C1162="","",IFERROR(MATCH($C1162,'案件'!$A$5:$A$84,0),"なし"))</f>
        <v/>
      </c>
      <c r="P1162" s="34">
        <f>IF($B1162="","",IFERROR(MATCH($B1162,'メンバー'!$B$5:$B$24,0),"なし"))</f>
        <v/>
      </c>
    </row>
    <row r="1163" ht="17" customHeight="1">
      <c r="A1163" s="23" t="n"/>
      <c r="B1163" s="21" t="n"/>
      <c r="C1163" s="21" t="n"/>
      <c r="D1163" s="29">
        <f>IF(OR($O1163="",$O1163="なし"),"",INDEX('案件'!$B$5:$B$84,$O1163)&amp;"")</f>
        <v/>
      </c>
      <c r="E1163" s="19" t="n"/>
      <c r="F1163" s="22" t="n"/>
      <c r="G1163" s="22" t="n"/>
      <c r="H1163" s="19" t="n"/>
      <c r="I1163" s="30">
        <f>IF(AND($F1163="",$G1163=""),"",IF(N('設定'!$B$11)&gt;0,ROUND((N($F1163)*60+N($G1163))/N('設定'!$B$11),0)*N('設定'!$B$11),(N($F1163)*60+N($G1163)))/60)</f>
        <v/>
      </c>
      <c r="J1163" s="31">
        <f>IF(OR($I1163="",$P1163="",$P1163="なし"),"",$I1163*N(INDEX('メンバー'!$D$5:$D$24,$P1163)))</f>
        <v/>
      </c>
      <c r="K1163" s="32">
        <f>IF(OR($O1163="",$O1163="なし"),"",INDEX('案件'!$D$5:$D$84,$O1163)&amp;"")</f>
        <v/>
      </c>
      <c r="L1163" s="32">
        <f>IF(AND($A1163="",$B1163="",$C1163="",$F1163="",$G1163=""),"",IF(NOT(ISNUMBER($A1163)),"日付がない",IF($P1163="","氏名がない",IF($P1163="なし","氏名がメンバーにない",IF($O1163="","案件コードがない",IF($O1163="なし","案件コードが案件にない",IF($I1163="","時間がない",IF((N($F1163)*60+N($G1163))=0,"時間が0",IF($I1163=0,"丸めると0分","")))))))))</f>
        <v/>
      </c>
      <c r="M1163" s="58" t="n"/>
      <c r="N1163" s="33">
        <f>IF(ISNUMBER($A1163),DATE(YEAR($A1163),MONTH($A1163),1),"")</f>
        <v/>
      </c>
      <c r="O1163" s="34">
        <f>IF($C1163="","",IFERROR(MATCH($C1163,'案件'!$A$5:$A$84,0),"なし"))</f>
        <v/>
      </c>
      <c r="P1163" s="34">
        <f>IF($B1163="","",IFERROR(MATCH($B1163,'メンバー'!$B$5:$B$24,0),"なし"))</f>
        <v/>
      </c>
    </row>
    <row r="1164" ht="17" customHeight="1">
      <c r="A1164" s="23" t="n"/>
      <c r="B1164" s="21" t="n"/>
      <c r="C1164" s="21" t="n"/>
      <c r="D1164" s="29">
        <f>IF(OR($O1164="",$O1164="なし"),"",INDEX('案件'!$B$5:$B$84,$O1164)&amp;"")</f>
        <v/>
      </c>
      <c r="E1164" s="19" t="n"/>
      <c r="F1164" s="22" t="n"/>
      <c r="G1164" s="22" t="n"/>
      <c r="H1164" s="19" t="n"/>
      <c r="I1164" s="30">
        <f>IF(AND($F1164="",$G1164=""),"",IF(N('設定'!$B$11)&gt;0,ROUND((N($F1164)*60+N($G1164))/N('設定'!$B$11),0)*N('設定'!$B$11),(N($F1164)*60+N($G1164)))/60)</f>
        <v/>
      </c>
      <c r="J1164" s="31">
        <f>IF(OR($I1164="",$P1164="",$P1164="なし"),"",$I1164*N(INDEX('メンバー'!$D$5:$D$24,$P1164)))</f>
        <v/>
      </c>
      <c r="K1164" s="32">
        <f>IF(OR($O1164="",$O1164="なし"),"",INDEX('案件'!$D$5:$D$84,$O1164)&amp;"")</f>
        <v/>
      </c>
      <c r="L1164" s="32">
        <f>IF(AND($A1164="",$B1164="",$C1164="",$F1164="",$G1164=""),"",IF(NOT(ISNUMBER($A1164)),"日付がない",IF($P1164="","氏名がない",IF($P1164="なし","氏名がメンバーにない",IF($O1164="","案件コードがない",IF($O1164="なし","案件コードが案件にない",IF($I1164="","時間がない",IF((N($F1164)*60+N($G1164))=0,"時間が0",IF($I1164=0,"丸めると0分","")))))))))</f>
        <v/>
      </c>
      <c r="M1164" s="58" t="n"/>
      <c r="N1164" s="33">
        <f>IF(ISNUMBER($A1164),DATE(YEAR($A1164),MONTH($A1164),1),"")</f>
        <v/>
      </c>
      <c r="O1164" s="34">
        <f>IF($C1164="","",IFERROR(MATCH($C1164,'案件'!$A$5:$A$84,0),"なし"))</f>
        <v/>
      </c>
      <c r="P1164" s="34">
        <f>IF($B1164="","",IFERROR(MATCH($B1164,'メンバー'!$B$5:$B$24,0),"なし"))</f>
        <v/>
      </c>
    </row>
    <row r="1165" ht="17" customHeight="1">
      <c r="A1165" s="23" t="n"/>
      <c r="B1165" s="21" t="n"/>
      <c r="C1165" s="21" t="n"/>
      <c r="D1165" s="29">
        <f>IF(OR($O1165="",$O1165="なし"),"",INDEX('案件'!$B$5:$B$84,$O1165)&amp;"")</f>
        <v/>
      </c>
      <c r="E1165" s="19" t="n"/>
      <c r="F1165" s="22" t="n"/>
      <c r="G1165" s="22" t="n"/>
      <c r="H1165" s="19" t="n"/>
      <c r="I1165" s="30">
        <f>IF(AND($F1165="",$G1165=""),"",IF(N('設定'!$B$11)&gt;0,ROUND((N($F1165)*60+N($G1165))/N('設定'!$B$11),0)*N('設定'!$B$11),(N($F1165)*60+N($G1165)))/60)</f>
        <v/>
      </c>
      <c r="J1165" s="31">
        <f>IF(OR($I1165="",$P1165="",$P1165="なし"),"",$I1165*N(INDEX('メンバー'!$D$5:$D$24,$P1165)))</f>
        <v/>
      </c>
      <c r="K1165" s="32">
        <f>IF(OR($O1165="",$O1165="なし"),"",INDEX('案件'!$D$5:$D$84,$O1165)&amp;"")</f>
        <v/>
      </c>
      <c r="L1165" s="32">
        <f>IF(AND($A1165="",$B1165="",$C1165="",$F1165="",$G1165=""),"",IF(NOT(ISNUMBER($A1165)),"日付がない",IF($P1165="","氏名がない",IF($P1165="なし","氏名がメンバーにない",IF($O1165="","案件コードがない",IF($O1165="なし","案件コードが案件にない",IF($I1165="","時間がない",IF((N($F1165)*60+N($G1165))=0,"時間が0",IF($I1165=0,"丸めると0分","")))))))))</f>
        <v/>
      </c>
      <c r="M1165" s="58" t="n"/>
      <c r="N1165" s="33">
        <f>IF(ISNUMBER($A1165),DATE(YEAR($A1165),MONTH($A1165),1),"")</f>
        <v/>
      </c>
      <c r="O1165" s="34">
        <f>IF($C1165="","",IFERROR(MATCH($C1165,'案件'!$A$5:$A$84,0),"なし"))</f>
        <v/>
      </c>
      <c r="P1165" s="34">
        <f>IF($B1165="","",IFERROR(MATCH($B1165,'メンバー'!$B$5:$B$24,0),"なし"))</f>
        <v/>
      </c>
    </row>
    <row r="1166" ht="17" customHeight="1">
      <c r="A1166" s="23" t="n"/>
      <c r="B1166" s="21" t="n"/>
      <c r="C1166" s="21" t="n"/>
      <c r="D1166" s="29">
        <f>IF(OR($O1166="",$O1166="なし"),"",INDEX('案件'!$B$5:$B$84,$O1166)&amp;"")</f>
        <v/>
      </c>
      <c r="E1166" s="19" t="n"/>
      <c r="F1166" s="22" t="n"/>
      <c r="G1166" s="22" t="n"/>
      <c r="H1166" s="19" t="n"/>
      <c r="I1166" s="30">
        <f>IF(AND($F1166="",$G1166=""),"",IF(N('設定'!$B$11)&gt;0,ROUND((N($F1166)*60+N($G1166))/N('設定'!$B$11),0)*N('設定'!$B$11),(N($F1166)*60+N($G1166)))/60)</f>
        <v/>
      </c>
      <c r="J1166" s="31">
        <f>IF(OR($I1166="",$P1166="",$P1166="なし"),"",$I1166*N(INDEX('メンバー'!$D$5:$D$24,$P1166)))</f>
        <v/>
      </c>
      <c r="K1166" s="32">
        <f>IF(OR($O1166="",$O1166="なし"),"",INDEX('案件'!$D$5:$D$84,$O1166)&amp;"")</f>
        <v/>
      </c>
      <c r="L1166" s="32">
        <f>IF(AND($A1166="",$B1166="",$C1166="",$F1166="",$G1166=""),"",IF(NOT(ISNUMBER($A1166)),"日付がない",IF($P1166="","氏名がない",IF($P1166="なし","氏名がメンバーにない",IF($O1166="","案件コードがない",IF($O1166="なし","案件コードが案件にない",IF($I1166="","時間がない",IF((N($F1166)*60+N($G1166))=0,"時間が0",IF($I1166=0,"丸めると0分","")))))))))</f>
        <v/>
      </c>
      <c r="M1166" s="58" t="n"/>
      <c r="N1166" s="33">
        <f>IF(ISNUMBER($A1166),DATE(YEAR($A1166),MONTH($A1166),1),"")</f>
        <v/>
      </c>
      <c r="O1166" s="34">
        <f>IF($C1166="","",IFERROR(MATCH($C1166,'案件'!$A$5:$A$84,0),"なし"))</f>
        <v/>
      </c>
      <c r="P1166" s="34">
        <f>IF($B1166="","",IFERROR(MATCH($B1166,'メンバー'!$B$5:$B$24,0),"なし"))</f>
        <v/>
      </c>
    </row>
    <row r="1167" ht="17" customHeight="1">
      <c r="A1167" s="23" t="n"/>
      <c r="B1167" s="21" t="n"/>
      <c r="C1167" s="21" t="n"/>
      <c r="D1167" s="29">
        <f>IF(OR($O1167="",$O1167="なし"),"",INDEX('案件'!$B$5:$B$84,$O1167)&amp;"")</f>
        <v/>
      </c>
      <c r="E1167" s="19" t="n"/>
      <c r="F1167" s="22" t="n"/>
      <c r="G1167" s="22" t="n"/>
      <c r="H1167" s="19" t="n"/>
      <c r="I1167" s="30">
        <f>IF(AND($F1167="",$G1167=""),"",IF(N('設定'!$B$11)&gt;0,ROUND((N($F1167)*60+N($G1167))/N('設定'!$B$11),0)*N('設定'!$B$11),(N($F1167)*60+N($G1167)))/60)</f>
        <v/>
      </c>
      <c r="J1167" s="31">
        <f>IF(OR($I1167="",$P1167="",$P1167="なし"),"",$I1167*N(INDEX('メンバー'!$D$5:$D$24,$P1167)))</f>
        <v/>
      </c>
      <c r="K1167" s="32">
        <f>IF(OR($O1167="",$O1167="なし"),"",INDEX('案件'!$D$5:$D$84,$O1167)&amp;"")</f>
        <v/>
      </c>
      <c r="L1167" s="32">
        <f>IF(AND($A1167="",$B1167="",$C1167="",$F1167="",$G1167=""),"",IF(NOT(ISNUMBER($A1167)),"日付がない",IF($P1167="","氏名がない",IF($P1167="なし","氏名がメンバーにない",IF($O1167="","案件コードがない",IF($O1167="なし","案件コードが案件にない",IF($I1167="","時間がない",IF((N($F1167)*60+N($G1167))=0,"時間が0",IF($I1167=0,"丸めると0分","")))))))))</f>
        <v/>
      </c>
      <c r="M1167" s="58" t="n"/>
      <c r="N1167" s="33">
        <f>IF(ISNUMBER($A1167),DATE(YEAR($A1167),MONTH($A1167),1),"")</f>
        <v/>
      </c>
      <c r="O1167" s="34">
        <f>IF($C1167="","",IFERROR(MATCH($C1167,'案件'!$A$5:$A$84,0),"なし"))</f>
        <v/>
      </c>
      <c r="P1167" s="34">
        <f>IF($B1167="","",IFERROR(MATCH($B1167,'メンバー'!$B$5:$B$24,0),"なし"))</f>
        <v/>
      </c>
    </row>
    <row r="1168" ht="17" customHeight="1">
      <c r="A1168" s="23" t="n"/>
      <c r="B1168" s="21" t="n"/>
      <c r="C1168" s="21" t="n"/>
      <c r="D1168" s="29">
        <f>IF(OR($O1168="",$O1168="なし"),"",INDEX('案件'!$B$5:$B$84,$O1168)&amp;"")</f>
        <v/>
      </c>
      <c r="E1168" s="19" t="n"/>
      <c r="F1168" s="22" t="n"/>
      <c r="G1168" s="22" t="n"/>
      <c r="H1168" s="19" t="n"/>
      <c r="I1168" s="30">
        <f>IF(AND($F1168="",$G1168=""),"",IF(N('設定'!$B$11)&gt;0,ROUND((N($F1168)*60+N($G1168))/N('設定'!$B$11),0)*N('設定'!$B$11),(N($F1168)*60+N($G1168)))/60)</f>
        <v/>
      </c>
      <c r="J1168" s="31">
        <f>IF(OR($I1168="",$P1168="",$P1168="なし"),"",$I1168*N(INDEX('メンバー'!$D$5:$D$24,$P1168)))</f>
        <v/>
      </c>
      <c r="K1168" s="32">
        <f>IF(OR($O1168="",$O1168="なし"),"",INDEX('案件'!$D$5:$D$84,$O1168)&amp;"")</f>
        <v/>
      </c>
      <c r="L1168" s="32">
        <f>IF(AND($A1168="",$B1168="",$C1168="",$F1168="",$G1168=""),"",IF(NOT(ISNUMBER($A1168)),"日付がない",IF($P1168="","氏名がない",IF($P1168="なし","氏名がメンバーにない",IF($O1168="","案件コードがない",IF($O1168="なし","案件コードが案件にない",IF($I1168="","時間がない",IF((N($F1168)*60+N($G1168))=0,"時間が0",IF($I1168=0,"丸めると0分","")))))))))</f>
        <v/>
      </c>
      <c r="M1168" s="58" t="n"/>
      <c r="N1168" s="33">
        <f>IF(ISNUMBER($A1168),DATE(YEAR($A1168),MONTH($A1168),1),"")</f>
        <v/>
      </c>
      <c r="O1168" s="34">
        <f>IF($C1168="","",IFERROR(MATCH($C1168,'案件'!$A$5:$A$84,0),"なし"))</f>
        <v/>
      </c>
      <c r="P1168" s="34">
        <f>IF($B1168="","",IFERROR(MATCH($B1168,'メンバー'!$B$5:$B$24,0),"なし"))</f>
        <v/>
      </c>
    </row>
    <row r="1169" ht="17" customHeight="1">
      <c r="A1169" s="23" t="n"/>
      <c r="B1169" s="21" t="n"/>
      <c r="C1169" s="21" t="n"/>
      <c r="D1169" s="29">
        <f>IF(OR($O1169="",$O1169="なし"),"",INDEX('案件'!$B$5:$B$84,$O1169)&amp;"")</f>
        <v/>
      </c>
      <c r="E1169" s="19" t="n"/>
      <c r="F1169" s="22" t="n"/>
      <c r="G1169" s="22" t="n"/>
      <c r="H1169" s="19" t="n"/>
      <c r="I1169" s="30">
        <f>IF(AND($F1169="",$G1169=""),"",IF(N('設定'!$B$11)&gt;0,ROUND((N($F1169)*60+N($G1169))/N('設定'!$B$11),0)*N('設定'!$B$11),(N($F1169)*60+N($G1169)))/60)</f>
        <v/>
      </c>
      <c r="J1169" s="31">
        <f>IF(OR($I1169="",$P1169="",$P1169="なし"),"",$I1169*N(INDEX('メンバー'!$D$5:$D$24,$P1169)))</f>
        <v/>
      </c>
      <c r="K1169" s="32">
        <f>IF(OR($O1169="",$O1169="なし"),"",INDEX('案件'!$D$5:$D$84,$O1169)&amp;"")</f>
        <v/>
      </c>
      <c r="L1169" s="32">
        <f>IF(AND($A1169="",$B1169="",$C1169="",$F1169="",$G1169=""),"",IF(NOT(ISNUMBER($A1169)),"日付がない",IF($P1169="","氏名がない",IF($P1169="なし","氏名がメンバーにない",IF($O1169="","案件コードがない",IF($O1169="なし","案件コードが案件にない",IF($I1169="","時間がない",IF((N($F1169)*60+N($G1169))=0,"時間が0",IF($I1169=0,"丸めると0分","")))))))))</f>
        <v/>
      </c>
      <c r="M1169" s="58" t="n"/>
      <c r="N1169" s="33">
        <f>IF(ISNUMBER($A1169),DATE(YEAR($A1169),MONTH($A1169),1),"")</f>
        <v/>
      </c>
      <c r="O1169" s="34">
        <f>IF($C1169="","",IFERROR(MATCH($C1169,'案件'!$A$5:$A$84,0),"なし"))</f>
        <v/>
      </c>
      <c r="P1169" s="34">
        <f>IF($B1169="","",IFERROR(MATCH($B1169,'メンバー'!$B$5:$B$24,0),"なし"))</f>
        <v/>
      </c>
    </row>
    <row r="1170" ht="17" customHeight="1">
      <c r="A1170" s="23" t="n"/>
      <c r="B1170" s="21" t="n"/>
      <c r="C1170" s="21" t="n"/>
      <c r="D1170" s="29">
        <f>IF(OR($O1170="",$O1170="なし"),"",INDEX('案件'!$B$5:$B$84,$O1170)&amp;"")</f>
        <v/>
      </c>
      <c r="E1170" s="19" t="n"/>
      <c r="F1170" s="22" t="n"/>
      <c r="G1170" s="22" t="n"/>
      <c r="H1170" s="19" t="n"/>
      <c r="I1170" s="30">
        <f>IF(AND($F1170="",$G1170=""),"",IF(N('設定'!$B$11)&gt;0,ROUND((N($F1170)*60+N($G1170))/N('設定'!$B$11),0)*N('設定'!$B$11),(N($F1170)*60+N($G1170)))/60)</f>
        <v/>
      </c>
      <c r="J1170" s="31">
        <f>IF(OR($I1170="",$P1170="",$P1170="なし"),"",$I1170*N(INDEX('メンバー'!$D$5:$D$24,$P1170)))</f>
        <v/>
      </c>
      <c r="K1170" s="32">
        <f>IF(OR($O1170="",$O1170="なし"),"",INDEX('案件'!$D$5:$D$84,$O1170)&amp;"")</f>
        <v/>
      </c>
      <c r="L1170" s="32">
        <f>IF(AND($A1170="",$B1170="",$C1170="",$F1170="",$G1170=""),"",IF(NOT(ISNUMBER($A1170)),"日付がない",IF($P1170="","氏名がない",IF($P1170="なし","氏名がメンバーにない",IF($O1170="","案件コードがない",IF($O1170="なし","案件コードが案件にない",IF($I1170="","時間がない",IF((N($F1170)*60+N($G1170))=0,"時間が0",IF($I1170=0,"丸めると0分","")))))))))</f>
        <v/>
      </c>
      <c r="M1170" s="58" t="n"/>
      <c r="N1170" s="33">
        <f>IF(ISNUMBER($A1170),DATE(YEAR($A1170),MONTH($A1170),1),"")</f>
        <v/>
      </c>
      <c r="O1170" s="34">
        <f>IF($C1170="","",IFERROR(MATCH($C1170,'案件'!$A$5:$A$84,0),"なし"))</f>
        <v/>
      </c>
      <c r="P1170" s="34">
        <f>IF($B1170="","",IFERROR(MATCH($B1170,'メンバー'!$B$5:$B$24,0),"なし"))</f>
        <v/>
      </c>
    </row>
    <row r="1171" ht="17" customHeight="1">
      <c r="A1171" s="23" t="n"/>
      <c r="B1171" s="21" t="n"/>
      <c r="C1171" s="21" t="n"/>
      <c r="D1171" s="29">
        <f>IF(OR($O1171="",$O1171="なし"),"",INDEX('案件'!$B$5:$B$84,$O1171)&amp;"")</f>
        <v/>
      </c>
      <c r="E1171" s="19" t="n"/>
      <c r="F1171" s="22" t="n"/>
      <c r="G1171" s="22" t="n"/>
      <c r="H1171" s="19" t="n"/>
      <c r="I1171" s="30">
        <f>IF(AND($F1171="",$G1171=""),"",IF(N('設定'!$B$11)&gt;0,ROUND((N($F1171)*60+N($G1171))/N('設定'!$B$11),0)*N('設定'!$B$11),(N($F1171)*60+N($G1171)))/60)</f>
        <v/>
      </c>
      <c r="J1171" s="31">
        <f>IF(OR($I1171="",$P1171="",$P1171="なし"),"",$I1171*N(INDEX('メンバー'!$D$5:$D$24,$P1171)))</f>
        <v/>
      </c>
      <c r="K1171" s="32">
        <f>IF(OR($O1171="",$O1171="なし"),"",INDEX('案件'!$D$5:$D$84,$O1171)&amp;"")</f>
        <v/>
      </c>
      <c r="L1171" s="32">
        <f>IF(AND($A1171="",$B1171="",$C1171="",$F1171="",$G1171=""),"",IF(NOT(ISNUMBER($A1171)),"日付がない",IF($P1171="","氏名がない",IF($P1171="なし","氏名がメンバーにない",IF($O1171="","案件コードがない",IF($O1171="なし","案件コードが案件にない",IF($I1171="","時間がない",IF((N($F1171)*60+N($G1171))=0,"時間が0",IF($I1171=0,"丸めると0分","")))))))))</f>
        <v/>
      </c>
      <c r="M1171" s="58" t="n"/>
      <c r="N1171" s="33">
        <f>IF(ISNUMBER($A1171),DATE(YEAR($A1171),MONTH($A1171),1),"")</f>
        <v/>
      </c>
      <c r="O1171" s="34">
        <f>IF($C1171="","",IFERROR(MATCH($C1171,'案件'!$A$5:$A$84,0),"なし"))</f>
        <v/>
      </c>
      <c r="P1171" s="34">
        <f>IF($B1171="","",IFERROR(MATCH($B1171,'メンバー'!$B$5:$B$24,0),"なし"))</f>
        <v/>
      </c>
    </row>
    <row r="1172" ht="17" customHeight="1">
      <c r="A1172" s="23" t="n"/>
      <c r="B1172" s="21" t="n"/>
      <c r="C1172" s="21" t="n"/>
      <c r="D1172" s="29">
        <f>IF(OR($O1172="",$O1172="なし"),"",INDEX('案件'!$B$5:$B$84,$O1172)&amp;"")</f>
        <v/>
      </c>
      <c r="E1172" s="19" t="n"/>
      <c r="F1172" s="22" t="n"/>
      <c r="G1172" s="22" t="n"/>
      <c r="H1172" s="19" t="n"/>
      <c r="I1172" s="30">
        <f>IF(AND($F1172="",$G1172=""),"",IF(N('設定'!$B$11)&gt;0,ROUND((N($F1172)*60+N($G1172))/N('設定'!$B$11),0)*N('設定'!$B$11),(N($F1172)*60+N($G1172)))/60)</f>
        <v/>
      </c>
      <c r="J1172" s="31">
        <f>IF(OR($I1172="",$P1172="",$P1172="なし"),"",$I1172*N(INDEX('メンバー'!$D$5:$D$24,$P1172)))</f>
        <v/>
      </c>
      <c r="K1172" s="32">
        <f>IF(OR($O1172="",$O1172="なし"),"",INDEX('案件'!$D$5:$D$84,$O1172)&amp;"")</f>
        <v/>
      </c>
      <c r="L1172" s="32">
        <f>IF(AND($A1172="",$B1172="",$C1172="",$F1172="",$G1172=""),"",IF(NOT(ISNUMBER($A1172)),"日付がない",IF($P1172="","氏名がない",IF($P1172="なし","氏名がメンバーにない",IF($O1172="","案件コードがない",IF($O1172="なし","案件コードが案件にない",IF($I1172="","時間がない",IF((N($F1172)*60+N($G1172))=0,"時間が0",IF($I1172=0,"丸めると0分","")))))))))</f>
        <v/>
      </c>
      <c r="M1172" s="58" t="n"/>
      <c r="N1172" s="33">
        <f>IF(ISNUMBER($A1172),DATE(YEAR($A1172),MONTH($A1172),1),"")</f>
        <v/>
      </c>
      <c r="O1172" s="34">
        <f>IF($C1172="","",IFERROR(MATCH($C1172,'案件'!$A$5:$A$84,0),"なし"))</f>
        <v/>
      </c>
      <c r="P1172" s="34">
        <f>IF($B1172="","",IFERROR(MATCH($B1172,'メンバー'!$B$5:$B$24,0),"なし"))</f>
        <v/>
      </c>
    </row>
    <row r="1173" ht="17" customHeight="1">
      <c r="A1173" s="23" t="n"/>
      <c r="B1173" s="21" t="n"/>
      <c r="C1173" s="21" t="n"/>
      <c r="D1173" s="29">
        <f>IF(OR($O1173="",$O1173="なし"),"",INDEX('案件'!$B$5:$B$84,$O1173)&amp;"")</f>
        <v/>
      </c>
      <c r="E1173" s="19" t="n"/>
      <c r="F1173" s="22" t="n"/>
      <c r="G1173" s="22" t="n"/>
      <c r="H1173" s="19" t="n"/>
      <c r="I1173" s="30">
        <f>IF(AND($F1173="",$G1173=""),"",IF(N('設定'!$B$11)&gt;0,ROUND((N($F1173)*60+N($G1173))/N('設定'!$B$11),0)*N('設定'!$B$11),(N($F1173)*60+N($G1173)))/60)</f>
        <v/>
      </c>
      <c r="J1173" s="31">
        <f>IF(OR($I1173="",$P1173="",$P1173="なし"),"",$I1173*N(INDEX('メンバー'!$D$5:$D$24,$P1173)))</f>
        <v/>
      </c>
      <c r="K1173" s="32">
        <f>IF(OR($O1173="",$O1173="なし"),"",INDEX('案件'!$D$5:$D$84,$O1173)&amp;"")</f>
        <v/>
      </c>
      <c r="L1173" s="32">
        <f>IF(AND($A1173="",$B1173="",$C1173="",$F1173="",$G1173=""),"",IF(NOT(ISNUMBER($A1173)),"日付がない",IF($P1173="","氏名がない",IF($P1173="なし","氏名がメンバーにない",IF($O1173="","案件コードがない",IF($O1173="なし","案件コードが案件にない",IF($I1173="","時間がない",IF((N($F1173)*60+N($G1173))=0,"時間が0",IF($I1173=0,"丸めると0分","")))))))))</f>
        <v/>
      </c>
      <c r="M1173" s="58" t="n"/>
      <c r="N1173" s="33">
        <f>IF(ISNUMBER($A1173),DATE(YEAR($A1173),MONTH($A1173),1),"")</f>
        <v/>
      </c>
      <c r="O1173" s="34">
        <f>IF($C1173="","",IFERROR(MATCH($C1173,'案件'!$A$5:$A$84,0),"なし"))</f>
        <v/>
      </c>
      <c r="P1173" s="34">
        <f>IF($B1173="","",IFERROR(MATCH($B1173,'メンバー'!$B$5:$B$24,0),"なし"))</f>
        <v/>
      </c>
    </row>
    <row r="1174" ht="17" customHeight="1">
      <c r="A1174" s="23" t="n"/>
      <c r="B1174" s="21" t="n"/>
      <c r="C1174" s="21" t="n"/>
      <c r="D1174" s="29">
        <f>IF(OR($O1174="",$O1174="なし"),"",INDEX('案件'!$B$5:$B$84,$O1174)&amp;"")</f>
        <v/>
      </c>
      <c r="E1174" s="19" t="n"/>
      <c r="F1174" s="22" t="n"/>
      <c r="G1174" s="22" t="n"/>
      <c r="H1174" s="19" t="n"/>
      <c r="I1174" s="30">
        <f>IF(AND($F1174="",$G1174=""),"",IF(N('設定'!$B$11)&gt;0,ROUND((N($F1174)*60+N($G1174))/N('設定'!$B$11),0)*N('設定'!$B$11),(N($F1174)*60+N($G1174)))/60)</f>
        <v/>
      </c>
      <c r="J1174" s="31">
        <f>IF(OR($I1174="",$P1174="",$P1174="なし"),"",$I1174*N(INDEX('メンバー'!$D$5:$D$24,$P1174)))</f>
        <v/>
      </c>
      <c r="K1174" s="32">
        <f>IF(OR($O1174="",$O1174="なし"),"",INDEX('案件'!$D$5:$D$84,$O1174)&amp;"")</f>
        <v/>
      </c>
      <c r="L1174" s="32">
        <f>IF(AND($A1174="",$B1174="",$C1174="",$F1174="",$G1174=""),"",IF(NOT(ISNUMBER($A1174)),"日付がない",IF($P1174="","氏名がない",IF($P1174="なし","氏名がメンバーにない",IF($O1174="","案件コードがない",IF($O1174="なし","案件コードが案件にない",IF($I1174="","時間がない",IF((N($F1174)*60+N($G1174))=0,"時間が0",IF($I1174=0,"丸めると0分","")))))))))</f>
        <v/>
      </c>
      <c r="M1174" s="58" t="n"/>
      <c r="N1174" s="33">
        <f>IF(ISNUMBER($A1174),DATE(YEAR($A1174),MONTH($A1174),1),"")</f>
        <v/>
      </c>
      <c r="O1174" s="34">
        <f>IF($C1174="","",IFERROR(MATCH($C1174,'案件'!$A$5:$A$84,0),"なし"))</f>
        <v/>
      </c>
      <c r="P1174" s="34">
        <f>IF($B1174="","",IFERROR(MATCH($B1174,'メンバー'!$B$5:$B$24,0),"なし"))</f>
        <v/>
      </c>
    </row>
    <row r="1175" ht="17" customHeight="1">
      <c r="A1175" s="23" t="n"/>
      <c r="B1175" s="21" t="n"/>
      <c r="C1175" s="21" t="n"/>
      <c r="D1175" s="29">
        <f>IF(OR($O1175="",$O1175="なし"),"",INDEX('案件'!$B$5:$B$84,$O1175)&amp;"")</f>
        <v/>
      </c>
      <c r="E1175" s="19" t="n"/>
      <c r="F1175" s="22" t="n"/>
      <c r="G1175" s="22" t="n"/>
      <c r="H1175" s="19" t="n"/>
      <c r="I1175" s="30">
        <f>IF(AND($F1175="",$G1175=""),"",IF(N('設定'!$B$11)&gt;0,ROUND((N($F1175)*60+N($G1175))/N('設定'!$B$11),0)*N('設定'!$B$11),(N($F1175)*60+N($G1175)))/60)</f>
        <v/>
      </c>
      <c r="J1175" s="31">
        <f>IF(OR($I1175="",$P1175="",$P1175="なし"),"",$I1175*N(INDEX('メンバー'!$D$5:$D$24,$P1175)))</f>
        <v/>
      </c>
      <c r="K1175" s="32">
        <f>IF(OR($O1175="",$O1175="なし"),"",INDEX('案件'!$D$5:$D$84,$O1175)&amp;"")</f>
        <v/>
      </c>
      <c r="L1175" s="32">
        <f>IF(AND($A1175="",$B1175="",$C1175="",$F1175="",$G1175=""),"",IF(NOT(ISNUMBER($A1175)),"日付がない",IF($P1175="","氏名がない",IF($P1175="なし","氏名がメンバーにない",IF($O1175="","案件コードがない",IF($O1175="なし","案件コードが案件にない",IF($I1175="","時間がない",IF((N($F1175)*60+N($G1175))=0,"時間が0",IF($I1175=0,"丸めると0分","")))))))))</f>
        <v/>
      </c>
      <c r="M1175" s="58" t="n"/>
      <c r="N1175" s="33">
        <f>IF(ISNUMBER($A1175),DATE(YEAR($A1175),MONTH($A1175),1),"")</f>
        <v/>
      </c>
      <c r="O1175" s="34">
        <f>IF($C1175="","",IFERROR(MATCH($C1175,'案件'!$A$5:$A$84,0),"なし"))</f>
        <v/>
      </c>
      <c r="P1175" s="34">
        <f>IF($B1175="","",IFERROR(MATCH($B1175,'メンバー'!$B$5:$B$24,0),"なし"))</f>
        <v/>
      </c>
    </row>
    <row r="1176" ht="17" customHeight="1">
      <c r="A1176" s="23" t="n"/>
      <c r="B1176" s="21" t="n"/>
      <c r="C1176" s="21" t="n"/>
      <c r="D1176" s="29">
        <f>IF(OR($O1176="",$O1176="なし"),"",INDEX('案件'!$B$5:$B$84,$O1176)&amp;"")</f>
        <v/>
      </c>
      <c r="E1176" s="19" t="n"/>
      <c r="F1176" s="22" t="n"/>
      <c r="G1176" s="22" t="n"/>
      <c r="H1176" s="19" t="n"/>
      <c r="I1176" s="30">
        <f>IF(AND($F1176="",$G1176=""),"",IF(N('設定'!$B$11)&gt;0,ROUND((N($F1176)*60+N($G1176))/N('設定'!$B$11),0)*N('設定'!$B$11),(N($F1176)*60+N($G1176)))/60)</f>
        <v/>
      </c>
      <c r="J1176" s="31">
        <f>IF(OR($I1176="",$P1176="",$P1176="なし"),"",$I1176*N(INDEX('メンバー'!$D$5:$D$24,$P1176)))</f>
        <v/>
      </c>
      <c r="K1176" s="32">
        <f>IF(OR($O1176="",$O1176="なし"),"",INDEX('案件'!$D$5:$D$84,$O1176)&amp;"")</f>
        <v/>
      </c>
      <c r="L1176" s="32">
        <f>IF(AND($A1176="",$B1176="",$C1176="",$F1176="",$G1176=""),"",IF(NOT(ISNUMBER($A1176)),"日付がない",IF($P1176="","氏名がない",IF($P1176="なし","氏名がメンバーにない",IF($O1176="","案件コードがない",IF($O1176="なし","案件コードが案件にない",IF($I1176="","時間がない",IF((N($F1176)*60+N($G1176))=0,"時間が0",IF($I1176=0,"丸めると0分","")))))))))</f>
        <v/>
      </c>
      <c r="M1176" s="58" t="n"/>
      <c r="N1176" s="33">
        <f>IF(ISNUMBER($A1176),DATE(YEAR($A1176),MONTH($A1176),1),"")</f>
        <v/>
      </c>
      <c r="O1176" s="34">
        <f>IF($C1176="","",IFERROR(MATCH($C1176,'案件'!$A$5:$A$84,0),"なし"))</f>
        <v/>
      </c>
      <c r="P1176" s="34">
        <f>IF($B1176="","",IFERROR(MATCH($B1176,'メンバー'!$B$5:$B$24,0),"なし"))</f>
        <v/>
      </c>
    </row>
    <row r="1177" ht="17" customHeight="1">
      <c r="A1177" s="23" t="n"/>
      <c r="B1177" s="21" t="n"/>
      <c r="C1177" s="21" t="n"/>
      <c r="D1177" s="29">
        <f>IF(OR($O1177="",$O1177="なし"),"",INDEX('案件'!$B$5:$B$84,$O1177)&amp;"")</f>
        <v/>
      </c>
      <c r="E1177" s="19" t="n"/>
      <c r="F1177" s="22" t="n"/>
      <c r="G1177" s="22" t="n"/>
      <c r="H1177" s="19" t="n"/>
      <c r="I1177" s="30">
        <f>IF(AND($F1177="",$G1177=""),"",IF(N('設定'!$B$11)&gt;0,ROUND((N($F1177)*60+N($G1177))/N('設定'!$B$11),0)*N('設定'!$B$11),(N($F1177)*60+N($G1177)))/60)</f>
        <v/>
      </c>
      <c r="J1177" s="31">
        <f>IF(OR($I1177="",$P1177="",$P1177="なし"),"",$I1177*N(INDEX('メンバー'!$D$5:$D$24,$P1177)))</f>
        <v/>
      </c>
      <c r="K1177" s="32">
        <f>IF(OR($O1177="",$O1177="なし"),"",INDEX('案件'!$D$5:$D$84,$O1177)&amp;"")</f>
        <v/>
      </c>
      <c r="L1177" s="32">
        <f>IF(AND($A1177="",$B1177="",$C1177="",$F1177="",$G1177=""),"",IF(NOT(ISNUMBER($A1177)),"日付がない",IF($P1177="","氏名がない",IF($P1177="なし","氏名がメンバーにない",IF($O1177="","案件コードがない",IF($O1177="なし","案件コードが案件にない",IF($I1177="","時間がない",IF((N($F1177)*60+N($G1177))=0,"時間が0",IF($I1177=0,"丸めると0分","")))))))))</f>
        <v/>
      </c>
      <c r="M1177" s="58" t="n"/>
      <c r="N1177" s="33">
        <f>IF(ISNUMBER($A1177),DATE(YEAR($A1177),MONTH($A1177),1),"")</f>
        <v/>
      </c>
      <c r="O1177" s="34">
        <f>IF($C1177="","",IFERROR(MATCH($C1177,'案件'!$A$5:$A$84,0),"なし"))</f>
        <v/>
      </c>
      <c r="P1177" s="34">
        <f>IF($B1177="","",IFERROR(MATCH($B1177,'メンバー'!$B$5:$B$24,0),"なし"))</f>
        <v/>
      </c>
    </row>
    <row r="1178" ht="17" customHeight="1">
      <c r="A1178" s="23" t="n"/>
      <c r="B1178" s="21" t="n"/>
      <c r="C1178" s="21" t="n"/>
      <c r="D1178" s="29">
        <f>IF(OR($O1178="",$O1178="なし"),"",INDEX('案件'!$B$5:$B$84,$O1178)&amp;"")</f>
        <v/>
      </c>
      <c r="E1178" s="19" t="n"/>
      <c r="F1178" s="22" t="n"/>
      <c r="G1178" s="22" t="n"/>
      <c r="H1178" s="19" t="n"/>
      <c r="I1178" s="30">
        <f>IF(AND($F1178="",$G1178=""),"",IF(N('設定'!$B$11)&gt;0,ROUND((N($F1178)*60+N($G1178))/N('設定'!$B$11),0)*N('設定'!$B$11),(N($F1178)*60+N($G1178)))/60)</f>
        <v/>
      </c>
      <c r="J1178" s="31">
        <f>IF(OR($I1178="",$P1178="",$P1178="なし"),"",$I1178*N(INDEX('メンバー'!$D$5:$D$24,$P1178)))</f>
        <v/>
      </c>
      <c r="K1178" s="32">
        <f>IF(OR($O1178="",$O1178="なし"),"",INDEX('案件'!$D$5:$D$84,$O1178)&amp;"")</f>
        <v/>
      </c>
      <c r="L1178" s="32">
        <f>IF(AND($A1178="",$B1178="",$C1178="",$F1178="",$G1178=""),"",IF(NOT(ISNUMBER($A1178)),"日付がない",IF($P1178="","氏名がない",IF($P1178="なし","氏名がメンバーにない",IF($O1178="","案件コードがない",IF($O1178="なし","案件コードが案件にない",IF($I1178="","時間がない",IF((N($F1178)*60+N($G1178))=0,"時間が0",IF($I1178=0,"丸めると0分","")))))))))</f>
        <v/>
      </c>
      <c r="M1178" s="58" t="n"/>
      <c r="N1178" s="33">
        <f>IF(ISNUMBER($A1178),DATE(YEAR($A1178),MONTH($A1178),1),"")</f>
        <v/>
      </c>
      <c r="O1178" s="34">
        <f>IF($C1178="","",IFERROR(MATCH($C1178,'案件'!$A$5:$A$84,0),"なし"))</f>
        <v/>
      </c>
      <c r="P1178" s="34">
        <f>IF($B1178="","",IFERROR(MATCH($B1178,'メンバー'!$B$5:$B$24,0),"なし"))</f>
        <v/>
      </c>
    </row>
    <row r="1179" ht="17" customHeight="1">
      <c r="A1179" s="23" t="n"/>
      <c r="B1179" s="21" t="n"/>
      <c r="C1179" s="21" t="n"/>
      <c r="D1179" s="29">
        <f>IF(OR($O1179="",$O1179="なし"),"",INDEX('案件'!$B$5:$B$84,$O1179)&amp;"")</f>
        <v/>
      </c>
      <c r="E1179" s="19" t="n"/>
      <c r="F1179" s="22" t="n"/>
      <c r="G1179" s="22" t="n"/>
      <c r="H1179" s="19" t="n"/>
      <c r="I1179" s="30">
        <f>IF(AND($F1179="",$G1179=""),"",IF(N('設定'!$B$11)&gt;0,ROUND((N($F1179)*60+N($G1179))/N('設定'!$B$11),0)*N('設定'!$B$11),(N($F1179)*60+N($G1179)))/60)</f>
        <v/>
      </c>
      <c r="J1179" s="31">
        <f>IF(OR($I1179="",$P1179="",$P1179="なし"),"",$I1179*N(INDEX('メンバー'!$D$5:$D$24,$P1179)))</f>
        <v/>
      </c>
      <c r="K1179" s="32">
        <f>IF(OR($O1179="",$O1179="なし"),"",INDEX('案件'!$D$5:$D$84,$O1179)&amp;"")</f>
        <v/>
      </c>
      <c r="L1179" s="32">
        <f>IF(AND($A1179="",$B1179="",$C1179="",$F1179="",$G1179=""),"",IF(NOT(ISNUMBER($A1179)),"日付がない",IF($P1179="","氏名がない",IF($P1179="なし","氏名がメンバーにない",IF($O1179="","案件コードがない",IF($O1179="なし","案件コードが案件にない",IF($I1179="","時間がない",IF((N($F1179)*60+N($G1179))=0,"時間が0",IF($I1179=0,"丸めると0分","")))))))))</f>
        <v/>
      </c>
      <c r="M1179" s="58" t="n"/>
      <c r="N1179" s="33">
        <f>IF(ISNUMBER($A1179),DATE(YEAR($A1179),MONTH($A1179),1),"")</f>
        <v/>
      </c>
      <c r="O1179" s="34">
        <f>IF($C1179="","",IFERROR(MATCH($C1179,'案件'!$A$5:$A$84,0),"なし"))</f>
        <v/>
      </c>
      <c r="P1179" s="34">
        <f>IF($B1179="","",IFERROR(MATCH($B1179,'メンバー'!$B$5:$B$24,0),"なし"))</f>
        <v/>
      </c>
    </row>
    <row r="1180" ht="17" customHeight="1">
      <c r="A1180" s="23" t="n"/>
      <c r="B1180" s="21" t="n"/>
      <c r="C1180" s="21" t="n"/>
      <c r="D1180" s="29">
        <f>IF(OR($O1180="",$O1180="なし"),"",INDEX('案件'!$B$5:$B$84,$O1180)&amp;"")</f>
        <v/>
      </c>
      <c r="E1180" s="19" t="n"/>
      <c r="F1180" s="22" t="n"/>
      <c r="G1180" s="22" t="n"/>
      <c r="H1180" s="19" t="n"/>
      <c r="I1180" s="30">
        <f>IF(AND($F1180="",$G1180=""),"",IF(N('設定'!$B$11)&gt;0,ROUND((N($F1180)*60+N($G1180))/N('設定'!$B$11),0)*N('設定'!$B$11),(N($F1180)*60+N($G1180)))/60)</f>
        <v/>
      </c>
      <c r="J1180" s="31">
        <f>IF(OR($I1180="",$P1180="",$P1180="なし"),"",$I1180*N(INDEX('メンバー'!$D$5:$D$24,$P1180)))</f>
        <v/>
      </c>
      <c r="K1180" s="32">
        <f>IF(OR($O1180="",$O1180="なし"),"",INDEX('案件'!$D$5:$D$84,$O1180)&amp;"")</f>
        <v/>
      </c>
      <c r="L1180" s="32">
        <f>IF(AND($A1180="",$B1180="",$C1180="",$F1180="",$G1180=""),"",IF(NOT(ISNUMBER($A1180)),"日付がない",IF($P1180="","氏名がない",IF($P1180="なし","氏名がメンバーにない",IF($O1180="","案件コードがない",IF($O1180="なし","案件コードが案件にない",IF($I1180="","時間がない",IF((N($F1180)*60+N($G1180))=0,"時間が0",IF($I1180=0,"丸めると0分","")))))))))</f>
        <v/>
      </c>
      <c r="M1180" s="58" t="n"/>
      <c r="N1180" s="33">
        <f>IF(ISNUMBER($A1180),DATE(YEAR($A1180),MONTH($A1180),1),"")</f>
        <v/>
      </c>
      <c r="O1180" s="34">
        <f>IF($C1180="","",IFERROR(MATCH($C1180,'案件'!$A$5:$A$84,0),"なし"))</f>
        <v/>
      </c>
      <c r="P1180" s="34">
        <f>IF($B1180="","",IFERROR(MATCH($B1180,'メンバー'!$B$5:$B$24,0),"なし"))</f>
        <v/>
      </c>
    </row>
    <row r="1181" ht="17" customHeight="1">
      <c r="A1181" s="23" t="n"/>
      <c r="B1181" s="21" t="n"/>
      <c r="C1181" s="21" t="n"/>
      <c r="D1181" s="29">
        <f>IF(OR($O1181="",$O1181="なし"),"",INDEX('案件'!$B$5:$B$84,$O1181)&amp;"")</f>
        <v/>
      </c>
      <c r="E1181" s="19" t="n"/>
      <c r="F1181" s="22" t="n"/>
      <c r="G1181" s="22" t="n"/>
      <c r="H1181" s="19" t="n"/>
      <c r="I1181" s="30">
        <f>IF(AND($F1181="",$G1181=""),"",IF(N('設定'!$B$11)&gt;0,ROUND((N($F1181)*60+N($G1181))/N('設定'!$B$11),0)*N('設定'!$B$11),(N($F1181)*60+N($G1181)))/60)</f>
        <v/>
      </c>
      <c r="J1181" s="31">
        <f>IF(OR($I1181="",$P1181="",$P1181="なし"),"",$I1181*N(INDEX('メンバー'!$D$5:$D$24,$P1181)))</f>
        <v/>
      </c>
      <c r="K1181" s="32">
        <f>IF(OR($O1181="",$O1181="なし"),"",INDEX('案件'!$D$5:$D$84,$O1181)&amp;"")</f>
        <v/>
      </c>
      <c r="L1181" s="32">
        <f>IF(AND($A1181="",$B1181="",$C1181="",$F1181="",$G1181=""),"",IF(NOT(ISNUMBER($A1181)),"日付がない",IF($P1181="","氏名がない",IF($P1181="なし","氏名がメンバーにない",IF($O1181="","案件コードがない",IF($O1181="なし","案件コードが案件にない",IF($I1181="","時間がない",IF((N($F1181)*60+N($G1181))=0,"時間が0",IF($I1181=0,"丸めると0分","")))))))))</f>
        <v/>
      </c>
      <c r="M1181" s="58" t="n"/>
      <c r="N1181" s="33">
        <f>IF(ISNUMBER($A1181),DATE(YEAR($A1181),MONTH($A1181),1),"")</f>
        <v/>
      </c>
      <c r="O1181" s="34">
        <f>IF($C1181="","",IFERROR(MATCH($C1181,'案件'!$A$5:$A$84,0),"なし"))</f>
        <v/>
      </c>
      <c r="P1181" s="34">
        <f>IF($B1181="","",IFERROR(MATCH($B1181,'メンバー'!$B$5:$B$24,0),"なし"))</f>
        <v/>
      </c>
    </row>
    <row r="1182" ht="17" customHeight="1">
      <c r="A1182" s="23" t="n"/>
      <c r="B1182" s="21" t="n"/>
      <c r="C1182" s="21" t="n"/>
      <c r="D1182" s="29">
        <f>IF(OR($O1182="",$O1182="なし"),"",INDEX('案件'!$B$5:$B$84,$O1182)&amp;"")</f>
        <v/>
      </c>
      <c r="E1182" s="19" t="n"/>
      <c r="F1182" s="22" t="n"/>
      <c r="G1182" s="22" t="n"/>
      <c r="H1182" s="19" t="n"/>
      <c r="I1182" s="30">
        <f>IF(AND($F1182="",$G1182=""),"",IF(N('設定'!$B$11)&gt;0,ROUND((N($F1182)*60+N($G1182))/N('設定'!$B$11),0)*N('設定'!$B$11),(N($F1182)*60+N($G1182)))/60)</f>
        <v/>
      </c>
      <c r="J1182" s="31">
        <f>IF(OR($I1182="",$P1182="",$P1182="なし"),"",$I1182*N(INDEX('メンバー'!$D$5:$D$24,$P1182)))</f>
        <v/>
      </c>
      <c r="K1182" s="32">
        <f>IF(OR($O1182="",$O1182="なし"),"",INDEX('案件'!$D$5:$D$84,$O1182)&amp;"")</f>
        <v/>
      </c>
      <c r="L1182" s="32">
        <f>IF(AND($A1182="",$B1182="",$C1182="",$F1182="",$G1182=""),"",IF(NOT(ISNUMBER($A1182)),"日付がない",IF($P1182="","氏名がない",IF($P1182="なし","氏名がメンバーにない",IF($O1182="","案件コードがない",IF($O1182="なし","案件コードが案件にない",IF($I1182="","時間がない",IF((N($F1182)*60+N($G1182))=0,"時間が0",IF($I1182=0,"丸めると0分","")))))))))</f>
        <v/>
      </c>
      <c r="M1182" s="58" t="n"/>
      <c r="N1182" s="33">
        <f>IF(ISNUMBER($A1182),DATE(YEAR($A1182),MONTH($A1182),1),"")</f>
        <v/>
      </c>
      <c r="O1182" s="34">
        <f>IF($C1182="","",IFERROR(MATCH($C1182,'案件'!$A$5:$A$84,0),"なし"))</f>
        <v/>
      </c>
      <c r="P1182" s="34">
        <f>IF($B1182="","",IFERROR(MATCH($B1182,'メンバー'!$B$5:$B$24,0),"なし"))</f>
        <v/>
      </c>
    </row>
    <row r="1183" ht="17" customHeight="1">
      <c r="A1183" s="23" t="n"/>
      <c r="B1183" s="21" t="n"/>
      <c r="C1183" s="21" t="n"/>
      <c r="D1183" s="29">
        <f>IF(OR($O1183="",$O1183="なし"),"",INDEX('案件'!$B$5:$B$84,$O1183)&amp;"")</f>
        <v/>
      </c>
      <c r="E1183" s="19" t="n"/>
      <c r="F1183" s="22" t="n"/>
      <c r="G1183" s="22" t="n"/>
      <c r="H1183" s="19" t="n"/>
      <c r="I1183" s="30">
        <f>IF(AND($F1183="",$G1183=""),"",IF(N('設定'!$B$11)&gt;0,ROUND((N($F1183)*60+N($G1183))/N('設定'!$B$11),0)*N('設定'!$B$11),(N($F1183)*60+N($G1183)))/60)</f>
        <v/>
      </c>
      <c r="J1183" s="31">
        <f>IF(OR($I1183="",$P1183="",$P1183="なし"),"",$I1183*N(INDEX('メンバー'!$D$5:$D$24,$P1183)))</f>
        <v/>
      </c>
      <c r="K1183" s="32">
        <f>IF(OR($O1183="",$O1183="なし"),"",INDEX('案件'!$D$5:$D$84,$O1183)&amp;"")</f>
        <v/>
      </c>
      <c r="L1183" s="32">
        <f>IF(AND($A1183="",$B1183="",$C1183="",$F1183="",$G1183=""),"",IF(NOT(ISNUMBER($A1183)),"日付がない",IF($P1183="","氏名がない",IF($P1183="なし","氏名がメンバーにない",IF($O1183="","案件コードがない",IF($O1183="なし","案件コードが案件にない",IF($I1183="","時間がない",IF((N($F1183)*60+N($G1183))=0,"時間が0",IF($I1183=0,"丸めると0分","")))))))))</f>
        <v/>
      </c>
      <c r="M1183" s="58" t="n"/>
      <c r="N1183" s="33">
        <f>IF(ISNUMBER($A1183),DATE(YEAR($A1183),MONTH($A1183),1),"")</f>
        <v/>
      </c>
      <c r="O1183" s="34">
        <f>IF($C1183="","",IFERROR(MATCH($C1183,'案件'!$A$5:$A$84,0),"なし"))</f>
        <v/>
      </c>
      <c r="P1183" s="34">
        <f>IF($B1183="","",IFERROR(MATCH($B1183,'メンバー'!$B$5:$B$24,0),"なし"))</f>
        <v/>
      </c>
    </row>
    <row r="1184" ht="17" customHeight="1">
      <c r="A1184" s="23" t="n"/>
      <c r="B1184" s="21" t="n"/>
      <c r="C1184" s="21" t="n"/>
      <c r="D1184" s="29">
        <f>IF(OR($O1184="",$O1184="なし"),"",INDEX('案件'!$B$5:$B$84,$O1184)&amp;"")</f>
        <v/>
      </c>
      <c r="E1184" s="19" t="n"/>
      <c r="F1184" s="22" t="n"/>
      <c r="G1184" s="22" t="n"/>
      <c r="H1184" s="19" t="n"/>
      <c r="I1184" s="30">
        <f>IF(AND($F1184="",$G1184=""),"",IF(N('設定'!$B$11)&gt;0,ROUND((N($F1184)*60+N($G1184))/N('設定'!$B$11),0)*N('設定'!$B$11),(N($F1184)*60+N($G1184)))/60)</f>
        <v/>
      </c>
      <c r="J1184" s="31">
        <f>IF(OR($I1184="",$P1184="",$P1184="なし"),"",$I1184*N(INDEX('メンバー'!$D$5:$D$24,$P1184)))</f>
        <v/>
      </c>
      <c r="K1184" s="32">
        <f>IF(OR($O1184="",$O1184="なし"),"",INDEX('案件'!$D$5:$D$84,$O1184)&amp;"")</f>
        <v/>
      </c>
      <c r="L1184" s="32">
        <f>IF(AND($A1184="",$B1184="",$C1184="",$F1184="",$G1184=""),"",IF(NOT(ISNUMBER($A1184)),"日付がない",IF($P1184="","氏名がない",IF($P1184="なし","氏名がメンバーにない",IF($O1184="","案件コードがない",IF($O1184="なし","案件コードが案件にない",IF($I1184="","時間がない",IF((N($F1184)*60+N($G1184))=0,"時間が0",IF($I1184=0,"丸めると0分","")))))))))</f>
        <v/>
      </c>
      <c r="M1184" s="58" t="n"/>
      <c r="N1184" s="33">
        <f>IF(ISNUMBER($A1184),DATE(YEAR($A1184),MONTH($A1184),1),"")</f>
        <v/>
      </c>
      <c r="O1184" s="34">
        <f>IF($C1184="","",IFERROR(MATCH($C1184,'案件'!$A$5:$A$84,0),"なし"))</f>
        <v/>
      </c>
      <c r="P1184" s="34">
        <f>IF($B1184="","",IFERROR(MATCH($B1184,'メンバー'!$B$5:$B$24,0),"なし"))</f>
        <v/>
      </c>
    </row>
    <row r="1185" ht="17" customHeight="1">
      <c r="A1185" s="23" t="n"/>
      <c r="B1185" s="21" t="n"/>
      <c r="C1185" s="21" t="n"/>
      <c r="D1185" s="29">
        <f>IF(OR($O1185="",$O1185="なし"),"",INDEX('案件'!$B$5:$B$84,$O1185)&amp;"")</f>
        <v/>
      </c>
      <c r="E1185" s="19" t="n"/>
      <c r="F1185" s="22" t="n"/>
      <c r="G1185" s="22" t="n"/>
      <c r="H1185" s="19" t="n"/>
      <c r="I1185" s="30">
        <f>IF(AND($F1185="",$G1185=""),"",IF(N('設定'!$B$11)&gt;0,ROUND((N($F1185)*60+N($G1185))/N('設定'!$B$11),0)*N('設定'!$B$11),(N($F1185)*60+N($G1185)))/60)</f>
        <v/>
      </c>
      <c r="J1185" s="31">
        <f>IF(OR($I1185="",$P1185="",$P1185="なし"),"",$I1185*N(INDEX('メンバー'!$D$5:$D$24,$P1185)))</f>
        <v/>
      </c>
      <c r="K1185" s="32">
        <f>IF(OR($O1185="",$O1185="なし"),"",INDEX('案件'!$D$5:$D$84,$O1185)&amp;"")</f>
        <v/>
      </c>
      <c r="L1185" s="32">
        <f>IF(AND($A1185="",$B1185="",$C1185="",$F1185="",$G1185=""),"",IF(NOT(ISNUMBER($A1185)),"日付がない",IF($P1185="","氏名がない",IF($P1185="なし","氏名がメンバーにない",IF($O1185="","案件コードがない",IF($O1185="なし","案件コードが案件にない",IF($I1185="","時間がない",IF((N($F1185)*60+N($G1185))=0,"時間が0",IF($I1185=0,"丸めると0分","")))))))))</f>
        <v/>
      </c>
      <c r="M1185" s="58" t="n"/>
      <c r="N1185" s="33">
        <f>IF(ISNUMBER($A1185),DATE(YEAR($A1185),MONTH($A1185),1),"")</f>
        <v/>
      </c>
      <c r="O1185" s="34">
        <f>IF($C1185="","",IFERROR(MATCH($C1185,'案件'!$A$5:$A$84,0),"なし"))</f>
        <v/>
      </c>
      <c r="P1185" s="34">
        <f>IF($B1185="","",IFERROR(MATCH($B1185,'メンバー'!$B$5:$B$24,0),"なし"))</f>
        <v/>
      </c>
    </row>
    <row r="1186" ht="17" customHeight="1">
      <c r="A1186" s="23" t="n"/>
      <c r="B1186" s="21" t="n"/>
      <c r="C1186" s="21" t="n"/>
      <c r="D1186" s="29">
        <f>IF(OR($O1186="",$O1186="なし"),"",INDEX('案件'!$B$5:$B$84,$O1186)&amp;"")</f>
        <v/>
      </c>
      <c r="E1186" s="19" t="n"/>
      <c r="F1186" s="22" t="n"/>
      <c r="G1186" s="22" t="n"/>
      <c r="H1186" s="19" t="n"/>
      <c r="I1186" s="30">
        <f>IF(AND($F1186="",$G1186=""),"",IF(N('設定'!$B$11)&gt;0,ROUND((N($F1186)*60+N($G1186))/N('設定'!$B$11),0)*N('設定'!$B$11),(N($F1186)*60+N($G1186)))/60)</f>
        <v/>
      </c>
      <c r="J1186" s="31">
        <f>IF(OR($I1186="",$P1186="",$P1186="なし"),"",$I1186*N(INDEX('メンバー'!$D$5:$D$24,$P1186)))</f>
        <v/>
      </c>
      <c r="K1186" s="32">
        <f>IF(OR($O1186="",$O1186="なし"),"",INDEX('案件'!$D$5:$D$84,$O1186)&amp;"")</f>
        <v/>
      </c>
      <c r="L1186" s="32">
        <f>IF(AND($A1186="",$B1186="",$C1186="",$F1186="",$G1186=""),"",IF(NOT(ISNUMBER($A1186)),"日付がない",IF($P1186="","氏名がない",IF($P1186="なし","氏名がメンバーにない",IF($O1186="","案件コードがない",IF($O1186="なし","案件コードが案件にない",IF($I1186="","時間がない",IF((N($F1186)*60+N($G1186))=0,"時間が0",IF($I1186=0,"丸めると0分","")))))))))</f>
        <v/>
      </c>
      <c r="M1186" s="58" t="n"/>
      <c r="N1186" s="33">
        <f>IF(ISNUMBER($A1186),DATE(YEAR($A1186),MONTH($A1186),1),"")</f>
        <v/>
      </c>
      <c r="O1186" s="34">
        <f>IF($C1186="","",IFERROR(MATCH($C1186,'案件'!$A$5:$A$84,0),"なし"))</f>
        <v/>
      </c>
      <c r="P1186" s="34">
        <f>IF($B1186="","",IFERROR(MATCH($B1186,'メンバー'!$B$5:$B$24,0),"なし"))</f>
        <v/>
      </c>
    </row>
    <row r="1187" ht="17" customHeight="1">
      <c r="A1187" s="23" t="n"/>
      <c r="B1187" s="21" t="n"/>
      <c r="C1187" s="21" t="n"/>
      <c r="D1187" s="29">
        <f>IF(OR($O1187="",$O1187="なし"),"",INDEX('案件'!$B$5:$B$84,$O1187)&amp;"")</f>
        <v/>
      </c>
      <c r="E1187" s="19" t="n"/>
      <c r="F1187" s="22" t="n"/>
      <c r="G1187" s="22" t="n"/>
      <c r="H1187" s="19" t="n"/>
      <c r="I1187" s="30">
        <f>IF(AND($F1187="",$G1187=""),"",IF(N('設定'!$B$11)&gt;0,ROUND((N($F1187)*60+N($G1187))/N('設定'!$B$11),0)*N('設定'!$B$11),(N($F1187)*60+N($G1187)))/60)</f>
        <v/>
      </c>
      <c r="J1187" s="31">
        <f>IF(OR($I1187="",$P1187="",$P1187="なし"),"",$I1187*N(INDEX('メンバー'!$D$5:$D$24,$P1187)))</f>
        <v/>
      </c>
      <c r="K1187" s="32">
        <f>IF(OR($O1187="",$O1187="なし"),"",INDEX('案件'!$D$5:$D$84,$O1187)&amp;"")</f>
        <v/>
      </c>
      <c r="L1187" s="32">
        <f>IF(AND($A1187="",$B1187="",$C1187="",$F1187="",$G1187=""),"",IF(NOT(ISNUMBER($A1187)),"日付がない",IF($P1187="","氏名がない",IF($P1187="なし","氏名がメンバーにない",IF($O1187="","案件コードがない",IF($O1187="なし","案件コードが案件にない",IF($I1187="","時間がない",IF((N($F1187)*60+N($G1187))=0,"時間が0",IF($I1187=0,"丸めると0分","")))))))))</f>
        <v/>
      </c>
      <c r="M1187" s="58" t="n"/>
      <c r="N1187" s="33">
        <f>IF(ISNUMBER($A1187),DATE(YEAR($A1187),MONTH($A1187),1),"")</f>
        <v/>
      </c>
      <c r="O1187" s="34">
        <f>IF($C1187="","",IFERROR(MATCH($C1187,'案件'!$A$5:$A$84,0),"なし"))</f>
        <v/>
      </c>
      <c r="P1187" s="34">
        <f>IF($B1187="","",IFERROR(MATCH($B1187,'メンバー'!$B$5:$B$24,0),"なし"))</f>
        <v/>
      </c>
    </row>
    <row r="1188" ht="17" customHeight="1">
      <c r="A1188" s="23" t="n"/>
      <c r="B1188" s="21" t="n"/>
      <c r="C1188" s="21" t="n"/>
      <c r="D1188" s="29">
        <f>IF(OR($O1188="",$O1188="なし"),"",INDEX('案件'!$B$5:$B$84,$O1188)&amp;"")</f>
        <v/>
      </c>
      <c r="E1188" s="19" t="n"/>
      <c r="F1188" s="22" t="n"/>
      <c r="G1188" s="22" t="n"/>
      <c r="H1188" s="19" t="n"/>
      <c r="I1188" s="30">
        <f>IF(AND($F1188="",$G1188=""),"",IF(N('設定'!$B$11)&gt;0,ROUND((N($F1188)*60+N($G1188))/N('設定'!$B$11),0)*N('設定'!$B$11),(N($F1188)*60+N($G1188)))/60)</f>
        <v/>
      </c>
      <c r="J1188" s="31">
        <f>IF(OR($I1188="",$P1188="",$P1188="なし"),"",$I1188*N(INDEX('メンバー'!$D$5:$D$24,$P1188)))</f>
        <v/>
      </c>
      <c r="K1188" s="32">
        <f>IF(OR($O1188="",$O1188="なし"),"",INDEX('案件'!$D$5:$D$84,$O1188)&amp;"")</f>
        <v/>
      </c>
      <c r="L1188" s="32">
        <f>IF(AND($A1188="",$B1188="",$C1188="",$F1188="",$G1188=""),"",IF(NOT(ISNUMBER($A1188)),"日付がない",IF($P1188="","氏名がない",IF($P1188="なし","氏名がメンバーにない",IF($O1188="","案件コードがない",IF($O1188="なし","案件コードが案件にない",IF($I1188="","時間がない",IF((N($F1188)*60+N($G1188))=0,"時間が0",IF($I1188=0,"丸めると0分","")))))))))</f>
        <v/>
      </c>
      <c r="M1188" s="58" t="n"/>
      <c r="N1188" s="33">
        <f>IF(ISNUMBER($A1188),DATE(YEAR($A1188),MONTH($A1188),1),"")</f>
        <v/>
      </c>
      <c r="O1188" s="34">
        <f>IF($C1188="","",IFERROR(MATCH($C1188,'案件'!$A$5:$A$84,0),"なし"))</f>
        <v/>
      </c>
      <c r="P1188" s="34">
        <f>IF($B1188="","",IFERROR(MATCH($B1188,'メンバー'!$B$5:$B$24,0),"なし"))</f>
        <v/>
      </c>
    </row>
    <row r="1189" ht="17" customHeight="1">
      <c r="A1189" s="23" t="n"/>
      <c r="B1189" s="21" t="n"/>
      <c r="C1189" s="21" t="n"/>
      <c r="D1189" s="29">
        <f>IF(OR($O1189="",$O1189="なし"),"",INDEX('案件'!$B$5:$B$84,$O1189)&amp;"")</f>
        <v/>
      </c>
      <c r="E1189" s="19" t="n"/>
      <c r="F1189" s="22" t="n"/>
      <c r="G1189" s="22" t="n"/>
      <c r="H1189" s="19" t="n"/>
      <c r="I1189" s="30">
        <f>IF(AND($F1189="",$G1189=""),"",IF(N('設定'!$B$11)&gt;0,ROUND((N($F1189)*60+N($G1189))/N('設定'!$B$11),0)*N('設定'!$B$11),(N($F1189)*60+N($G1189)))/60)</f>
        <v/>
      </c>
      <c r="J1189" s="31">
        <f>IF(OR($I1189="",$P1189="",$P1189="なし"),"",$I1189*N(INDEX('メンバー'!$D$5:$D$24,$P1189)))</f>
        <v/>
      </c>
      <c r="K1189" s="32">
        <f>IF(OR($O1189="",$O1189="なし"),"",INDEX('案件'!$D$5:$D$84,$O1189)&amp;"")</f>
        <v/>
      </c>
      <c r="L1189" s="32">
        <f>IF(AND($A1189="",$B1189="",$C1189="",$F1189="",$G1189=""),"",IF(NOT(ISNUMBER($A1189)),"日付がない",IF($P1189="","氏名がない",IF($P1189="なし","氏名がメンバーにない",IF($O1189="","案件コードがない",IF($O1189="なし","案件コードが案件にない",IF($I1189="","時間がない",IF((N($F1189)*60+N($G1189))=0,"時間が0",IF($I1189=0,"丸めると0分","")))))))))</f>
        <v/>
      </c>
      <c r="M1189" s="58" t="n"/>
      <c r="N1189" s="33">
        <f>IF(ISNUMBER($A1189),DATE(YEAR($A1189),MONTH($A1189),1),"")</f>
        <v/>
      </c>
      <c r="O1189" s="34">
        <f>IF($C1189="","",IFERROR(MATCH($C1189,'案件'!$A$5:$A$84,0),"なし"))</f>
        <v/>
      </c>
      <c r="P1189" s="34">
        <f>IF($B1189="","",IFERROR(MATCH($B1189,'メンバー'!$B$5:$B$24,0),"なし"))</f>
        <v/>
      </c>
    </row>
    <row r="1190" ht="17" customHeight="1">
      <c r="A1190" s="23" t="n"/>
      <c r="B1190" s="21" t="n"/>
      <c r="C1190" s="21" t="n"/>
      <c r="D1190" s="29">
        <f>IF(OR($O1190="",$O1190="なし"),"",INDEX('案件'!$B$5:$B$84,$O1190)&amp;"")</f>
        <v/>
      </c>
      <c r="E1190" s="19" t="n"/>
      <c r="F1190" s="22" t="n"/>
      <c r="G1190" s="22" t="n"/>
      <c r="H1190" s="19" t="n"/>
      <c r="I1190" s="30">
        <f>IF(AND($F1190="",$G1190=""),"",IF(N('設定'!$B$11)&gt;0,ROUND((N($F1190)*60+N($G1190))/N('設定'!$B$11),0)*N('設定'!$B$11),(N($F1190)*60+N($G1190)))/60)</f>
        <v/>
      </c>
      <c r="J1190" s="31">
        <f>IF(OR($I1190="",$P1190="",$P1190="なし"),"",$I1190*N(INDEX('メンバー'!$D$5:$D$24,$P1190)))</f>
        <v/>
      </c>
      <c r="K1190" s="32">
        <f>IF(OR($O1190="",$O1190="なし"),"",INDEX('案件'!$D$5:$D$84,$O1190)&amp;"")</f>
        <v/>
      </c>
      <c r="L1190" s="32">
        <f>IF(AND($A1190="",$B1190="",$C1190="",$F1190="",$G1190=""),"",IF(NOT(ISNUMBER($A1190)),"日付がない",IF($P1190="","氏名がない",IF($P1190="なし","氏名がメンバーにない",IF($O1190="","案件コードがない",IF($O1190="なし","案件コードが案件にない",IF($I1190="","時間がない",IF((N($F1190)*60+N($G1190))=0,"時間が0",IF($I1190=0,"丸めると0分","")))))))))</f>
        <v/>
      </c>
      <c r="M1190" s="58" t="n"/>
      <c r="N1190" s="33">
        <f>IF(ISNUMBER($A1190),DATE(YEAR($A1190),MONTH($A1190),1),"")</f>
        <v/>
      </c>
      <c r="O1190" s="34">
        <f>IF($C1190="","",IFERROR(MATCH($C1190,'案件'!$A$5:$A$84,0),"なし"))</f>
        <v/>
      </c>
      <c r="P1190" s="34">
        <f>IF($B1190="","",IFERROR(MATCH($B1190,'メンバー'!$B$5:$B$24,0),"なし"))</f>
        <v/>
      </c>
    </row>
    <row r="1191" ht="17" customHeight="1">
      <c r="A1191" s="23" t="n"/>
      <c r="B1191" s="21" t="n"/>
      <c r="C1191" s="21" t="n"/>
      <c r="D1191" s="29">
        <f>IF(OR($O1191="",$O1191="なし"),"",INDEX('案件'!$B$5:$B$84,$O1191)&amp;"")</f>
        <v/>
      </c>
      <c r="E1191" s="19" t="n"/>
      <c r="F1191" s="22" t="n"/>
      <c r="G1191" s="22" t="n"/>
      <c r="H1191" s="19" t="n"/>
      <c r="I1191" s="30">
        <f>IF(AND($F1191="",$G1191=""),"",IF(N('設定'!$B$11)&gt;0,ROUND((N($F1191)*60+N($G1191))/N('設定'!$B$11),0)*N('設定'!$B$11),(N($F1191)*60+N($G1191)))/60)</f>
        <v/>
      </c>
      <c r="J1191" s="31">
        <f>IF(OR($I1191="",$P1191="",$P1191="なし"),"",$I1191*N(INDEX('メンバー'!$D$5:$D$24,$P1191)))</f>
        <v/>
      </c>
      <c r="K1191" s="32">
        <f>IF(OR($O1191="",$O1191="なし"),"",INDEX('案件'!$D$5:$D$84,$O1191)&amp;"")</f>
        <v/>
      </c>
      <c r="L1191" s="32">
        <f>IF(AND($A1191="",$B1191="",$C1191="",$F1191="",$G1191=""),"",IF(NOT(ISNUMBER($A1191)),"日付がない",IF($P1191="","氏名がない",IF($P1191="なし","氏名がメンバーにない",IF($O1191="","案件コードがない",IF($O1191="なし","案件コードが案件にない",IF($I1191="","時間がない",IF((N($F1191)*60+N($G1191))=0,"時間が0",IF($I1191=0,"丸めると0分","")))))))))</f>
        <v/>
      </c>
      <c r="M1191" s="58" t="n"/>
      <c r="N1191" s="33">
        <f>IF(ISNUMBER($A1191),DATE(YEAR($A1191),MONTH($A1191),1),"")</f>
        <v/>
      </c>
      <c r="O1191" s="34">
        <f>IF($C1191="","",IFERROR(MATCH($C1191,'案件'!$A$5:$A$84,0),"なし"))</f>
        <v/>
      </c>
      <c r="P1191" s="34">
        <f>IF($B1191="","",IFERROR(MATCH($B1191,'メンバー'!$B$5:$B$24,0),"なし"))</f>
        <v/>
      </c>
    </row>
    <row r="1192" ht="17" customHeight="1">
      <c r="A1192" s="23" t="n"/>
      <c r="B1192" s="21" t="n"/>
      <c r="C1192" s="21" t="n"/>
      <c r="D1192" s="29">
        <f>IF(OR($O1192="",$O1192="なし"),"",INDEX('案件'!$B$5:$B$84,$O1192)&amp;"")</f>
        <v/>
      </c>
      <c r="E1192" s="19" t="n"/>
      <c r="F1192" s="22" t="n"/>
      <c r="G1192" s="22" t="n"/>
      <c r="H1192" s="19" t="n"/>
      <c r="I1192" s="30">
        <f>IF(AND($F1192="",$G1192=""),"",IF(N('設定'!$B$11)&gt;0,ROUND((N($F1192)*60+N($G1192))/N('設定'!$B$11),0)*N('設定'!$B$11),(N($F1192)*60+N($G1192)))/60)</f>
        <v/>
      </c>
      <c r="J1192" s="31">
        <f>IF(OR($I1192="",$P1192="",$P1192="なし"),"",$I1192*N(INDEX('メンバー'!$D$5:$D$24,$P1192)))</f>
        <v/>
      </c>
      <c r="K1192" s="32">
        <f>IF(OR($O1192="",$O1192="なし"),"",INDEX('案件'!$D$5:$D$84,$O1192)&amp;"")</f>
        <v/>
      </c>
      <c r="L1192" s="32">
        <f>IF(AND($A1192="",$B1192="",$C1192="",$F1192="",$G1192=""),"",IF(NOT(ISNUMBER($A1192)),"日付がない",IF($P1192="","氏名がない",IF($P1192="なし","氏名がメンバーにない",IF($O1192="","案件コードがない",IF($O1192="なし","案件コードが案件にない",IF($I1192="","時間がない",IF((N($F1192)*60+N($G1192))=0,"時間が0",IF($I1192=0,"丸めると0分","")))))))))</f>
        <v/>
      </c>
      <c r="M1192" s="58" t="n"/>
      <c r="N1192" s="33">
        <f>IF(ISNUMBER($A1192),DATE(YEAR($A1192),MONTH($A1192),1),"")</f>
        <v/>
      </c>
      <c r="O1192" s="34">
        <f>IF($C1192="","",IFERROR(MATCH($C1192,'案件'!$A$5:$A$84,0),"なし"))</f>
        <v/>
      </c>
      <c r="P1192" s="34">
        <f>IF($B1192="","",IFERROR(MATCH($B1192,'メンバー'!$B$5:$B$24,0),"なし"))</f>
        <v/>
      </c>
    </row>
    <row r="1193" ht="17" customHeight="1">
      <c r="A1193" s="23" t="n"/>
      <c r="B1193" s="21" t="n"/>
      <c r="C1193" s="21" t="n"/>
      <c r="D1193" s="29">
        <f>IF(OR($O1193="",$O1193="なし"),"",INDEX('案件'!$B$5:$B$84,$O1193)&amp;"")</f>
        <v/>
      </c>
      <c r="E1193" s="19" t="n"/>
      <c r="F1193" s="22" t="n"/>
      <c r="G1193" s="22" t="n"/>
      <c r="H1193" s="19" t="n"/>
      <c r="I1193" s="30">
        <f>IF(AND($F1193="",$G1193=""),"",IF(N('設定'!$B$11)&gt;0,ROUND((N($F1193)*60+N($G1193))/N('設定'!$B$11),0)*N('設定'!$B$11),(N($F1193)*60+N($G1193)))/60)</f>
        <v/>
      </c>
      <c r="J1193" s="31">
        <f>IF(OR($I1193="",$P1193="",$P1193="なし"),"",$I1193*N(INDEX('メンバー'!$D$5:$D$24,$P1193)))</f>
        <v/>
      </c>
      <c r="K1193" s="32">
        <f>IF(OR($O1193="",$O1193="なし"),"",INDEX('案件'!$D$5:$D$84,$O1193)&amp;"")</f>
        <v/>
      </c>
      <c r="L1193" s="32">
        <f>IF(AND($A1193="",$B1193="",$C1193="",$F1193="",$G1193=""),"",IF(NOT(ISNUMBER($A1193)),"日付がない",IF($P1193="","氏名がない",IF($P1193="なし","氏名がメンバーにない",IF($O1193="","案件コードがない",IF($O1193="なし","案件コードが案件にない",IF($I1193="","時間がない",IF((N($F1193)*60+N($G1193))=0,"時間が0",IF($I1193=0,"丸めると0分","")))))))))</f>
        <v/>
      </c>
      <c r="M1193" s="58" t="n"/>
      <c r="N1193" s="33">
        <f>IF(ISNUMBER($A1193),DATE(YEAR($A1193),MONTH($A1193),1),"")</f>
        <v/>
      </c>
      <c r="O1193" s="34">
        <f>IF($C1193="","",IFERROR(MATCH($C1193,'案件'!$A$5:$A$84,0),"なし"))</f>
        <v/>
      </c>
      <c r="P1193" s="34">
        <f>IF($B1193="","",IFERROR(MATCH($B1193,'メンバー'!$B$5:$B$24,0),"なし"))</f>
        <v/>
      </c>
    </row>
    <row r="1194" ht="17" customHeight="1">
      <c r="A1194" s="23" t="n"/>
      <c r="B1194" s="21" t="n"/>
      <c r="C1194" s="21" t="n"/>
      <c r="D1194" s="29">
        <f>IF(OR($O1194="",$O1194="なし"),"",INDEX('案件'!$B$5:$B$84,$O1194)&amp;"")</f>
        <v/>
      </c>
      <c r="E1194" s="19" t="n"/>
      <c r="F1194" s="22" t="n"/>
      <c r="G1194" s="22" t="n"/>
      <c r="H1194" s="19" t="n"/>
      <c r="I1194" s="30">
        <f>IF(AND($F1194="",$G1194=""),"",IF(N('設定'!$B$11)&gt;0,ROUND((N($F1194)*60+N($G1194))/N('設定'!$B$11),0)*N('設定'!$B$11),(N($F1194)*60+N($G1194)))/60)</f>
        <v/>
      </c>
      <c r="J1194" s="31">
        <f>IF(OR($I1194="",$P1194="",$P1194="なし"),"",$I1194*N(INDEX('メンバー'!$D$5:$D$24,$P1194)))</f>
        <v/>
      </c>
      <c r="K1194" s="32">
        <f>IF(OR($O1194="",$O1194="なし"),"",INDEX('案件'!$D$5:$D$84,$O1194)&amp;"")</f>
        <v/>
      </c>
      <c r="L1194" s="32">
        <f>IF(AND($A1194="",$B1194="",$C1194="",$F1194="",$G1194=""),"",IF(NOT(ISNUMBER($A1194)),"日付がない",IF($P1194="","氏名がない",IF($P1194="なし","氏名がメンバーにない",IF($O1194="","案件コードがない",IF($O1194="なし","案件コードが案件にない",IF($I1194="","時間がない",IF((N($F1194)*60+N($G1194))=0,"時間が0",IF($I1194=0,"丸めると0分","")))))))))</f>
        <v/>
      </c>
      <c r="M1194" s="58" t="n"/>
      <c r="N1194" s="33">
        <f>IF(ISNUMBER($A1194),DATE(YEAR($A1194),MONTH($A1194),1),"")</f>
        <v/>
      </c>
      <c r="O1194" s="34">
        <f>IF($C1194="","",IFERROR(MATCH($C1194,'案件'!$A$5:$A$84,0),"なし"))</f>
        <v/>
      </c>
      <c r="P1194" s="34">
        <f>IF($B1194="","",IFERROR(MATCH($B1194,'メンバー'!$B$5:$B$24,0),"なし"))</f>
        <v/>
      </c>
    </row>
    <row r="1195" ht="17" customHeight="1">
      <c r="A1195" s="23" t="n"/>
      <c r="B1195" s="21" t="n"/>
      <c r="C1195" s="21" t="n"/>
      <c r="D1195" s="29">
        <f>IF(OR($O1195="",$O1195="なし"),"",INDEX('案件'!$B$5:$B$84,$O1195)&amp;"")</f>
        <v/>
      </c>
      <c r="E1195" s="19" t="n"/>
      <c r="F1195" s="22" t="n"/>
      <c r="G1195" s="22" t="n"/>
      <c r="H1195" s="19" t="n"/>
      <c r="I1195" s="30">
        <f>IF(AND($F1195="",$G1195=""),"",IF(N('設定'!$B$11)&gt;0,ROUND((N($F1195)*60+N($G1195))/N('設定'!$B$11),0)*N('設定'!$B$11),(N($F1195)*60+N($G1195)))/60)</f>
        <v/>
      </c>
      <c r="J1195" s="31">
        <f>IF(OR($I1195="",$P1195="",$P1195="なし"),"",$I1195*N(INDEX('メンバー'!$D$5:$D$24,$P1195)))</f>
        <v/>
      </c>
      <c r="K1195" s="32">
        <f>IF(OR($O1195="",$O1195="なし"),"",INDEX('案件'!$D$5:$D$84,$O1195)&amp;"")</f>
        <v/>
      </c>
      <c r="L1195" s="32">
        <f>IF(AND($A1195="",$B1195="",$C1195="",$F1195="",$G1195=""),"",IF(NOT(ISNUMBER($A1195)),"日付がない",IF($P1195="","氏名がない",IF($P1195="なし","氏名がメンバーにない",IF($O1195="","案件コードがない",IF($O1195="なし","案件コードが案件にない",IF($I1195="","時間がない",IF((N($F1195)*60+N($G1195))=0,"時間が0",IF($I1195=0,"丸めると0分","")))))))))</f>
        <v/>
      </c>
      <c r="M1195" s="58" t="n"/>
      <c r="N1195" s="33">
        <f>IF(ISNUMBER($A1195),DATE(YEAR($A1195),MONTH($A1195),1),"")</f>
        <v/>
      </c>
      <c r="O1195" s="34">
        <f>IF($C1195="","",IFERROR(MATCH($C1195,'案件'!$A$5:$A$84,0),"なし"))</f>
        <v/>
      </c>
      <c r="P1195" s="34">
        <f>IF($B1195="","",IFERROR(MATCH($B1195,'メンバー'!$B$5:$B$24,0),"なし"))</f>
        <v/>
      </c>
    </row>
    <row r="1196" ht="17" customHeight="1">
      <c r="A1196" s="23" t="n"/>
      <c r="B1196" s="21" t="n"/>
      <c r="C1196" s="21" t="n"/>
      <c r="D1196" s="29">
        <f>IF(OR($O1196="",$O1196="なし"),"",INDEX('案件'!$B$5:$B$84,$O1196)&amp;"")</f>
        <v/>
      </c>
      <c r="E1196" s="19" t="n"/>
      <c r="F1196" s="22" t="n"/>
      <c r="G1196" s="22" t="n"/>
      <c r="H1196" s="19" t="n"/>
      <c r="I1196" s="30">
        <f>IF(AND($F1196="",$G1196=""),"",IF(N('設定'!$B$11)&gt;0,ROUND((N($F1196)*60+N($G1196))/N('設定'!$B$11),0)*N('設定'!$B$11),(N($F1196)*60+N($G1196)))/60)</f>
        <v/>
      </c>
      <c r="J1196" s="31">
        <f>IF(OR($I1196="",$P1196="",$P1196="なし"),"",$I1196*N(INDEX('メンバー'!$D$5:$D$24,$P1196)))</f>
        <v/>
      </c>
      <c r="K1196" s="32">
        <f>IF(OR($O1196="",$O1196="なし"),"",INDEX('案件'!$D$5:$D$84,$O1196)&amp;"")</f>
        <v/>
      </c>
      <c r="L1196" s="32">
        <f>IF(AND($A1196="",$B1196="",$C1196="",$F1196="",$G1196=""),"",IF(NOT(ISNUMBER($A1196)),"日付がない",IF($P1196="","氏名がない",IF($P1196="なし","氏名がメンバーにない",IF($O1196="","案件コードがない",IF($O1196="なし","案件コードが案件にない",IF($I1196="","時間がない",IF((N($F1196)*60+N($G1196))=0,"時間が0",IF($I1196=0,"丸めると0分","")))))))))</f>
        <v/>
      </c>
      <c r="M1196" s="58" t="n"/>
      <c r="N1196" s="33">
        <f>IF(ISNUMBER($A1196),DATE(YEAR($A1196),MONTH($A1196),1),"")</f>
        <v/>
      </c>
      <c r="O1196" s="34">
        <f>IF($C1196="","",IFERROR(MATCH($C1196,'案件'!$A$5:$A$84,0),"なし"))</f>
        <v/>
      </c>
      <c r="P1196" s="34">
        <f>IF($B1196="","",IFERROR(MATCH($B1196,'メンバー'!$B$5:$B$24,0),"なし"))</f>
        <v/>
      </c>
    </row>
    <row r="1197" ht="17" customHeight="1">
      <c r="A1197" s="23" t="n"/>
      <c r="B1197" s="21" t="n"/>
      <c r="C1197" s="21" t="n"/>
      <c r="D1197" s="29">
        <f>IF(OR($O1197="",$O1197="なし"),"",INDEX('案件'!$B$5:$B$84,$O1197)&amp;"")</f>
        <v/>
      </c>
      <c r="E1197" s="19" t="n"/>
      <c r="F1197" s="22" t="n"/>
      <c r="G1197" s="22" t="n"/>
      <c r="H1197" s="19" t="n"/>
      <c r="I1197" s="30">
        <f>IF(AND($F1197="",$G1197=""),"",IF(N('設定'!$B$11)&gt;0,ROUND((N($F1197)*60+N($G1197))/N('設定'!$B$11),0)*N('設定'!$B$11),(N($F1197)*60+N($G1197)))/60)</f>
        <v/>
      </c>
      <c r="J1197" s="31">
        <f>IF(OR($I1197="",$P1197="",$P1197="なし"),"",$I1197*N(INDEX('メンバー'!$D$5:$D$24,$P1197)))</f>
        <v/>
      </c>
      <c r="K1197" s="32">
        <f>IF(OR($O1197="",$O1197="なし"),"",INDEX('案件'!$D$5:$D$84,$O1197)&amp;"")</f>
        <v/>
      </c>
      <c r="L1197" s="32">
        <f>IF(AND($A1197="",$B1197="",$C1197="",$F1197="",$G1197=""),"",IF(NOT(ISNUMBER($A1197)),"日付がない",IF($P1197="","氏名がない",IF($P1197="なし","氏名がメンバーにない",IF($O1197="","案件コードがない",IF($O1197="なし","案件コードが案件にない",IF($I1197="","時間がない",IF((N($F1197)*60+N($G1197))=0,"時間が0",IF($I1197=0,"丸めると0分","")))))))))</f>
        <v/>
      </c>
      <c r="M1197" s="58" t="n"/>
      <c r="N1197" s="33">
        <f>IF(ISNUMBER($A1197),DATE(YEAR($A1197),MONTH($A1197),1),"")</f>
        <v/>
      </c>
      <c r="O1197" s="34">
        <f>IF($C1197="","",IFERROR(MATCH($C1197,'案件'!$A$5:$A$84,0),"なし"))</f>
        <v/>
      </c>
      <c r="P1197" s="34">
        <f>IF($B1197="","",IFERROR(MATCH($B1197,'メンバー'!$B$5:$B$24,0),"なし"))</f>
        <v/>
      </c>
    </row>
    <row r="1198" ht="17" customHeight="1">
      <c r="A1198" s="23" t="n"/>
      <c r="B1198" s="21" t="n"/>
      <c r="C1198" s="21" t="n"/>
      <c r="D1198" s="29">
        <f>IF(OR($O1198="",$O1198="なし"),"",INDEX('案件'!$B$5:$B$84,$O1198)&amp;"")</f>
        <v/>
      </c>
      <c r="E1198" s="19" t="n"/>
      <c r="F1198" s="22" t="n"/>
      <c r="G1198" s="22" t="n"/>
      <c r="H1198" s="19" t="n"/>
      <c r="I1198" s="30">
        <f>IF(AND($F1198="",$G1198=""),"",IF(N('設定'!$B$11)&gt;0,ROUND((N($F1198)*60+N($G1198))/N('設定'!$B$11),0)*N('設定'!$B$11),(N($F1198)*60+N($G1198)))/60)</f>
        <v/>
      </c>
      <c r="J1198" s="31">
        <f>IF(OR($I1198="",$P1198="",$P1198="なし"),"",$I1198*N(INDEX('メンバー'!$D$5:$D$24,$P1198)))</f>
        <v/>
      </c>
      <c r="K1198" s="32">
        <f>IF(OR($O1198="",$O1198="なし"),"",INDEX('案件'!$D$5:$D$84,$O1198)&amp;"")</f>
        <v/>
      </c>
      <c r="L1198" s="32">
        <f>IF(AND($A1198="",$B1198="",$C1198="",$F1198="",$G1198=""),"",IF(NOT(ISNUMBER($A1198)),"日付がない",IF($P1198="","氏名がない",IF($P1198="なし","氏名がメンバーにない",IF($O1198="","案件コードがない",IF($O1198="なし","案件コードが案件にない",IF($I1198="","時間がない",IF((N($F1198)*60+N($G1198))=0,"時間が0",IF($I1198=0,"丸めると0分","")))))))))</f>
        <v/>
      </c>
      <c r="M1198" s="58" t="n"/>
      <c r="N1198" s="33">
        <f>IF(ISNUMBER($A1198),DATE(YEAR($A1198),MONTH($A1198),1),"")</f>
        <v/>
      </c>
      <c r="O1198" s="34">
        <f>IF($C1198="","",IFERROR(MATCH($C1198,'案件'!$A$5:$A$84,0),"なし"))</f>
        <v/>
      </c>
      <c r="P1198" s="34">
        <f>IF($B1198="","",IFERROR(MATCH($B1198,'メンバー'!$B$5:$B$24,0),"なし"))</f>
        <v/>
      </c>
    </row>
    <row r="1199" ht="17" customHeight="1">
      <c r="A1199" s="23" t="n"/>
      <c r="B1199" s="21" t="n"/>
      <c r="C1199" s="21" t="n"/>
      <c r="D1199" s="29">
        <f>IF(OR($O1199="",$O1199="なし"),"",INDEX('案件'!$B$5:$B$84,$O1199)&amp;"")</f>
        <v/>
      </c>
      <c r="E1199" s="19" t="n"/>
      <c r="F1199" s="22" t="n"/>
      <c r="G1199" s="22" t="n"/>
      <c r="H1199" s="19" t="n"/>
      <c r="I1199" s="30">
        <f>IF(AND($F1199="",$G1199=""),"",IF(N('設定'!$B$11)&gt;0,ROUND((N($F1199)*60+N($G1199))/N('設定'!$B$11),0)*N('設定'!$B$11),(N($F1199)*60+N($G1199)))/60)</f>
        <v/>
      </c>
      <c r="J1199" s="31">
        <f>IF(OR($I1199="",$P1199="",$P1199="なし"),"",$I1199*N(INDEX('メンバー'!$D$5:$D$24,$P1199)))</f>
        <v/>
      </c>
      <c r="K1199" s="32">
        <f>IF(OR($O1199="",$O1199="なし"),"",INDEX('案件'!$D$5:$D$84,$O1199)&amp;"")</f>
        <v/>
      </c>
      <c r="L1199" s="32">
        <f>IF(AND($A1199="",$B1199="",$C1199="",$F1199="",$G1199=""),"",IF(NOT(ISNUMBER($A1199)),"日付がない",IF($P1199="","氏名がない",IF($P1199="なし","氏名がメンバーにない",IF($O1199="","案件コードがない",IF($O1199="なし","案件コードが案件にない",IF($I1199="","時間がない",IF((N($F1199)*60+N($G1199))=0,"時間が0",IF($I1199=0,"丸めると0分","")))))))))</f>
        <v/>
      </c>
      <c r="M1199" s="58" t="n"/>
      <c r="N1199" s="33">
        <f>IF(ISNUMBER($A1199),DATE(YEAR($A1199),MONTH($A1199),1),"")</f>
        <v/>
      </c>
      <c r="O1199" s="34">
        <f>IF($C1199="","",IFERROR(MATCH($C1199,'案件'!$A$5:$A$84,0),"なし"))</f>
        <v/>
      </c>
      <c r="P1199" s="34">
        <f>IF($B1199="","",IFERROR(MATCH($B1199,'メンバー'!$B$5:$B$24,0),"なし"))</f>
        <v/>
      </c>
    </row>
    <row r="1200" ht="17" customHeight="1">
      <c r="A1200" s="23" t="n"/>
      <c r="B1200" s="21" t="n"/>
      <c r="C1200" s="21" t="n"/>
      <c r="D1200" s="29">
        <f>IF(OR($O1200="",$O1200="なし"),"",INDEX('案件'!$B$5:$B$84,$O1200)&amp;"")</f>
        <v/>
      </c>
      <c r="E1200" s="19" t="n"/>
      <c r="F1200" s="22" t="n"/>
      <c r="G1200" s="22" t="n"/>
      <c r="H1200" s="19" t="n"/>
      <c r="I1200" s="30">
        <f>IF(AND($F1200="",$G1200=""),"",IF(N('設定'!$B$11)&gt;0,ROUND((N($F1200)*60+N($G1200))/N('設定'!$B$11),0)*N('設定'!$B$11),(N($F1200)*60+N($G1200)))/60)</f>
        <v/>
      </c>
      <c r="J1200" s="31">
        <f>IF(OR($I1200="",$P1200="",$P1200="なし"),"",$I1200*N(INDEX('メンバー'!$D$5:$D$24,$P1200)))</f>
        <v/>
      </c>
      <c r="K1200" s="32">
        <f>IF(OR($O1200="",$O1200="なし"),"",INDEX('案件'!$D$5:$D$84,$O1200)&amp;"")</f>
        <v/>
      </c>
      <c r="L1200" s="32">
        <f>IF(AND($A1200="",$B1200="",$C1200="",$F1200="",$G1200=""),"",IF(NOT(ISNUMBER($A1200)),"日付がない",IF($P1200="","氏名がない",IF($P1200="なし","氏名がメンバーにない",IF($O1200="","案件コードがない",IF($O1200="なし","案件コードが案件にない",IF($I1200="","時間がない",IF((N($F1200)*60+N($G1200))=0,"時間が0",IF($I1200=0,"丸めると0分","")))))))))</f>
        <v/>
      </c>
      <c r="M1200" s="58" t="n"/>
      <c r="N1200" s="33">
        <f>IF(ISNUMBER($A1200),DATE(YEAR($A1200),MONTH($A1200),1),"")</f>
        <v/>
      </c>
      <c r="O1200" s="34">
        <f>IF($C1200="","",IFERROR(MATCH($C1200,'案件'!$A$5:$A$84,0),"なし"))</f>
        <v/>
      </c>
      <c r="P1200" s="34">
        <f>IF($B1200="","",IFERROR(MATCH($B1200,'メンバー'!$B$5:$B$24,0),"なし"))</f>
        <v/>
      </c>
    </row>
    <row r="1201" ht="17" customHeight="1">
      <c r="A1201" s="23" t="n"/>
      <c r="B1201" s="21" t="n"/>
      <c r="C1201" s="21" t="n"/>
      <c r="D1201" s="29">
        <f>IF(OR($O1201="",$O1201="なし"),"",INDEX('案件'!$B$5:$B$84,$O1201)&amp;"")</f>
        <v/>
      </c>
      <c r="E1201" s="19" t="n"/>
      <c r="F1201" s="22" t="n"/>
      <c r="G1201" s="22" t="n"/>
      <c r="H1201" s="19" t="n"/>
      <c r="I1201" s="30">
        <f>IF(AND($F1201="",$G1201=""),"",IF(N('設定'!$B$11)&gt;0,ROUND((N($F1201)*60+N($G1201))/N('設定'!$B$11),0)*N('設定'!$B$11),(N($F1201)*60+N($G1201)))/60)</f>
        <v/>
      </c>
      <c r="J1201" s="31">
        <f>IF(OR($I1201="",$P1201="",$P1201="なし"),"",$I1201*N(INDEX('メンバー'!$D$5:$D$24,$P1201)))</f>
        <v/>
      </c>
      <c r="K1201" s="32">
        <f>IF(OR($O1201="",$O1201="なし"),"",INDEX('案件'!$D$5:$D$84,$O1201)&amp;"")</f>
        <v/>
      </c>
      <c r="L1201" s="32">
        <f>IF(AND($A1201="",$B1201="",$C1201="",$F1201="",$G1201=""),"",IF(NOT(ISNUMBER($A1201)),"日付がない",IF($P1201="","氏名がない",IF($P1201="なし","氏名がメンバーにない",IF($O1201="","案件コードがない",IF($O1201="なし","案件コードが案件にない",IF($I1201="","時間がない",IF((N($F1201)*60+N($G1201))=0,"時間が0",IF($I1201=0,"丸めると0分","")))))))))</f>
        <v/>
      </c>
      <c r="M1201" s="58" t="n"/>
      <c r="N1201" s="33">
        <f>IF(ISNUMBER($A1201),DATE(YEAR($A1201),MONTH($A1201),1),"")</f>
        <v/>
      </c>
      <c r="O1201" s="34">
        <f>IF($C1201="","",IFERROR(MATCH($C1201,'案件'!$A$5:$A$84,0),"なし"))</f>
        <v/>
      </c>
      <c r="P1201" s="34">
        <f>IF($B1201="","",IFERROR(MATCH($B1201,'メンバー'!$B$5:$B$24,0),"なし"))</f>
        <v/>
      </c>
    </row>
    <row r="1202" ht="17" customHeight="1">
      <c r="A1202" s="23" t="n"/>
      <c r="B1202" s="21" t="n"/>
      <c r="C1202" s="21" t="n"/>
      <c r="D1202" s="29">
        <f>IF(OR($O1202="",$O1202="なし"),"",INDEX('案件'!$B$5:$B$84,$O1202)&amp;"")</f>
        <v/>
      </c>
      <c r="E1202" s="19" t="n"/>
      <c r="F1202" s="22" t="n"/>
      <c r="G1202" s="22" t="n"/>
      <c r="H1202" s="19" t="n"/>
      <c r="I1202" s="30">
        <f>IF(AND($F1202="",$G1202=""),"",IF(N('設定'!$B$11)&gt;0,ROUND((N($F1202)*60+N($G1202))/N('設定'!$B$11),0)*N('設定'!$B$11),(N($F1202)*60+N($G1202)))/60)</f>
        <v/>
      </c>
      <c r="J1202" s="31">
        <f>IF(OR($I1202="",$P1202="",$P1202="なし"),"",$I1202*N(INDEX('メンバー'!$D$5:$D$24,$P1202)))</f>
        <v/>
      </c>
      <c r="K1202" s="32">
        <f>IF(OR($O1202="",$O1202="なし"),"",INDEX('案件'!$D$5:$D$84,$O1202)&amp;"")</f>
        <v/>
      </c>
      <c r="L1202" s="32">
        <f>IF(AND($A1202="",$B1202="",$C1202="",$F1202="",$G1202=""),"",IF(NOT(ISNUMBER($A1202)),"日付がない",IF($P1202="","氏名がない",IF($P1202="なし","氏名がメンバーにない",IF($O1202="","案件コードがない",IF($O1202="なし","案件コードが案件にない",IF($I1202="","時間がない",IF((N($F1202)*60+N($G1202))=0,"時間が0",IF($I1202=0,"丸めると0分","")))))))))</f>
        <v/>
      </c>
      <c r="M1202" s="58" t="n"/>
      <c r="N1202" s="33">
        <f>IF(ISNUMBER($A1202),DATE(YEAR($A1202),MONTH($A1202),1),"")</f>
        <v/>
      </c>
      <c r="O1202" s="34">
        <f>IF($C1202="","",IFERROR(MATCH($C1202,'案件'!$A$5:$A$84,0),"なし"))</f>
        <v/>
      </c>
      <c r="P1202" s="34">
        <f>IF($B1202="","",IFERROR(MATCH($B1202,'メンバー'!$B$5:$B$24,0),"なし"))</f>
        <v/>
      </c>
    </row>
    <row r="1203" ht="17" customHeight="1">
      <c r="A1203" s="23" t="n"/>
      <c r="B1203" s="21" t="n"/>
      <c r="C1203" s="21" t="n"/>
      <c r="D1203" s="29">
        <f>IF(OR($O1203="",$O1203="なし"),"",INDEX('案件'!$B$5:$B$84,$O1203)&amp;"")</f>
        <v/>
      </c>
      <c r="E1203" s="19" t="n"/>
      <c r="F1203" s="22" t="n"/>
      <c r="G1203" s="22" t="n"/>
      <c r="H1203" s="19" t="n"/>
      <c r="I1203" s="30">
        <f>IF(AND($F1203="",$G1203=""),"",IF(N('設定'!$B$11)&gt;0,ROUND((N($F1203)*60+N($G1203))/N('設定'!$B$11),0)*N('設定'!$B$11),(N($F1203)*60+N($G1203)))/60)</f>
        <v/>
      </c>
      <c r="J1203" s="31">
        <f>IF(OR($I1203="",$P1203="",$P1203="なし"),"",$I1203*N(INDEX('メンバー'!$D$5:$D$24,$P1203)))</f>
        <v/>
      </c>
      <c r="K1203" s="32">
        <f>IF(OR($O1203="",$O1203="なし"),"",INDEX('案件'!$D$5:$D$84,$O1203)&amp;"")</f>
        <v/>
      </c>
      <c r="L1203" s="32">
        <f>IF(AND($A1203="",$B1203="",$C1203="",$F1203="",$G1203=""),"",IF(NOT(ISNUMBER($A1203)),"日付がない",IF($P1203="","氏名がない",IF($P1203="なし","氏名がメンバーにない",IF($O1203="","案件コードがない",IF($O1203="なし","案件コードが案件にない",IF($I1203="","時間がない",IF((N($F1203)*60+N($G1203))=0,"時間が0",IF($I1203=0,"丸めると0分","")))))))))</f>
        <v/>
      </c>
      <c r="M1203" s="58" t="n"/>
      <c r="N1203" s="33">
        <f>IF(ISNUMBER($A1203),DATE(YEAR($A1203),MONTH($A1203),1),"")</f>
        <v/>
      </c>
      <c r="O1203" s="34">
        <f>IF($C1203="","",IFERROR(MATCH($C1203,'案件'!$A$5:$A$84,0),"なし"))</f>
        <v/>
      </c>
      <c r="P1203" s="34">
        <f>IF($B1203="","",IFERROR(MATCH($B1203,'メンバー'!$B$5:$B$24,0),"なし"))</f>
        <v/>
      </c>
    </row>
    <row r="1204" ht="17" customHeight="1">
      <c r="A1204" s="23" t="n"/>
      <c r="B1204" s="21" t="n"/>
      <c r="C1204" s="21" t="n"/>
      <c r="D1204" s="29">
        <f>IF(OR($O1204="",$O1204="なし"),"",INDEX('案件'!$B$5:$B$84,$O1204)&amp;"")</f>
        <v/>
      </c>
      <c r="E1204" s="19" t="n"/>
      <c r="F1204" s="22" t="n"/>
      <c r="G1204" s="22" t="n"/>
      <c r="H1204" s="19" t="n"/>
      <c r="I1204" s="30">
        <f>IF(AND($F1204="",$G1204=""),"",IF(N('設定'!$B$11)&gt;0,ROUND((N($F1204)*60+N($G1204))/N('設定'!$B$11),0)*N('設定'!$B$11),(N($F1204)*60+N($G1204)))/60)</f>
        <v/>
      </c>
      <c r="J1204" s="31">
        <f>IF(OR($I1204="",$P1204="",$P1204="なし"),"",$I1204*N(INDEX('メンバー'!$D$5:$D$24,$P1204)))</f>
        <v/>
      </c>
      <c r="K1204" s="32">
        <f>IF(OR($O1204="",$O1204="なし"),"",INDEX('案件'!$D$5:$D$84,$O1204)&amp;"")</f>
        <v/>
      </c>
      <c r="L1204" s="32">
        <f>IF(AND($A1204="",$B1204="",$C1204="",$F1204="",$G1204=""),"",IF(NOT(ISNUMBER($A1204)),"日付がない",IF($P1204="","氏名がない",IF($P1204="なし","氏名がメンバーにない",IF($O1204="","案件コードがない",IF($O1204="なし","案件コードが案件にない",IF($I1204="","時間がない",IF((N($F1204)*60+N($G1204))=0,"時間が0",IF($I1204=0,"丸めると0分","")))))))))</f>
        <v/>
      </c>
      <c r="M1204" s="58" t="n"/>
      <c r="N1204" s="33">
        <f>IF(ISNUMBER($A1204),DATE(YEAR($A1204),MONTH($A1204),1),"")</f>
        <v/>
      </c>
      <c r="O1204" s="34">
        <f>IF($C1204="","",IFERROR(MATCH($C1204,'案件'!$A$5:$A$84,0),"なし"))</f>
        <v/>
      </c>
      <c r="P1204" s="34">
        <f>IF($B1204="","",IFERROR(MATCH($B1204,'メンバー'!$B$5:$B$24,0),"なし"))</f>
        <v/>
      </c>
    </row>
    <row r="1205" ht="17" customHeight="1">
      <c r="A1205" s="23" t="n"/>
      <c r="B1205" s="21" t="n"/>
      <c r="C1205" s="21" t="n"/>
      <c r="D1205" s="29">
        <f>IF(OR($O1205="",$O1205="なし"),"",INDEX('案件'!$B$5:$B$84,$O1205)&amp;"")</f>
        <v/>
      </c>
      <c r="E1205" s="19" t="n"/>
      <c r="F1205" s="22" t="n"/>
      <c r="G1205" s="22" t="n"/>
      <c r="H1205" s="19" t="n"/>
      <c r="I1205" s="30">
        <f>IF(AND($F1205="",$G1205=""),"",IF(N('設定'!$B$11)&gt;0,ROUND((N($F1205)*60+N($G1205))/N('設定'!$B$11),0)*N('設定'!$B$11),(N($F1205)*60+N($G1205)))/60)</f>
        <v/>
      </c>
      <c r="J1205" s="31">
        <f>IF(OR($I1205="",$P1205="",$P1205="なし"),"",$I1205*N(INDEX('メンバー'!$D$5:$D$24,$P1205)))</f>
        <v/>
      </c>
      <c r="K1205" s="32">
        <f>IF(OR($O1205="",$O1205="なし"),"",INDEX('案件'!$D$5:$D$84,$O1205)&amp;"")</f>
        <v/>
      </c>
      <c r="L1205" s="32">
        <f>IF(AND($A1205="",$B1205="",$C1205="",$F1205="",$G1205=""),"",IF(NOT(ISNUMBER($A1205)),"日付がない",IF($P1205="","氏名がない",IF($P1205="なし","氏名がメンバーにない",IF($O1205="","案件コードがない",IF($O1205="なし","案件コードが案件にない",IF($I1205="","時間がない",IF((N($F1205)*60+N($G1205))=0,"時間が0",IF($I1205=0,"丸めると0分","")))))))))</f>
        <v/>
      </c>
      <c r="M1205" s="58" t="n"/>
      <c r="N1205" s="33">
        <f>IF(ISNUMBER($A1205),DATE(YEAR($A1205),MONTH($A1205),1),"")</f>
        <v/>
      </c>
      <c r="O1205" s="34">
        <f>IF($C1205="","",IFERROR(MATCH($C1205,'案件'!$A$5:$A$84,0),"なし"))</f>
        <v/>
      </c>
      <c r="P1205" s="34">
        <f>IF($B1205="","",IFERROR(MATCH($B1205,'メンバー'!$B$5:$B$24,0),"なし"))</f>
        <v/>
      </c>
    </row>
    <row r="1206" ht="17" customHeight="1">
      <c r="A1206" s="23" t="n"/>
      <c r="B1206" s="21" t="n"/>
      <c r="C1206" s="21" t="n"/>
      <c r="D1206" s="29">
        <f>IF(OR($O1206="",$O1206="なし"),"",INDEX('案件'!$B$5:$B$84,$O1206)&amp;"")</f>
        <v/>
      </c>
      <c r="E1206" s="19" t="n"/>
      <c r="F1206" s="22" t="n"/>
      <c r="G1206" s="22" t="n"/>
      <c r="H1206" s="19" t="n"/>
      <c r="I1206" s="30">
        <f>IF(AND($F1206="",$G1206=""),"",IF(N('設定'!$B$11)&gt;0,ROUND((N($F1206)*60+N($G1206))/N('設定'!$B$11),0)*N('設定'!$B$11),(N($F1206)*60+N($G1206)))/60)</f>
        <v/>
      </c>
      <c r="J1206" s="31">
        <f>IF(OR($I1206="",$P1206="",$P1206="なし"),"",$I1206*N(INDEX('メンバー'!$D$5:$D$24,$P1206)))</f>
        <v/>
      </c>
      <c r="K1206" s="32">
        <f>IF(OR($O1206="",$O1206="なし"),"",INDEX('案件'!$D$5:$D$84,$O1206)&amp;"")</f>
        <v/>
      </c>
      <c r="L1206" s="32">
        <f>IF(AND($A1206="",$B1206="",$C1206="",$F1206="",$G1206=""),"",IF(NOT(ISNUMBER($A1206)),"日付がない",IF($P1206="","氏名がない",IF($P1206="なし","氏名がメンバーにない",IF($O1206="","案件コードがない",IF($O1206="なし","案件コードが案件にない",IF($I1206="","時間がない",IF((N($F1206)*60+N($G1206))=0,"時間が0",IF($I1206=0,"丸めると0分","")))))))))</f>
        <v/>
      </c>
      <c r="M1206" s="58" t="n"/>
      <c r="N1206" s="33">
        <f>IF(ISNUMBER($A1206),DATE(YEAR($A1206),MONTH($A1206),1),"")</f>
        <v/>
      </c>
      <c r="O1206" s="34">
        <f>IF($C1206="","",IFERROR(MATCH($C1206,'案件'!$A$5:$A$84,0),"なし"))</f>
        <v/>
      </c>
      <c r="P1206" s="34">
        <f>IF($B1206="","",IFERROR(MATCH($B1206,'メンバー'!$B$5:$B$24,0),"なし"))</f>
        <v/>
      </c>
    </row>
    <row r="1207" ht="17" customHeight="1">
      <c r="A1207" s="23" t="n"/>
      <c r="B1207" s="21" t="n"/>
      <c r="C1207" s="21" t="n"/>
      <c r="D1207" s="29">
        <f>IF(OR($O1207="",$O1207="なし"),"",INDEX('案件'!$B$5:$B$84,$O1207)&amp;"")</f>
        <v/>
      </c>
      <c r="E1207" s="19" t="n"/>
      <c r="F1207" s="22" t="n"/>
      <c r="G1207" s="22" t="n"/>
      <c r="H1207" s="19" t="n"/>
      <c r="I1207" s="30">
        <f>IF(AND($F1207="",$G1207=""),"",IF(N('設定'!$B$11)&gt;0,ROUND((N($F1207)*60+N($G1207))/N('設定'!$B$11),0)*N('設定'!$B$11),(N($F1207)*60+N($G1207)))/60)</f>
        <v/>
      </c>
      <c r="J1207" s="31">
        <f>IF(OR($I1207="",$P1207="",$P1207="なし"),"",$I1207*N(INDEX('メンバー'!$D$5:$D$24,$P1207)))</f>
        <v/>
      </c>
      <c r="K1207" s="32">
        <f>IF(OR($O1207="",$O1207="なし"),"",INDEX('案件'!$D$5:$D$84,$O1207)&amp;"")</f>
        <v/>
      </c>
      <c r="L1207" s="32">
        <f>IF(AND($A1207="",$B1207="",$C1207="",$F1207="",$G1207=""),"",IF(NOT(ISNUMBER($A1207)),"日付がない",IF($P1207="","氏名がない",IF($P1207="なし","氏名がメンバーにない",IF($O1207="","案件コードがない",IF($O1207="なし","案件コードが案件にない",IF($I1207="","時間がない",IF((N($F1207)*60+N($G1207))=0,"時間が0",IF($I1207=0,"丸めると0分","")))))))))</f>
        <v/>
      </c>
      <c r="M1207" s="58" t="n"/>
      <c r="N1207" s="33">
        <f>IF(ISNUMBER($A1207),DATE(YEAR($A1207),MONTH($A1207),1),"")</f>
        <v/>
      </c>
      <c r="O1207" s="34">
        <f>IF($C1207="","",IFERROR(MATCH($C1207,'案件'!$A$5:$A$84,0),"なし"))</f>
        <v/>
      </c>
      <c r="P1207" s="34">
        <f>IF($B1207="","",IFERROR(MATCH($B1207,'メンバー'!$B$5:$B$24,0),"なし"))</f>
        <v/>
      </c>
    </row>
    <row r="1208" ht="17" customHeight="1">
      <c r="A1208" s="23" t="n"/>
      <c r="B1208" s="21" t="n"/>
      <c r="C1208" s="21" t="n"/>
      <c r="D1208" s="29">
        <f>IF(OR($O1208="",$O1208="なし"),"",INDEX('案件'!$B$5:$B$84,$O1208)&amp;"")</f>
        <v/>
      </c>
      <c r="E1208" s="19" t="n"/>
      <c r="F1208" s="22" t="n"/>
      <c r="G1208" s="22" t="n"/>
      <c r="H1208" s="19" t="n"/>
      <c r="I1208" s="30">
        <f>IF(AND($F1208="",$G1208=""),"",IF(N('設定'!$B$11)&gt;0,ROUND((N($F1208)*60+N($G1208))/N('設定'!$B$11),0)*N('設定'!$B$11),(N($F1208)*60+N($G1208)))/60)</f>
        <v/>
      </c>
      <c r="J1208" s="31">
        <f>IF(OR($I1208="",$P1208="",$P1208="なし"),"",$I1208*N(INDEX('メンバー'!$D$5:$D$24,$P1208)))</f>
        <v/>
      </c>
      <c r="K1208" s="32">
        <f>IF(OR($O1208="",$O1208="なし"),"",INDEX('案件'!$D$5:$D$84,$O1208)&amp;"")</f>
        <v/>
      </c>
      <c r="L1208" s="32">
        <f>IF(AND($A1208="",$B1208="",$C1208="",$F1208="",$G1208=""),"",IF(NOT(ISNUMBER($A1208)),"日付がない",IF($P1208="","氏名がない",IF($P1208="なし","氏名がメンバーにない",IF($O1208="","案件コードがない",IF($O1208="なし","案件コードが案件にない",IF($I1208="","時間がない",IF((N($F1208)*60+N($G1208))=0,"時間が0",IF($I1208=0,"丸めると0分","")))))))))</f>
        <v/>
      </c>
      <c r="M1208" s="58" t="n"/>
      <c r="N1208" s="33">
        <f>IF(ISNUMBER($A1208),DATE(YEAR($A1208),MONTH($A1208),1),"")</f>
        <v/>
      </c>
      <c r="O1208" s="34">
        <f>IF($C1208="","",IFERROR(MATCH($C1208,'案件'!$A$5:$A$84,0),"なし"))</f>
        <v/>
      </c>
      <c r="P1208" s="34">
        <f>IF($B1208="","",IFERROR(MATCH($B1208,'メンバー'!$B$5:$B$24,0),"なし"))</f>
        <v/>
      </c>
    </row>
    <row r="1209" ht="17" customHeight="1">
      <c r="A1209" s="23" t="n"/>
      <c r="B1209" s="21" t="n"/>
      <c r="C1209" s="21" t="n"/>
      <c r="D1209" s="29">
        <f>IF(OR($O1209="",$O1209="なし"),"",INDEX('案件'!$B$5:$B$84,$O1209)&amp;"")</f>
        <v/>
      </c>
      <c r="E1209" s="19" t="n"/>
      <c r="F1209" s="22" t="n"/>
      <c r="G1209" s="22" t="n"/>
      <c r="H1209" s="19" t="n"/>
      <c r="I1209" s="30">
        <f>IF(AND($F1209="",$G1209=""),"",IF(N('設定'!$B$11)&gt;0,ROUND((N($F1209)*60+N($G1209))/N('設定'!$B$11),0)*N('設定'!$B$11),(N($F1209)*60+N($G1209)))/60)</f>
        <v/>
      </c>
      <c r="J1209" s="31">
        <f>IF(OR($I1209="",$P1209="",$P1209="なし"),"",$I1209*N(INDEX('メンバー'!$D$5:$D$24,$P1209)))</f>
        <v/>
      </c>
      <c r="K1209" s="32">
        <f>IF(OR($O1209="",$O1209="なし"),"",INDEX('案件'!$D$5:$D$84,$O1209)&amp;"")</f>
        <v/>
      </c>
      <c r="L1209" s="32">
        <f>IF(AND($A1209="",$B1209="",$C1209="",$F1209="",$G1209=""),"",IF(NOT(ISNUMBER($A1209)),"日付がない",IF($P1209="","氏名がない",IF($P1209="なし","氏名がメンバーにない",IF($O1209="","案件コードがない",IF($O1209="なし","案件コードが案件にない",IF($I1209="","時間がない",IF((N($F1209)*60+N($G1209))=0,"時間が0",IF($I1209=0,"丸めると0分","")))))))))</f>
        <v/>
      </c>
      <c r="M1209" s="58" t="n"/>
      <c r="N1209" s="33">
        <f>IF(ISNUMBER($A1209),DATE(YEAR($A1209),MONTH($A1209),1),"")</f>
        <v/>
      </c>
      <c r="O1209" s="34">
        <f>IF($C1209="","",IFERROR(MATCH($C1209,'案件'!$A$5:$A$84,0),"なし"))</f>
        <v/>
      </c>
      <c r="P1209" s="34">
        <f>IF($B1209="","",IFERROR(MATCH($B1209,'メンバー'!$B$5:$B$24,0),"なし"))</f>
        <v/>
      </c>
    </row>
    <row r="1210" ht="17" customHeight="1">
      <c r="A1210" s="23" t="n"/>
      <c r="B1210" s="21" t="n"/>
      <c r="C1210" s="21" t="n"/>
      <c r="D1210" s="29">
        <f>IF(OR($O1210="",$O1210="なし"),"",INDEX('案件'!$B$5:$B$84,$O1210)&amp;"")</f>
        <v/>
      </c>
      <c r="E1210" s="19" t="n"/>
      <c r="F1210" s="22" t="n"/>
      <c r="G1210" s="22" t="n"/>
      <c r="H1210" s="19" t="n"/>
      <c r="I1210" s="30">
        <f>IF(AND($F1210="",$G1210=""),"",IF(N('設定'!$B$11)&gt;0,ROUND((N($F1210)*60+N($G1210))/N('設定'!$B$11),0)*N('設定'!$B$11),(N($F1210)*60+N($G1210)))/60)</f>
        <v/>
      </c>
      <c r="J1210" s="31">
        <f>IF(OR($I1210="",$P1210="",$P1210="なし"),"",$I1210*N(INDEX('メンバー'!$D$5:$D$24,$P1210)))</f>
        <v/>
      </c>
      <c r="K1210" s="32">
        <f>IF(OR($O1210="",$O1210="なし"),"",INDEX('案件'!$D$5:$D$84,$O1210)&amp;"")</f>
        <v/>
      </c>
      <c r="L1210" s="32">
        <f>IF(AND($A1210="",$B1210="",$C1210="",$F1210="",$G1210=""),"",IF(NOT(ISNUMBER($A1210)),"日付がない",IF($P1210="","氏名がない",IF($P1210="なし","氏名がメンバーにない",IF($O1210="","案件コードがない",IF($O1210="なし","案件コードが案件にない",IF($I1210="","時間がない",IF((N($F1210)*60+N($G1210))=0,"時間が0",IF($I1210=0,"丸めると0分","")))))))))</f>
        <v/>
      </c>
      <c r="M1210" s="58" t="n"/>
      <c r="N1210" s="33">
        <f>IF(ISNUMBER($A1210),DATE(YEAR($A1210),MONTH($A1210),1),"")</f>
        <v/>
      </c>
      <c r="O1210" s="34">
        <f>IF($C1210="","",IFERROR(MATCH($C1210,'案件'!$A$5:$A$84,0),"なし"))</f>
        <v/>
      </c>
      <c r="P1210" s="34">
        <f>IF($B1210="","",IFERROR(MATCH($B1210,'メンバー'!$B$5:$B$24,0),"なし"))</f>
        <v/>
      </c>
    </row>
    <row r="1211" ht="17" customHeight="1">
      <c r="A1211" s="23" t="n"/>
      <c r="B1211" s="21" t="n"/>
      <c r="C1211" s="21" t="n"/>
      <c r="D1211" s="29">
        <f>IF(OR($O1211="",$O1211="なし"),"",INDEX('案件'!$B$5:$B$84,$O1211)&amp;"")</f>
        <v/>
      </c>
      <c r="E1211" s="19" t="n"/>
      <c r="F1211" s="22" t="n"/>
      <c r="G1211" s="22" t="n"/>
      <c r="H1211" s="19" t="n"/>
      <c r="I1211" s="30">
        <f>IF(AND($F1211="",$G1211=""),"",IF(N('設定'!$B$11)&gt;0,ROUND((N($F1211)*60+N($G1211))/N('設定'!$B$11),0)*N('設定'!$B$11),(N($F1211)*60+N($G1211)))/60)</f>
        <v/>
      </c>
      <c r="J1211" s="31">
        <f>IF(OR($I1211="",$P1211="",$P1211="なし"),"",$I1211*N(INDEX('メンバー'!$D$5:$D$24,$P1211)))</f>
        <v/>
      </c>
      <c r="K1211" s="32">
        <f>IF(OR($O1211="",$O1211="なし"),"",INDEX('案件'!$D$5:$D$84,$O1211)&amp;"")</f>
        <v/>
      </c>
      <c r="L1211" s="32">
        <f>IF(AND($A1211="",$B1211="",$C1211="",$F1211="",$G1211=""),"",IF(NOT(ISNUMBER($A1211)),"日付がない",IF($P1211="","氏名がない",IF($P1211="なし","氏名がメンバーにない",IF($O1211="","案件コードがない",IF($O1211="なし","案件コードが案件にない",IF($I1211="","時間がない",IF((N($F1211)*60+N($G1211))=0,"時間が0",IF($I1211=0,"丸めると0分","")))))))))</f>
        <v/>
      </c>
      <c r="M1211" s="58" t="n"/>
      <c r="N1211" s="33">
        <f>IF(ISNUMBER($A1211),DATE(YEAR($A1211),MONTH($A1211),1),"")</f>
        <v/>
      </c>
      <c r="O1211" s="34">
        <f>IF($C1211="","",IFERROR(MATCH($C1211,'案件'!$A$5:$A$84,0),"なし"))</f>
        <v/>
      </c>
      <c r="P1211" s="34">
        <f>IF($B1211="","",IFERROR(MATCH($B1211,'メンバー'!$B$5:$B$24,0),"なし"))</f>
        <v/>
      </c>
    </row>
    <row r="1212" ht="17" customHeight="1">
      <c r="A1212" s="23" t="n"/>
      <c r="B1212" s="21" t="n"/>
      <c r="C1212" s="21" t="n"/>
      <c r="D1212" s="29">
        <f>IF(OR($O1212="",$O1212="なし"),"",INDEX('案件'!$B$5:$B$84,$O1212)&amp;"")</f>
        <v/>
      </c>
      <c r="E1212" s="19" t="n"/>
      <c r="F1212" s="22" t="n"/>
      <c r="G1212" s="22" t="n"/>
      <c r="H1212" s="19" t="n"/>
      <c r="I1212" s="30">
        <f>IF(AND($F1212="",$G1212=""),"",IF(N('設定'!$B$11)&gt;0,ROUND((N($F1212)*60+N($G1212))/N('設定'!$B$11),0)*N('設定'!$B$11),(N($F1212)*60+N($G1212)))/60)</f>
        <v/>
      </c>
      <c r="J1212" s="31">
        <f>IF(OR($I1212="",$P1212="",$P1212="なし"),"",$I1212*N(INDEX('メンバー'!$D$5:$D$24,$P1212)))</f>
        <v/>
      </c>
      <c r="K1212" s="32">
        <f>IF(OR($O1212="",$O1212="なし"),"",INDEX('案件'!$D$5:$D$84,$O1212)&amp;"")</f>
        <v/>
      </c>
      <c r="L1212" s="32">
        <f>IF(AND($A1212="",$B1212="",$C1212="",$F1212="",$G1212=""),"",IF(NOT(ISNUMBER($A1212)),"日付がない",IF($P1212="","氏名がない",IF($P1212="なし","氏名がメンバーにない",IF($O1212="","案件コードがない",IF($O1212="なし","案件コードが案件にない",IF($I1212="","時間がない",IF((N($F1212)*60+N($G1212))=0,"時間が0",IF($I1212=0,"丸めると0分","")))))))))</f>
        <v/>
      </c>
      <c r="M1212" s="58" t="n"/>
      <c r="N1212" s="33">
        <f>IF(ISNUMBER($A1212),DATE(YEAR($A1212),MONTH($A1212),1),"")</f>
        <v/>
      </c>
      <c r="O1212" s="34">
        <f>IF($C1212="","",IFERROR(MATCH($C1212,'案件'!$A$5:$A$84,0),"なし"))</f>
        <v/>
      </c>
      <c r="P1212" s="34">
        <f>IF($B1212="","",IFERROR(MATCH($B1212,'メンバー'!$B$5:$B$24,0),"なし"))</f>
        <v/>
      </c>
    </row>
    <row r="1213" ht="17" customHeight="1">
      <c r="A1213" s="23" t="n"/>
      <c r="B1213" s="21" t="n"/>
      <c r="C1213" s="21" t="n"/>
      <c r="D1213" s="29">
        <f>IF(OR($O1213="",$O1213="なし"),"",INDEX('案件'!$B$5:$B$84,$O1213)&amp;"")</f>
        <v/>
      </c>
      <c r="E1213" s="19" t="n"/>
      <c r="F1213" s="22" t="n"/>
      <c r="G1213" s="22" t="n"/>
      <c r="H1213" s="19" t="n"/>
      <c r="I1213" s="30">
        <f>IF(AND($F1213="",$G1213=""),"",IF(N('設定'!$B$11)&gt;0,ROUND((N($F1213)*60+N($G1213))/N('設定'!$B$11),0)*N('設定'!$B$11),(N($F1213)*60+N($G1213)))/60)</f>
        <v/>
      </c>
      <c r="J1213" s="31">
        <f>IF(OR($I1213="",$P1213="",$P1213="なし"),"",$I1213*N(INDEX('メンバー'!$D$5:$D$24,$P1213)))</f>
        <v/>
      </c>
      <c r="K1213" s="32">
        <f>IF(OR($O1213="",$O1213="なし"),"",INDEX('案件'!$D$5:$D$84,$O1213)&amp;"")</f>
        <v/>
      </c>
      <c r="L1213" s="32">
        <f>IF(AND($A1213="",$B1213="",$C1213="",$F1213="",$G1213=""),"",IF(NOT(ISNUMBER($A1213)),"日付がない",IF($P1213="","氏名がない",IF($P1213="なし","氏名がメンバーにない",IF($O1213="","案件コードがない",IF($O1213="なし","案件コードが案件にない",IF($I1213="","時間がない",IF((N($F1213)*60+N($G1213))=0,"時間が0",IF($I1213=0,"丸めると0分","")))))))))</f>
        <v/>
      </c>
      <c r="M1213" s="58" t="n"/>
      <c r="N1213" s="33">
        <f>IF(ISNUMBER($A1213),DATE(YEAR($A1213),MONTH($A1213),1),"")</f>
        <v/>
      </c>
      <c r="O1213" s="34">
        <f>IF($C1213="","",IFERROR(MATCH($C1213,'案件'!$A$5:$A$84,0),"なし"))</f>
        <v/>
      </c>
      <c r="P1213" s="34">
        <f>IF($B1213="","",IFERROR(MATCH($B1213,'メンバー'!$B$5:$B$24,0),"なし"))</f>
        <v/>
      </c>
    </row>
    <row r="1214" ht="17" customHeight="1">
      <c r="A1214" s="23" t="n"/>
      <c r="B1214" s="21" t="n"/>
      <c r="C1214" s="21" t="n"/>
      <c r="D1214" s="29">
        <f>IF(OR($O1214="",$O1214="なし"),"",INDEX('案件'!$B$5:$B$84,$O1214)&amp;"")</f>
        <v/>
      </c>
      <c r="E1214" s="19" t="n"/>
      <c r="F1214" s="22" t="n"/>
      <c r="G1214" s="22" t="n"/>
      <c r="H1214" s="19" t="n"/>
      <c r="I1214" s="30">
        <f>IF(AND($F1214="",$G1214=""),"",IF(N('設定'!$B$11)&gt;0,ROUND((N($F1214)*60+N($G1214))/N('設定'!$B$11),0)*N('設定'!$B$11),(N($F1214)*60+N($G1214)))/60)</f>
        <v/>
      </c>
      <c r="J1214" s="31">
        <f>IF(OR($I1214="",$P1214="",$P1214="なし"),"",$I1214*N(INDEX('メンバー'!$D$5:$D$24,$P1214)))</f>
        <v/>
      </c>
      <c r="K1214" s="32">
        <f>IF(OR($O1214="",$O1214="なし"),"",INDEX('案件'!$D$5:$D$84,$O1214)&amp;"")</f>
        <v/>
      </c>
      <c r="L1214" s="32">
        <f>IF(AND($A1214="",$B1214="",$C1214="",$F1214="",$G1214=""),"",IF(NOT(ISNUMBER($A1214)),"日付がない",IF($P1214="","氏名がない",IF($P1214="なし","氏名がメンバーにない",IF($O1214="","案件コードがない",IF($O1214="なし","案件コードが案件にない",IF($I1214="","時間がない",IF((N($F1214)*60+N($G1214))=0,"時間が0",IF($I1214=0,"丸めると0分","")))))))))</f>
        <v/>
      </c>
      <c r="M1214" s="58" t="n"/>
      <c r="N1214" s="33">
        <f>IF(ISNUMBER($A1214),DATE(YEAR($A1214),MONTH($A1214),1),"")</f>
        <v/>
      </c>
      <c r="O1214" s="34">
        <f>IF($C1214="","",IFERROR(MATCH($C1214,'案件'!$A$5:$A$84,0),"なし"))</f>
        <v/>
      </c>
      <c r="P1214" s="34">
        <f>IF($B1214="","",IFERROR(MATCH($B1214,'メンバー'!$B$5:$B$24,0),"なし"))</f>
        <v/>
      </c>
    </row>
    <row r="1215" ht="17" customHeight="1">
      <c r="A1215" s="23" t="n"/>
      <c r="B1215" s="21" t="n"/>
      <c r="C1215" s="21" t="n"/>
      <c r="D1215" s="29">
        <f>IF(OR($O1215="",$O1215="なし"),"",INDEX('案件'!$B$5:$B$84,$O1215)&amp;"")</f>
        <v/>
      </c>
      <c r="E1215" s="19" t="n"/>
      <c r="F1215" s="22" t="n"/>
      <c r="G1215" s="22" t="n"/>
      <c r="H1215" s="19" t="n"/>
      <c r="I1215" s="30">
        <f>IF(AND($F1215="",$G1215=""),"",IF(N('設定'!$B$11)&gt;0,ROUND((N($F1215)*60+N($G1215))/N('設定'!$B$11),0)*N('設定'!$B$11),(N($F1215)*60+N($G1215)))/60)</f>
        <v/>
      </c>
      <c r="J1215" s="31">
        <f>IF(OR($I1215="",$P1215="",$P1215="なし"),"",$I1215*N(INDEX('メンバー'!$D$5:$D$24,$P1215)))</f>
        <v/>
      </c>
      <c r="K1215" s="32">
        <f>IF(OR($O1215="",$O1215="なし"),"",INDEX('案件'!$D$5:$D$84,$O1215)&amp;"")</f>
        <v/>
      </c>
      <c r="L1215" s="32">
        <f>IF(AND($A1215="",$B1215="",$C1215="",$F1215="",$G1215=""),"",IF(NOT(ISNUMBER($A1215)),"日付がない",IF($P1215="","氏名がない",IF($P1215="なし","氏名がメンバーにない",IF($O1215="","案件コードがない",IF($O1215="なし","案件コードが案件にない",IF($I1215="","時間がない",IF((N($F1215)*60+N($G1215))=0,"時間が0",IF($I1215=0,"丸めると0分","")))))))))</f>
        <v/>
      </c>
      <c r="M1215" s="58" t="n"/>
      <c r="N1215" s="33">
        <f>IF(ISNUMBER($A1215),DATE(YEAR($A1215),MONTH($A1215),1),"")</f>
        <v/>
      </c>
      <c r="O1215" s="34">
        <f>IF($C1215="","",IFERROR(MATCH($C1215,'案件'!$A$5:$A$84,0),"なし"))</f>
        <v/>
      </c>
      <c r="P1215" s="34">
        <f>IF($B1215="","",IFERROR(MATCH($B1215,'メンバー'!$B$5:$B$24,0),"なし"))</f>
        <v/>
      </c>
    </row>
    <row r="1216" ht="17" customHeight="1">
      <c r="A1216" s="23" t="n"/>
      <c r="B1216" s="21" t="n"/>
      <c r="C1216" s="21" t="n"/>
      <c r="D1216" s="29">
        <f>IF(OR($O1216="",$O1216="なし"),"",INDEX('案件'!$B$5:$B$84,$O1216)&amp;"")</f>
        <v/>
      </c>
      <c r="E1216" s="19" t="n"/>
      <c r="F1216" s="22" t="n"/>
      <c r="G1216" s="22" t="n"/>
      <c r="H1216" s="19" t="n"/>
      <c r="I1216" s="30">
        <f>IF(AND($F1216="",$G1216=""),"",IF(N('設定'!$B$11)&gt;0,ROUND((N($F1216)*60+N($G1216))/N('設定'!$B$11),0)*N('設定'!$B$11),(N($F1216)*60+N($G1216)))/60)</f>
        <v/>
      </c>
      <c r="J1216" s="31">
        <f>IF(OR($I1216="",$P1216="",$P1216="なし"),"",$I1216*N(INDEX('メンバー'!$D$5:$D$24,$P1216)))</f>
        <v/>
      </c>
      <c r="K1216" s="32">
        <f>IF(OR($O1216="",$O1216="なし"),"",INDEX('案件'!$D$5:$D$84,$O1216)&amp;"")</f>
        <v/>
      </c>
      <c r="L1216" s="32">
        <f>IF(AND($A1216="",$B1216="",$C1216="",$F1216="",$G1216=""),"",IF(NOT(ISNUMBER($A1216)),"日付がない",IF($P1216="","氏名がない",IF($P1216="なし","氏名がメンバーにない",IF($O1216="","案件コードがない",IF($O1216="なし","案件コードが案件にない",IF($I1216="","時間がない",IF((N($F1216)*60+N($G1216))=0,"時間が0",IF($I1216=0,"丸めると0分","")))))))))</f>
        <v/>
      </c>
      <c r="M1216" s="58" t="n"/>
      <c r="N1216" s="33">
        <f>IF(ISNUMBER($A1216),DATE(YEAR($A1216),MONTH($A1216),1),"")</f>
        <v/>
      </c>
      <c r="O1216" s="34">
        <f>IF($C1216="","",IFERROR(MATCH($C1216,'案件'!$A$5:$A$84,0),"なし"))</f>
        <v/>
      </c>
      <c r="P1216" s="34">
        <f>IF($B1216="","",IFERROR(MATCH($B1216,'メンバー'!$B$5:$B$24,0),"なし"))</f>
        <v/>
      </c>
    </row>
    <row r="1217" ht="17" customHeight="1">
      <c r="A1217" s="23" t="n"/>
      <c r="B1217" s="21" t="n"/>
      <c r="C1217" s="21" t="n"/>
      <c r="D1217" s="29">
        <f>IF(OR($O1217="",$O1217="なし"),"",INDEX('案件'!$B$5:$B$84,$O1217)&amp;"")</f>
        <v/>
      </c>
      <c r="E1217" s="19" t="n"/>
      <c r="F1217" s="22" t="n"/>
      <c r="G1217" s="22" t="n"/>
      <c r="H1217" s="19" t="n"/>
      <c r="I1217" s="30">
        <f>IF(AND($F1217="",$G1217=""),"",IF(N('設定'!$B$11)&gt;0,ROUND((N($F1217)*60+N($G1217))/N('設定'!$B$11),0)*N('設定'!$B$11),(N($F1217)*60+N($G1217)))/60)</f>
        <v/>
      </c>
      <c r="J1217" s="31">
        <f>IF(OR($I1217="",$P1217="",$P1217="なし"),"",$I1217*N(INDEX('メンバー'!$D$5:$D$24,$P1217)))</f>
        <v/>
      </c>
      <c r="K1217" s="32">
        <f>IF(OR($O1217="",$O1217="なし"),"",INDEX('案件'!$D$5:$D$84,$O1217)&amp;"")</f>
        <v/>
      </c>
      <c r="L1217" s="32">
        <f>IF(AND($A1217="",$B1217="",$C1217="",$F1217="",$G1217=""),"",IF(NOT(ISNUMBER($A1217)),"日付がない",IF($P1217="","氏名がない",IF($P1217="なし","氏名がメンバーにない",IF($O1217="","案件コードがない",IF($O1217="なし","案件コードが案件にない",IF($I1217="","時間がない",IF((N($F1217)*60+N($G1217))=0,"時間が0",IF($I1217=0,"丸めると0分","")))))))))</f>
        <v/>
      </c>
      <c r="M1217" s="58" t="n"/>
      <c r="N1217" s="33">
        <f>IF(ISNUMBER($A1217),DATE(YEAR($A1217),MONTH($A1217),1),"")</f>
        <v/>
      </c>
      <c r="O1217" s="34">
        <f>IF($C1217="","",IFERROR(MATCH($C1217,'案件'!$A$5:$A$84,0),"なし"))</f>
        <v/>
      </c>
      <c r="P1217" s="34">
        <f>IF($B1217="","",IFERROR(MATCH($B1217,'メンバー'!$B$5:$B$24,0),"なし"))</f>
        <v/>
      </c>
    </row>
    <row r="1218" ht="17" customHeight="1">
      <c r="A1218" s="23" t="n"/>
      <c r="B1218" s="21" t="n"/>
      <c r="C1218" s="21" t="n"/>
      <c r="D1218" s="29">
        <f>IF(OR($O1218="",$O1218="なし"),"",INDEX('案件'!$B$5:$B$84,$O1218)&amp;"")</f>
        <v/>
      </c>
      <c r="E1218" s="19" t="n"/>
      <c r="F1218" s="22" t="n"/>
      <c r="G1218" s="22" t="n"/>
      <c r="H1218" s="19" t="n"/>
      <c r="I1218" s="30">
        <f>IF(AND($F1218="",$G1218=""),"",IF(N('設定'!$B$11)&gt;0,ROUND((N($F1218)*60+N($G1218))/N('設定'!$B$11),0)*N('設定'!$B$11),(N($F1218)*60+N($G1218)))/60)</f>
        <v/>
      </c>
      <c r="J1218" s="31">
        <f>IF(OR($I1218="",$P1218="",$P1218="なし"),"",$I1218*N(INDEX('メンバー'!$D$5:$D$24,$P1218)))</f>
        <v/>
      </c>
      <c r="K1218" s="32">
        <f>IF(OR($O1218="",$O1218="なし"),"",INDEX('案件'!$D$5:$D$84,$O1218)&amp;"")</f>
        <v/>
      </c>
      <c r="L1218" s="32">
        <f>IF(AND($A1218="",$B1218="",$C1218="",$F1218="",$G1218=""),"",IF(NOT(ISNUMBER($A1218)),"日付がない",IF($P1218="","氏名がない",IF($P1218="なし","氏名がメンバーにない",IF($O1218="","案件コードがない",IF($O1218="なし","案件コードが案件にない",IF($I1218="","時間がない",IF((N($F1218)*60+N($G1218))=0,"時間が0",IF($I1218=0,"丸めると0分","")))))))))</f>
        <v/>
      </c>
      <c r="M1218" s="58" t="n"/>
      <c r="N1218" s="33">
        <f>IF(ISNUMBER($A1218),DATE(YEAR($A1218),MONTH($A1218),1),"")</f>
        <v/>
      </c>
      <c r="O1218" s="34">
        <f>IF($C1218="","",IFERROR(MATCH($C1218,'案件'!$A$5:$A$84,0),"なし"))</f>
        <v/>
      </c>
      <c r="P1218" s="34">
        <f>IF($B1218="","",IFERROR(MATCH($B1218,'メンバー'!$B$5:$B$24,0),"なし"))</f>
        <v/>
      </c>
    </row>
    <row r="1219" ht="17" customHeight="1">
      <c r="A1219" s="23" t="n"/>
      <c r="B1219" s="21" t="n"/>
      <c r="C1219" s="21" t="n"/>
      <c r="D1219" s="29">
        <f>IF(OR($O1219="",$O1219="なし"),"",INDEX('案件'!$B$5:$B$84,$O1219)&amp;"")</f>
        <v/>
      </c>
      <c r="E1219" s="19" t="n"/>
      <c r="F1219" s="22" t="n"/>
      <c r="G1219" s="22" t="n"/>
      <c r="H1219" s="19" t="n"/>
      <c r="I1219" s="30">
        <f>IF(AND($F1219="",$G1219=""),"",IF(N('設定'!$B$11)&gt;0,ROUND((N($F1219)*60+N($G1219))/N('設定'!$B$11),0)*N('設定'!$B$11),(N($F1219)*60+N($G1219)))/60)</f>
        <v/>
      </c>
      <c r="J1219" s="31">
        <f>IF(OR($I1219="",$P1219="",$P1219="なし"),"",$I1219*N(INDEX('メンバー'!$D$5:$D$24,$P1219)))</f>
        <v/>
      </c>
      <c r="K1219" s="32">
        <f>IF(OR($O1219="",$O1219="なし"),"",INDEX('案件'!$D$5:$D$84,$O1219)&amp;"")</f>
        <v/>
      </c>
      <c r="L1219" s="32">
        <f>IF(AND($A1219="",$B1219="",$C1219="",$F1219="",$G1219=""),"",IF(NOT(ISNUMBER($A1219)),"日付がない",IF($P1219="","氏名がない",IF($P1219="なし","氏名がメンバーにない",IF($O1219="","案件コードがない",IF($O1219="なし","案件コードが案件にない",IF($I1219="","時間がない",IF((N($F1219)*60+N($G1219))=0,"時間が0",IF($I1219=0,"丸めると0分","")))))))))</f>
        <v/>
      </c>
      <c r="M1219" s="58" t="n"/>
      <c r="N1219" s="33">
        <f>IF(ISNUMBER($A1219),DATE(YEAR($A1219),MONTH($A1219),1),"")</f>
        <v/>
      </c>
      <c r="O1219" s="34">
        <f>IF($C1219="","",IFERROR(MATCH($C1219,'案件'!$A$5:$A$84,0),"なし"))</f>
        <v/>
      </c>
      <c r="P1219" s="34">
        <f>IF($B1219="","",IFERROR(MATCH($B1219,'メンバー'!$B$5:$B$24,0),"なし"))</f>
        <v/>
      </c>
    </row>
    <row r="1220" ht="17" customHeight="1">
      <c r="A1220" s="23" t="n"/>
      <c r="B1220" s="21" t="n"/>
      <c r="C1220" s="21" t="n"/>
      <c r="D1220" s="29">
        <f>IF(OR($O1220="",$O1220="なし"),"",INDEX('案件'!$B$5:$B$84,$O1220)&amp;"")</f>
        <v/>
      </c>
      <c r="E1220" s="19" t="n"/>
      <c r="F1220" s="22" t="n"/>
      <c r="G1220" s="22" t="n"/>
      <c r="H1220" s="19" t="n"/>
      <c r="I1220" s="30">
        <f>IF(AND($F1220="",$G1220=""),"",IF(N('設定'!$B$11)&gt;0,ROUND((N($F1220)*60+N($G1220))/N('設定'!$B$11),0)*N('設定'!$B$11),(N($F1220)*60+N($G1220)))/60)</f>
        <v/>
      </c>
      <c r="J1220" s="31">
        <f>IF(OR($I1220="",$P1220="",$P1220="なし"),"",$I1220*N(INDEX('メンバー'!$D$5:$D$24,$P1220)))</f>
        <v/>
      </c>
      <c r="K1220" s="32">
        <f>IF(OR($O1220="",$O1220="なし"),"",INDEX('案件'!$D$5:$D$84,$O1220)&amp;"")</f>
        <v/>
      </c>
      <c r="L1220" s="32">
        <f>IF(AND($A1220="",$B1220="",$C1220="",$F1220="",$G1220=""),"",IF(NOT(ISNUMBER($A1220)),"日付がない",IF($P1220="","氏名がない",IF($P1220="なし","氏名がメンバーにない",IF($O1220="","案件コードがない",IF($O1220="なし","案件コードが案件にない",IF($I1220="","時間がない",IF((N($F1220)*60+N($G1220))=0,"時間が0",IF($I1220=0,"丸めると0分","")))))))))</f>
        <v/>
      </c>
      <c r="M1220" s="58" t="n"/>
      <c r="N1220" s="33">
        <f>IF(ISNUMBER($A1220),DATE(YEAR($A1220),MONTH($A1220),1),"")</f>
        <v/>
      </c>
      <c r="O1220" s="34">
        <f>IF($C1220="","",IFERROR(MATCH($C1220,'案件'!$A$5:$A$84,0),"なし"))</f>
        <v/>
      </c>
      <c r="P1220" s="34">
        <f>IF($B1220="","",IFERROR(MATCH($B1220,'メンバー'!$B$5:$B$24,0),"なし"))</f>
        <v/>
      </c>
    </row>
    <row r="1221" ht="17" customHeight="1">
      <c r="A1221" s="23" t="n"/>
      <c r="B1221" s="21" t="n"/>
      <c r="C1221" s="21" t="n"/>
      <c r="D1221" s="29">
        <f>IF(OR($O1221="",$O1221="なし"),"",INDEX('案件'!$B$5:$B$84,$O1221)&amp;"")</f>
        <v/>
      </c>
      <c r="E1221" s="19" t="n"/>
      <c r="F1221" s="22" t="n"/>
      <c r="G1221" s="22" t="n"/>
      <c r="H1221" s="19" t="n"/>
      <c r="I1221" s="30">
        <f>IF(AND($F1221="",$G1221=""),"",IF(N('設定'!$B$11)&gt;0,ROUND((N($F1221)*60+N($G1221))/N('設定'!$B$11),0)*N('設定'!$B$11),(N($F1221)*60+N($G1221)))/60)</f>
        <v/>
      </c>
      <c r="J1221" s="31">
        <f>IF(OR($I1221="",$P1221="",$P1221="なし"),"",$I1221*N(INDEX('メンバー'!$D$5:$D$24,$P1221)))</f>
        <v/>
      </c>
      <c r="K1221" s="32">
        <f>IF(OR($O1221="",$O1221="なし"),"",INDEX('案件'!$D$5:$D$84,$O1221)&amp;"")</f>
        <v/>
      </c>
      <c r="L1221" s="32">
        <f>IF(AND($A1221="",$B1221="",$C1221="",$F1221="",$G1221=""),"",IF(NOT(ISNUMBER($A1221)),"日付がない",IF($P1221="","氏名がない",IF($P1221="なし","氏名がメンバーにない",IF($O1221="","案件コードがない",IF($O1221="なし","案件コードが案件にない",IF($I1221="","時間がない",IF((N($F1221)*60+N($G1221))=0,"時間が0",IF($I1221=0,"丸めると0分","")))))))))</f>
        <v/>
      </c>
      <c r="M1221" s="58" t="n"/>
      <c r="N1221" s="33">
        <f>IF(ISNUMBER($A1221),DATE(YEAR($A1221),MONTH($A1221),1),"")</f>
        <v/>
      </c>
      <c r="O1221" s="34">
        <f>IF($C1221="","",IFERROR(MATCH($C1221,'案件'!$A$5:$A$84,0),"なし"))</f>
        <v/>
      </c>
      <c r="P1221" s="34">
        <f>IF($B1221="","",IFERROR(MATCH($B1221,'メンバー'!$B$5:$B$24,0),"なし"))</f>
        <v/>
      </c>
    </row>
    <row r="1222" ht="17" customHeight="1">
      <c r="A1222" s="23" t="n"/>
      <c r="B1222" s="21" t="n"/>
      <c r="C1222" s="21" t="n"/>
      <c r="D1222" s="29">
        <f>IF(OR($O1222="",$O1222="なし"),"",INDEX('案件'!$B$5:$B$84,$O1222)&amp;"")</f>
        <v/>
      </c>
      <c r="E1222" s="19" t="n"/>
      <c r="F1222" s="22" t="n"/>
      <c r="G1222" s="22" t="n"/>
      <c r="H1222" s="19" t="n"/>
      <c r="I1222" s="30">
        <f>IF(AND($F1222="",$G1222=""),"",IF(N('設定'!$B$11)&gt;0,ROUND((N($F1222)*60+N($G1222))/N('設定'!$B$11),0)*N('設定'!$B$11),(N($F1222)*60+N($G1222)))/60)</f>
        <v/>
      </c>
      <c r="J1222" s="31">
        <f>IF(OR($I1222="",$P1222="",$P1222="なし"),"",$I1222*N(INDEX('メンバー'!$D$5:$D$24,$P1222)))</f>
        <v/>
      </c>
      <c r="K1222" s="32">
        <f>IF(OR($O1222="",$O1222="なし"),"",INDEX('案件'!$D$5:$D$84,$O1222)&amp;"")</f>
        <v/>
      </c>
      <c r="L1222" s="32">
        <f>IF(AND($A1222="",$B1222="",$C1222="",$F1222="",$G1222=""),"",IF(NOT(ISNUMBER($A1222)),"日付がない",IF($P1222="","氏名がない",IF($P1222="なし","氏名がメンバーにない",IF($O1222="","案件コードがない",IF($O1222="なし","案件コードが案件にない",IF($I1222="","時間がない",IF((N($F1222)*60+N($G1222))=0,"時間が0",IF($I1222=0,"丸めると0分","")))))))))</f>
        <v/>
      </c>
      <c r="M1222" s="58" t="n"/>
      <c r="N1222" s="33">
        <f>IF(ISNUMBER($A1222),DATE(YEAR($A1222),MONTH($A1222),1),"")</f>
        <v/>
      </c>
      <c r="O1222" s="34">
        <f>IF($C1222="","",IFERROR(MATCH($C1222,'案件'!$A$5:$A$84,0),"なし"))</f>
        <v/>
      </c>
      <c r="P1222" s="34">
        <f>IF($B1222="","",IFERROR(MATCH($B1222,'メンバー'!$B$5:$B$24,0),"なし"))</f>
        <v/>
      </c>
    </row>
    <row r="1223" ht="17" customHeight="1">
      <c r="A1223" s="23" t="n"/>
      <c r="B1223" s="21" t="n"/>
      <c r="C1223" s="21" t="n"/>
      <c r="D1223" s="29">
        <f>IF(OR($O1223="",$O1223="なし"),"",INDEX('案件'!$B$5:$B$84,$O1223)&amp;"")</f>
        <v/>
      </c>
      <c r="E1223" s="19" t="n"/>
      <c r="F1223" s="22" t="n"/>
      <c r="G1223" s="22" t="n"/>
      <c r="H1223" s="19" t="n"/>
      <c r="I1223" s="30">
        <f>IF(AND($F1223="",$G1223=""),"",IF(N('設定'!$B$11)&gt;0,ROUND((N($F1223)*60+N($G1223))/N('設定'!$B$11),0)*N('設定'!$B$11),(N($F1223)*60+N($G1223)))/60)</f>
        <v/>
      </c>
      <c r="J1223" s="31">
        <f>IF(OR($I1223="",$P1223="",$P1223="なし"),"",$I1223*N(INDEX('メンバー'!$D$5:$D$24,$P1223)))</f>
        <v/>
      </c>
      <c r="K1223" s="32">
        <f>IF(OR($O1223="",$O1223="なし"),"",INDEX('案件'!$D$5:$D$84,$O1223)&amp;"")</f>
        <v/>
      </c>
      <c r="L1223" s="32">
        <f>IF(AND($A1223="",$B1223="",$C1223="",$F1223="",$G1223=""),"",IF(NOT(ISNUMBER($A1223)),"日付がない",IF($P1223="","氏名がない",IF($P1223="なし","氏名がメンバーにない",IF($O1223="","案件コードがない",IF($O1223="なし","案件コードが案件にない",IF($I1223="","時間がない",IF((N($F1223)*60+N($G1223))=0,"時間が0",IF($I1223=0,"丸めると0分","")))))))))</f>
        <v/>
      </c>
      <c r="M1223" s="58" t="n"/>
      <c r="N1223" s="33">
        <f>IF(ISNUMBER($A1223),DATE(YEAR($A1223),MONTH($A1223),1),"")</f>
        <v/>
      </c>
      <c r="O1223" s="34">
        <f>IF($C1223="","",IFERROR(MATCH($C1223,'案件'!$A$5:$A$84,0),"なし"))</f>
        <v/>
      </c>
      <c r="P1223" s="34">
        <f>IF($B1223="","",IFERROR(MATCH($B1223,'メンバー'!$B$5:$B$24,0),"なし"))</f>
        <v/>
      </c>
    </row>
    <row r="1224" ht="17" customHeight="1">
      <c r="A1224" s="23" t="n"/>
      <c r="B1224" s="21" t="n"/>
      <c r="C1224" s="21" t="n"/>
      <c r="D1224" s="29">
        <f>IF(OR($O1224="",$O1224="なし"),"",INDEX('案件'!$B$5:$B$84,$O1224)&amp;"")</f>
        <v/>
      </c>
      <c r="E1224" s="19" t="n"/>
      <c r="F1224" s="22" t="n"/>
      <c r="G1224" s="22" t="n"/>
      <c r="H1224" s="19" t="n"/>
      <c r="I1224" s="30">
        <f>IF(AND($F1224="",$G1224=""),"",IF(N('設定'!$B$11)&gt;0,ROUND((N($F1224)*60+N($G1224))/N('設定'!$B$11),0)*N('設定'!$B$11),(N($F1224)*60+N($G1224)))/60)</f>
        <v/>
      </c>
      <c r="J1224" s="31">
        <f>IF(OR($I1224="",$P1224="",$P1224="なし"),"",$I1224*N(INDEX('メンバー'!$D$5:$D$24,$P1224)))</f>
        <v/>
      </c>
      <c r="K1224" s="32">
        <f>IF(OR($O1224="",$O1224="なし"),"",INDEX('案件'!$D$5:$D$84,$O1224)&amp;"")</f>
        <v/>
      </c>
      <c r="L1224" s="32">
        <f>IF(AND($A1224="",$B1224="",$C1224="",$F1224="",$G1224=""),"",IF(NOT(ISNUMBER($A1224)),"日付がない",IF($P1224="","氏名がない",IF($P1224="なし","氏名がメンバーにない",IF($O1224="","案件コードがない",IF($O1224="なし","案件コードが案件にない",IF($I1224="","時間がない",IF((N($F1224)*60+N($G1224))=0,"時間が0",IF($I1224=0,"丸めると0分","")))))))))</f>
        <v/>
      </c>
      <c r="M1224" s="58" t="n"/>
      <c r="N1224" s="33">
        <f>IF(ISNUMBER($A1224),DATE(YEAR($A1224),MONTH($A1224),1),"")</f>
        <v/>
      </c>
      <c r="O1224" s="34">
        <f>IF($C1224="","",IFERROR(MATCH($C1224,'案件'!$A$5:$A$84,0),"なし"))</f>
        <v/>
      </c>
      <c r="P1224" s="34">
        <f>IF($B1224="","",IFERROR(MATCH($B1224,'メンバー'!$B$5:$B$24,0),"なし"))</f>
        <v/>
      </c>
    </row>
    <row r="1225" ht="17" customHeight="1">
      <c r="A1225" s="23" t="n"/>
      <c r="B1225" s="21" t="n"/>
      <c r="C1225" s="21" t="n"/>
      <c r="D1225" s="29">
        <f>IF(OR($O1225="",$O1225="なし"),"",INDEX('案件'!$B$5:$B$84,$O1225)&amp;"")</f>
        <v/>
      </c>
      <c r="E1225" s="19" t="n"/>
      <c r="F1225" s="22" t="n"/>
      <c r="G1225" s="22" t="n"/>
      <c r="H1225" s="19" t="n"/>
      <c r="I1225" s="30">
        <f>IF(AND($F1225="",$G1225=""),"",IF(N('設定'!$B$11)&gt;0,ROUND((N($F1225)*60+N($G1225))/N('設定'!$B$11),0)*N('設定'!$B$11),(N($F1225)*60+N($G1225)))/60)</f>
        <v/>
      </c>
      <c r="J1225" s="31">
        <f>IF(OR($I1225="",$P1225="",$P1225="なし"),"",$I1225*N(INDEX('メンバー'!$D$5:$D$24,$P1225)))</f>
        <v/>
      </c>
      <c r="K1225" s="32">
        <f>IF(OR($O1225="",$O1225="なし"),"",INDEX('案件'!$D$5:$D$84,$O1225)&amp;"")</f>
        <v/>
      </c>
      <c r="L1225" s="32">
        <f>IF(AND($A1225="",$B1225="",$C1225="",$F1225="",$G1225=""),"",IF(NOT(ISNUMBER($A1225)),"日付がない",IF($P1225="","氏名がない",IF($P1225="なし","氏名がメンバーにない",IF($O1225="","案件コードがない",IF($O1225="なし","案件コードが案件にない",IF($I1225="","時間がない",IF((N($F1225)*60+N($G1225))=0,"時間が0",IF($I1225=0,"丸めると0分","")))))))))</f>
        <v/>
      </c>
      <c r="M1225" s="58" t="n"/>
      <c r="N1225" s="33">
        <f>IF(ISNUMBER($A1225),DATE(YEAR($A1225),MONTH($A1225),1),"")</f>
        <v/>
      </c>
      <c r="O1225" s="34">
        <f>IF($C1225="","",IFERROR(MATCH($C1225,'案件'!$A$5:$A$84,0),"なし"))</f>
        <v/>
      </c>
      <c r="P1225" s="34">
        <f>IF($B1225="","",IFERROR(MATCH($B1225,'メンバー'!$B$5:$B$24,0),"なし"))</f>
        <v/>
      </c>
    </row>
    <row r="1226" ht="17" customHeight="1">
      <c r="A1226" s="23" t="n"/>
      <c r="B1226" s="21" t="n"/>
      <c r="C1226" s="21" t="n"/>
      <c r="D1226" s="29">
        <f>IF(OR($O1226="",$O1226="なし"),"",INDEX('案件'!$B$5:$B$84,$O1226)&amp;"")</f>
        <v/>
      </c>
      <c r="E1226" s="19" t="n"/>
      <c r="F1226" s="22" t="n"/>
      <c r="G1226" s="22" t="n"/>
      <c r="H1226" s="19" t="n"/>
      <c r="I1226" s="30">
        <f>IF(AND($F1226="",$G1226=""),"",IF(N('設定'!$B$11)&gt;0,ROUND((N($F1226)*60+N($G1226))/N('設定'!$B$11),0)*N('設定'!$B$11),(N($F1226)*60+N($G1226)))/60)</f>
        <v/>
      </c>
      <c r="J1226" s="31">
        <f>IF(OR($I1226="",$P1226="",$P1226="なし"),"",$I1226*N(INDEX('メンバー'!$D$5:$D$24,$P1226)))</f>
        <v/>
      </c>
      <c r="K1226" s="32">
        <f>IF(OR($O1226="",$O1226="なし"),"",INDEX('案件'!$D$5:$D$84,$O1226)&amp;"")</f>
        <v/>
      </c>
      <c r="L1226" s="32">
        <f>IF(AND($A1226="",$B1226="",$C1226="",$F1226="",$G1226=""),"",IF(NOT(ISNUMBER($A1226)),"日付がない",IF($P1226="","氏名がない",IF($P1226="なし","氏名がメンバーにない",IF($O1226="","案件コードがない",IF($O1226="なし","案件コードが案件にない",IF($I1226="","時間がない",IF((N($F1226)*60+N($G1226))=0,"時間が0",IF($I1226=0,"丸めると0分","")))))))))</f>
        <v/>
      </c>
      <c r="M1226" s="58" t="n"/>
      <c r="N1226" s="33">
        <f>IF(ISNUMBER($A1226),DATE(YEAR($A1226),MONTH($A1226),1),"")</f>
        <v/>
      </c>
      <c r="O1226" s="34">
        <f>IF($C1226="","",IFERROR(MATCH($C1226,'案件'!$A$5:$A$84,0),"なし"))</f>
        <v/>
      </c>
      <c r="P1226" s="34">
        <f>IF($B1226="","",IFERROR(MATCH($B1226,'メンバー'!$B$5:$B$24,0),"なし"))</f>
        <v/>
      </c>
    </row>
    <row r="1227" ht="17" customHeight="1">
      <c r="A1227" s="23" t="n"/>
      <c r="B1227" s="21" t="n"/>
      <c r="C1227" s="21" t="n"/>
      <c r="D1227" s="29">
        <f>IF(OR($O1227="",$O1227="なし"),"",INDEX('案件'!$B$5:$B$84,$O1227)&amp;"")</f>
        <v/>
      </c>
      <c r="E1227" s="19" t="n"/>
      <c r="F1227" s="22" t="n"/>
      <c r="G1227" s="22" t="n"/>
      <c r="H1227" s="19" t="n"/>
      <c r="I1227" s="30">
        <f>IF(AND($F1227="",$G1227=""),"",IF(N('設定'!$B$11)&gt;0,ROUND((N($F1227)*60+N($G1227))/N('設定'!$B$11),0)*N('設定'!$B$11),(N($F1227)*60+N($G1227)))/60)</f>
        <v/>
      </c>
      <c r="J1227" s="31">
        <f>IF(OR($I1227="",$P1227="",$P1227="なし"),"",$I1227*N(INDEX('メンバー'!$D$5:$D$24,$P1227)))</f>
        <v/>
      </c>
      <c r="K1227" s="32">
        <f>IF(OR($O1227="",$O1227="なし"),"",INDEX('案件'!$D$5:$D$84,$O1227)&amp;"")</f>
        <v/>
      </c>
      <c r="L1227" s="32">
        <f>IF(AND($A1227="",$B1227="",$C1227="",$F1227="",$G1227=""),"",IF(NOT(ISNUMBER($A1227)),"日付がない",IF($P1227="","氏名がない",IF($P1227="なし","氏名がメンバーにない",IF($O1227="","案件コードがない",IF($O1227="なし","案件コードが案件にない",IF($I1227="","時間がない",IF((N($F1227)*60+N($G1227))=0,"時間が0",IF($I1227=0,"丸めると0分","")))))))))</f>
        <v/>
      </c>
      <c r="M1227" s="58" t="n"/>
      <c r="N1227" s="33">
        <f>IF(ISNUMBER($A1227),DATE(YEAR($A1227),MONTH($A1227),1),"")</f>
        <v/>
      </c>
      <c r="O1227" s="34">
        <f>IF($C1227="","",IFERROR(MATCH($C1227,'案件'!$A$5:$A$84,0),"なし"))</f>
        <v/>
      </c>
      <c r="P1227" s="34">
        <f>IF($B1227="","",IFERROR(MATCH($B1227,'メンバー'!$B$5:$B$24,0),"なし"))</f>
        <v/>
      </c>
    </row>
    <row r="1228" ht="17" customHeight="1">
      <c r="A1228" s="23" t="n"/>
      <c r="B1228" s="21" t="n"/>
      <c r="C1228" s="21" t="n"/>
      <c r="D1228" s="29">
        <f>IF(OR($O1228="",$O1228="なし"),"",INDEX('案件'!$B$5:$B$84,$O1228)&amp;"")</f>
        <v/>
      </c>
      <c r="E1228" s="19" t="n"/>
      <c r="F1228" s="22" t="n"/>
      <c r="G1228" s="22" t="n"/>
      <c r="H1228" s="19" t="n"/>
      <c r="I1228" s="30">
        <f>IF(AND($F1228="",$G1228=""),"",IF(N('設定'!$B$11)&gt;0,ROUND((N($F1228)*60+N($G1228))/N('設定'!$B$11),0)*N('設定'!$B$11),(N($F1228)*60+N($G1228)))/60)</f>
        <v/>
      </c>
      <c r="J1228" s="31">
        <f>IF(OR($I1228="",$P1228="",$P1228="なし"),"",$I1228*N(INDEX('メンバー'!$D$5:$D$24,$P1228)))</f>
        <v/>
      </c>
      <c r="K1228" s="32">
        <f>IF(OR($O1228="",$O1228="なし"),"",INDEX('案件'!$D$5:$D$84,$O1228)&amp;"")</f>
        <v/>
      </c>
      <c r="L1228" s="32">
        <f>IF(AND($A1228="",$B1228="",$C1228="",$F1228="",$G1228=""),"",IF(NOT(ISNUMBER($A1228)),"日付がない",IF($P1228="","氏名がない",IF($P1228="なし","氏名がメンバーにない",IF($O1228="","案件コードがない",IF($O1228="なし","案件コードが案件にない",IF($I1228="","時間がない",IF((N($F1228)*60+N($G1228))=0,"時間が0",IF($I1228=0,"丸めると0分","")))))))))</f>
        <v/>
      </c>
      <c r="M1228" s="58" t="n"/>
      <c r="N1228" s="33">
        <f>IF(ISNUMBER($A1228),DATE(YEAR($A1228),MONTH($A1228),1),"")</f>
        <v/>
      </c>
      <c r="O1228" s="34">
        <f>IF($C1228="","",IFERROR(MATCH($C1228,'案件'!$A$5:$A$84,0),"なし"))</f>
        <v/>
      </c>
      <c r="P1228" s="34">
        <f>IF($B1228="","",IFERROR(MATCH($B1228,'メンバー'!$B$5:$B$24,0),"なし"))</f>
        <v/>
      </c>
    </row>
    <row r="1229" ht="17" customHeight="1">
      <c r="A1229" s="23" t="n"/>
      <c r="B1229" s="21" t="n"/>
      <c r="C1229" s="21" t="n"/>
      <c r="D1229" s="29">
        <f>IF(OR($O1229="",$O1229="なし"),"",INDEX('案件'!$B$5:$B$84,$O1229)&amp;"")</f>
        <v/>
      </c>
      <c r="E1229" s="19" t="n"/>
      <c r="F1229" s="22" t="n"/>
      <c r="G1229" s="22" t="n"/>
      <c r="H1229" s="19" t="n"/>
      <c r="I1229" s="30">
        <f>IF(AND($F1229="",$G1229=""),"",IF(N('設定'!$B$11)&gt;0,ROUND((N($F1229)*60+N($G1229))/N('設定'!$B$11),0)*N('設定'!$B$11),(N($F1229)*60+N($G1229)))/60)</f>
        <v/>
      </c>
      <c r="J1229" s="31">
        <f>IF(OR($I1229="",$P1229="",$P1229="なし"),"",$I1229*N(INDEX('メンバー'!$D$5:$D$24,$P1229)))</f>
        <v/>
      </c>
      <c r="K1229" s="32">
        <f>IF(OR($O1229="",$O1229="なし"),"",INDEX('案件'!$D$5:$D$84,$O1229)&amp;"")</f>
        <v/>
      </c>
      <c r="L1229" s="32">
        <f>IF(AND($A1229="",$B1229="",$C1229="",$F1229="",$G1229=""),"",IF(NOT(ISNUMBER($A1229)),"日付がない",IF($P1229="","氏名がない",IF($P1229="なし","氏名がメンバーにない",IF($O1229="","案件コードがない",IF($O1229="なし","案件コードが案件にない",IF($I1229="","時間がない",IF((N($F1229)*60+N($G1229))=0,"時間が0",IF($I1229=0,"丸めると0分","")))))))))</f>
        <v/>
      </c>
      <c r="M1229" s="58" t="n"/>
      <c r="N1229" s="33">
        <f>IF(ISNUMBER($A1229),DATE(YEAR($A1229),MONTH($A1229),1),"")</f>
        <v/>
      </c>
      <c r="O1229" s="34">
        <f>IF($C1229="","",IFERROR(MATCH($C1229,'案件'!$A$5:$A$84,0),"なし"))</f>
        <v/>
      </c>
      <c r="P1229" s="34">
        <f>IF($B1229="","",IFERROR(MATCH($B1229,'メンバー'!$B$5:$B$24,0),"なし"))</f>
        <v/>
      </c>
    </row>
    <row r="1230" ht="17" customHeight="1">
      <c r="A1230" s="23" t="n"/>
      <c r="B1230" s="21" t="n"/>
      <c r="C1230" s="21" t="n"/>
      <c r="D1230" s="29">
        <f>IF(OR($O1230="",$O1230="なし"),"",INDEX('案件'!$B$5:$B$84,$O1230)&amp;"")</f>
        <v/>
      </c>
      <c r="E1230" s="19" t="n"/>
      <c r="F1230" s="22" t="n"/>
      <c r="G1230" s="22" t="n"/>
      <c r="H1230" s="19" t="n"/>
      <c r="I1230" s="30">
        <f>IF(AND($F1230="",$G1230=""),"",IF(N('設定'!$B$11)&gt;0,ROUND((N($F1230)*60+N($G1230))/N('設定'!$B$11),0)*N('設定'!$B$11),(N($F1230)*60+N($G1230)))/60)</f>
        <v/>
      </c>
      <c r="J1230" s="31">
        <f>IF(OR($I1230="",$P1230="",$P1230="なし"),"",$I1230*N(INDEX('メンバー'!$D$5:$D$24,$P1230)))</f>
        <v/>
      </c>
      <c r="K1230" s="32">
        <f>IF(OR($O1230="",$O1230="なし"),"",INDEX('案件'!$D$5:$D$84,$O1230)&amp;"")</f>
        <v/>
      </c>
      <c r="L1230" s="32">
        <f>IF(AND($A1230="",$B1230="",$C1230="",$F1230="",$G1230=""),"",IF(NOT(ISNUMBER($A1230)),"日付がない",IF($P1230="","氏名がない",IF($P1230="なし","氏名がメンバーにない",IF($O1230="","案件コードがない",IF($O1230="なし","案件コードが案件にない",IF($I1230="","時間がない",IF((N($F1230)*60+N($G1230))=0,"時間が0",IF($I1230=0,"丸めると0分","")))))))))</f>
        <v/>
      </c>
      <c r="M1230" s="58" t="n"/>
      <c r="N1230" s="33">
        <f>IF(ISNUMBER($A1230),DATE(YEAR($A1230),MONTH($A1230),1),"")</f>
        <v/>
      </c>
      <c r="O1230" s="34">
        <f>IF($C1230="","",IFERROR(MATCH($C1230,'案件'!$A$5:$A$84,0),"なし"))</f>
        <v/>
      </c>
      <c r="P1230" s="34">
        <f>IF($B1230="","",IFERROR(MATCH($B1230,'メンバー'!$B$5:$B$24,0),"なし"))</f>
        <v/>
      </c>
    </row>
    <row r="1231" ht="17" customHeight="1">
      <c r="A1231" s="23" t="n"/>
      <c r="B1231" s="21" t="n"/>
      <c r="C1231" s="21" t="n"/>
      <c r="D1231" s="29">
        <f>IF(OR($O1231="",$O1231="なし"),"",INDEX('案件'!$B$5:$B$84,$O1231)&amp;"")</f>
        <v/>
      </c>
      <c r="E1231" s="19" t="n"/>
      <c r="F1231" s="22" t="n"/>
      <c r="G1231" s="22" t="n"/>
      <c r="H1231" s="19" t="n"/>
      <c r="I1231" s="30">
        <f>IF(AND($F1231="",$G1231=""),"",IF(N('設定'!$B$11)&gt;0,ROUND((N($F1231)*60+N($G1231))/N('設定'!$B$11),0)*N('設定'!$B$11),(N($F1231)*60+N($G1231)))/60)</f>
        <v/>
      </c>
      <c r="J1231" s="31">
        <f>IF(OR($I1231="",$P1231="",$P1231="なし"),"",$I1231*N(INDEX('メンバー'!$D$5:$D$24,$P1231)))</f>
        <v/>
      </c>
      <c r="K1231" s="32">
        <f>IF(OR($O1231="",$O1231="なし"),"",INDEX('案件'!$D$5:$D$84,$O1231)&amp;"")</f>
        <v/>
      </c>
      <c r="L1231" s="32">
        <f>IF(AND($A1231="",$B1231="",$C1231="",$F1231="",$G1231=""),"",IF(NOT(ISNUMBER($A1231)),"日付がない",IF($P1231="","氏名がない",IF($P1231="なし","氏名がメンバーにない",IF($O1231="","案件コードがない",IF($O1231="なし","案件コードが案件にない",IF($I1231="","時間がない",IF((N($F1231)*60+N($G1231))=0,"時間が0",IF($I1231=0,"丸めると0分","")))))))))</f>
        <v/>
      </c>
      <c r="M1231" s="58" t="n"/>
      <c r="N1231" s="33">
        <f>IF(ISNUMBER($A1231),DATE(YEAR($A1231),MONTH($A1231),1),"")</f>
        <v/>
      </c>
      <c r="O1231" s="34">
        <f>IF($C1231="","",IFERROR(MATCH($C1231,'案件'!$A$5:$A$84,0),"なし"))</f>
        <v/>
      </c>
      <c r="P1231" s="34">
        <f>IF($B1231="","",IFERROR(MATCH($B1231,'メンバー'!$B$5:$B$24,0),"なし"))</f>
        <v/>
      </c>
    </row>
    <row r="1232" ht="17" customHeight="1">
      <c r="A1232" s="23" t="n"/>
      <c r="B1232" s="21" t="n"/>
      <c r="C1232" s="21" t="n"/>
      <c r="D1232" s="29">
        <f>IF(OR($O1232="",$O1232="なし"),"",INDEX('案件'!$B$5:$B$84,$O1232)&amp;"")</f>
        <v/>
      </c>
      <c r="E1232" s="19" t="n"/>
      <c r="F1232" s="22" t="n"/>
      <c r="G1232" s="22" t="n"/>
      <c r="H1232" s="19" t="n"/>
      <c r="I1232" s="30">
        <f>IF(AND($F1232="",$G1232=""),"",IF(N('設定'!$B$11)&gt;0,ROUND((N($F1232)*60+N($G1232))/N('設定'!$B$11),0)*N('設定'!$B$11),(N($F1232)*60+N($G1232)))/60)</f>
        <v/>
      </c>
      <c r="J1232" s="31">
        <f>IF(OR($I1232="",$P1232="",$P1232="なし"),"",$I1232*N(INDEX('メンバー'!$D$5:$D$24,$P1232)))</f>
        <v/>
      </c>
      <c r="K1232" s="32">
        <f>IF(OR($O1232="",$O1232="なし"),"",INDEX('案件'!$D$5:$D$84,$O1232)&amp;"")</f>
        <v/>
      </c>
      <c r="L1232" s="32">
        <f>IF(AND($A1232="",$B1232="",$C1232="",$F1232="",$G1232=""),"",IF(NOT(ISNUMBER($A1232)),"日付がない",IF($P1232="","氏名がない",IF($P1232="なし","氏名がメンバーにない",IF($O1232="","案件コードがない",IF($O1232="なし","案件コードが案件にない",IF($I1232="","時間がない",IF((N($F1232)*60+N($G1232))=0,"時間が0",IF($I1232=0,"丸めると0分","")))))))))</f>
        <v/>
      </c>
      <c r="M1232" s="58" t="n"/>
      <c r="N1232" s="33">
        <f>IF(ISNUMBER($A1232),DATE(YEAR($A1232),MONTH($A1232),1),"")</f>
        <v/>
      </c>
      <c r="O1232" s="34">
        <f>IF($C1232="","",IFERROR(MATCH($C1232,'案件'!$A$5:$A$84,0),"なし"))</f>
        <v/>
      </c>
      <c r="P1232" s="34">
        <f>IF($B1232="","",IFERROR(MATCH($B1232,'メンバー'!$B$5:$B$24,0),"なし"))</f>
        <v/>
      </c>
    </row>
    <row r="1233" ht="17" customHeight="1">
      <c r="A1233" s="23" t="n"/>
      <c r="B1233" s="21" t="n"/>
      <c r="C1233" s="21" t="n"/>
      <c r="D1233" s="29">
        <f>IF(OR($O1233="",$O1233="なし"),"",INDEX('案件'!$B$5:$B$84,$O1233)&amp;"")</f>
        <v/>
      </c>
      <c r="E1233" s="19" t="n"/>
      <c r="F1233" s="22" t="n"/>
      <c r="G1233" s="22" t="n"/>
      <c r="H1233" s="19" t="n"/>
      <c r="I1233" s="30">
        <f>IF(AND($F1233="",$G1233=""),"",IF(N('設定'!$B$11)&gt;0,ROUND((N($F1233)*60+N($G1233))/N('設定'!$B$11),0)*N('設定'!$B$11),(N($F1233)*60+N($G1233)))/60)</f>
        <v/>
      </c>
      <c r="J1233" s="31">
        <f>IF(OR($I1233="",$P1233="",$P1233="なし"),"",$I1233*N(INDEX('メンバー'!$D$5:$D$24,$P1233)))</f>
        <v/>
      </c>
      <c r="K1233" s="32">
        <f>IF(OR($O1233="",$O1233="なし"),"",INDEX('案件'!$D$5:$D$84,$O1233)&amp;"")</f>
        <v/>
      </c>
      <c r="L1233" s="32">
        <f>IF(AND($A1233="",$B1233="",$C1233="",$F1233="",$G1233=""),"",IF(NOT(ISNUMBER($A1233)),"日付がない",IF($P1233="","氏名がない",IF($P1233="なし","氏名がメンバーにない",IF($O1233="","案件コードがない",IF($O1233="なし","案件コードが案件にない",IF($I1233="","時間がない",IF((N($F1233)*60+N($G1233))=0,"時間が0",IF($I1233=0,"丸めると0分","")))))))))</f>
        <v/>
      </c>
      <c r="M1233" s="58" t="n"/>
      <c r="N1233" s="33">
        <f>IF(ISNUMBER($A1233),DATE(YEAR($A1233),MONTH($A1233),1),"")</f>
        <v/>
      </c>
      <c r="O1233" s="34">
        <f>IF($C1233="","",IFERROR(MATCH($C1233,'案件'!$A$5:$A$84,0),"なし"))</f>
        <v/>
      </c>
      <c r="P1233" s="34">
        <f>IF($B1233="","",IFERROR(MATCH($B1233,'メンバー'!$B$5:$B$24,0),"なし"))</f>
        <v/>
      </c>
    </row>
    <row r="1234" ht="17" customHeight="1">
      <c r="A1234" s="23" t="n"/>
      <c r="B1234" s="21" t="n"/>
      <c r="C1234" s="21" t="n"/>
      <c r="D1234" s="29">
        <f>IF(OR($O1234="",$O1234="なし"),"",INDEX('案件'!$B$5:$B$84,$O1234)&amp;"")</f>
        <v/>
      </c>
      <c r="E1234" s="19" t="n"/>
      <c r="F1234" s="22" t="n"/>
      <c r="G1234" s="22" t="n"/>
      <c r="H1234" s="19" t="n"/>
      <c r="I1234" s="30">
        <f>IF(AND($F1234="",$G1234=""),"",IF(N('設定'!$B$11)&gt;0,ROUND((N($F1234)*60+N($G1234))/N('設定'!$B$11),0)*N('設定'!$B$11),(N($F1234)*60+N($G1234)))/60)</f>
        <v/>
      </c>
      <c r="J1234" s="31">
        <f>IF(OR($I1234="",$P1234="",$P1234="なし"),"",$I1234*N(INDEX('メンバー'!$D$5:$D$24,$P1234)))</f>
        <v/>
      </c>
      <c r="K1234" s="32">
        <f>IF(OR($O1234="",$O1234="なし"),"",INDEX('案件'!$D$5:$D$84,$O1234)&amp;"")</f>
        <v/>
      </c>
      <c r="L1234" s="32">
        <f>IF(AND($A1234="",$B1234="",$C1234="",$F1234="",$G1234=""),"",IF(NOT(ISNUMBER($A1234)),"日付がない",IF($P1234="","氏名がない",IF($P1234="なし","氏名がメンバーにない",IF($O1234="","案件コードがない",IF($O1234="なし","案件コードが案件にない",IF($I1234="","時間がない",IF((N($F1234)*60+N($G1234))=0,"時間が0",IF($I1234=0,"丸めると0分","")))))))))</f>
        <v/>
      </c>
      <c r="M1234" s="58" t="n"/>
      <c r="N1234" s="33">
        <f>IF(ISNUMBER($A1234),DATE(YEAR($A1234),MONTH($A1234),1),"")</f>
        <v/>
      </c>
      <c r="O1234" s="34">
        <f>IF($C1234="","",IFERROR(MATCH($C1234,'案件'!$A$5:$A$84,0),"なし"))</f>
        <v/>
      </c>
      <c r="P1234" s="34">
        <f>IF($B1234="","",IFERROR(MATCH($B1234,'メンバー'!$B$5:$B$24,0),"なし"))</f>
        <v/>
      </c>
    </row>
    <row r="1235" ht="17" customHeight="1">
      <c r="A1235" s="23" t="n"/>
      <c r="B1235" s="21" t="n"/>
      <c r="C1235" s="21" t="n"/>
      <c r="D1235" s="29">
        <f>IF(OR($O1235="",$O1235="なし"),"",INDEX('案件'!$B$5:$B$84,$O1235)&amp;"")</f>
        <v/>
      </c>
      <c r="E1235" s="19" t="n"/>
      <c r="F1235" s="22" t="n"/>
      <c r="G1235" s="22" t="n"/>
      <c r="H1235" s="19" t="n"/>
      <c r="I1235" s="30">
        <f>IF(AND($F1235="",$G1235=""),"",IF(N('設定'!$B$11)&gt;0,ROUND((N($F1235)*60+N($G1235))/N('設定'!$B$11),0)*N('設定'!$B$11),(N($F1235)*60+N($G1235)))/60)</f>
        <v/>
      </c>
      <c r="J1235" s="31">
        <f>IF(OR($I1235="",$P1235="",$P1235="なし"),"",$I1235*N(INDEX('メンバー'!$D$5:$D$24,$P1235)))</f>
        <v/>
      </c>
      <c r="K1235" s="32">
        <f>IF(OR($O1235="",$O1235="なし"),"",INDEX('案件'!$D$5:$D$84,$O1235)&amp;"")</f>
        <v/>
      </c>
      <c r="L1235" s="32">
        <f>IF(AND($A1235="",$B1235="",$C1235="",$F1235="",$G1235=""),"",IF(NOT(ISNUMBER($A1235)),"日付がない",IF($P1235="","氏名がない",IF($P1235="なし","氏名がメンバーにない",IF($O1235="","案件コードがない",IF($O1235="なし","案件コードが案件にない",IF($I1235="","時間がない",IF((N($F1235)*60+N($G1235))=0,"時間が0",IF($I1235=0,"丸めると0分","")))))))))</f>
        <v/>
      </c>
      <c r="M1235" s="58" t="n"/>
      <c r="N1235" s="33">
        <f>IF(ISNUMBER($A1235),DATE(YEAR($A1235),MONTH($A1235),1),"")</f>
        <v/>
      </c>
      <c r="O1235" s="34">
        <f>IF($C1235="","",IFERROR(MATCH($C1235,'案件'!$A$5:$A$84,0),"なし"))</f>
        <v/>
      </c>
      <c r="P1235" s="34">
        <f>IF($B1235="","",IFERROR(MATCH($B1235,'メンバー'!$B$5:$B$24,0),"なし"))</f>
        <v/>
      </c>
    </row>
    <row r="1236" ht="17" customHeight="1">
      <c r="A1236" s="23" t="n"/>
      <c r="B1236" s="21" t="n"/>
      <c r="C1236" s="21" t="n"/>
      <c r="D1236" s="29">
        <f>IF(OR($O1236="",$O1236="なし"),"",INDEX('案件'!$B$5:$B$84,$O1236)&amp;"")</f>
        <v/>
      </c>
      <c r="E1236" s="19" t="n"/>
      <c r="F1236" s="22" t="n"/>
      <c r="G1236" s="22" t="n"/>
      <c r="H1236" s="19" t="n"/>
      <c r="I1236" s="30">
        <f>IF(AND($F1236="",$G1236=""),"",IF(N('設定'!$B$11)&gt;0,ROUND((N($F1236)*60+N($G1236))/N('設定'!$B$11),0)*N('設定'!$B$11),(N($F1236)*60+N($G1236)))/60)</f>
        <v/>
      </c>
      <c r="J1236" s="31">
        <f>IF(OR($I1236="",$P1236="",$P1236="なし"),"",$I1236*N(INDEX('メンバー'!$D$5:$D$24,$P1236)))</f>
        <v/>
      </c>
      <c r="K1236" s="32">
        <f>IF(OR($O1236="",$O1236="なし"),"",INDEX('案件'!$D$5:$D$84,$O1236)&amp;"")</f>
        <v/>
      </c>
      <c r="L1236" s="32">
        <f>IF(AND($A1236="",$B1236="",$C1236="",$F1236="",$G1236=""),"",IF(NOT(ISNUMBER($A1236)),"日付がない",IF($P1236="","氏名がない",IF($P1236="なし","氏名がメンバーにない",IF($O1236="","案件コードがない",IF($O1236="なし","案件コードが案件にない",IF($I1236="","時間がない",IF((N($F1236)*60+N($G1236))=0,"時間が0",IF($I1236=0,"丸めると0分","")))))))))</f>
        <v/>
      </c>
      <c r="M1236" s="58" t="n"/>
      <c r="N1236" s="33">
        <f>IF(ISNUMBER($A1236),DATE(YEAR($A1236),MONTH($A1236),1),"")</f>
        <v/>
      </c>
      <c r="O1236" s="34">
        <f>IF($C1236="","",IFERROR(MATCH($C1236,'案件'!$A$5:$A$84,0),"なし"))</f>
        <v/>
      </c>
      <c r="P1236" s="34">
        <f>IF($B1236="","",IFERROR(MATCH($B1236,'メンバー'!$B$5:$B$24,0),"なし"))</f>
        <v/>
      </c>
    </row>
    <row r="1237" ht="17" customHeight="1">
      <c r="A1237" s="23" t="n"/>
      <c r="B1237" s="21" t="n"/>
      <c r="C1237" s="21" t="n"/>
      <c r="D1237" s="29">
        <f>IF(OR($O1237="",$O1237="なし"),"",INDEX('案件'!$B$5:$B$84,$O1237)&amp;"")</f>
        <v/>
      </c>
      <c r="E1237" s="19" t="n"/>
      <c r="F1237" s="22" t="n"/>
      <c r="G1237" s="22" t="n"/>
      <c r="H1237" s="19" t="n"/>
      <c r="I1237" s="30">
        <f>IF(AND($F1237="",$G1237=""),"",IF(N('設定'!$B$11)&gt;0,ROUND((N($F1237)*60+N($G1237))/N('設定'!$B$11),0)*N('設定'!$B$11),(N($F1237)*60+N($G1237)))/60)</f>
        <v/>
      </c>
      <c r="J1237" s="31">
        <f>IF(OR($I1237="",$P1237="",$P1237="なし"),"",$I1237*N(INDEX('メンバー'!$D$5:$D$24,$P1237)))</f>
        <v/>
      </c>
      <c r="K1237" s="32">
        <f>IF(OR($O1237="",$O1237="なし"),"",INDEX('案件'!$D$5:$D$84,$O1237)&amp;"")</f>
        <v/>
      </c>
      <c r="L1237" s="32">
        <f>IF(AND($A1237="",$B1237="",$C1237="",$F1237="",$G1237=""),"",IF(NOT(ISNUMBER($A1237)),"日付がない",IF($P1237="","氏名がない",IF($P1237="なし","氏名がメンバーにない",IF($O1237="","案件コードがない",IF($O1237="なし","案件コードが案件にない",IF($I1237="","時間がない",IF((N($F1237)*60+N($G1237))=0,"時間が0",IF($I1237=0,"丸めると0分","")))))))))</f>
        <v/>
      </c>
      <c r="M1237" s="58" t="n"/>
      <c r="N1237" s="33">
        <f>IF(ISNUMBER($A1237),DATE(YEAR($A1237),MONTH($A1237),1),"")</f>
        <v/>
      </c>
      <c r="O1237" s="34">
        <f>IF($C1237="","",IFERROR(MATCH($C1237,'案件'!$A$5:$A$84,0),"なし"))</f>
        <v/>
      </c>
      <c r="P1237" s="34">
        <f>IF($B1237="","",IFERROR(MATCH($B1237,'メンバー'!$B$5:$B$24,0),"なし"))</f>
        <v/>
      </c>
    </row>
    <row r="1238" ht="17" customHeight="1">
      <c r="A1238" s="23" t="n"/>
      <c r="B1238" s="21" t="n"/>
      <c r="C1238" s="21" t="n"/>
      <c r="D1238" s="29">
        <f>IF(OR($O1238="",$O1238="なし"),"",INDEX('案件'!$B$5:$B$84,$O1238)&amp;"")</f>
        <v/>
      </c>
      <c r="E1238" s="19" t="n"/>
      <c r="F1238" s="22" t="n"/>
      <c r="G1238" s="22" t="n"/>
      <c r="H1238" s="19" t="n"/>
      <c r="I1238" s="30">
        <f>IF(AND($F1238="",$G1238=""),"",IF(N('設定'!$B$11)&gt;0,ROUND((N($F1238)*60+N($G1238))/N('設定'!$B$11),0)*N('設定'!$B$11),(N($F1238)*60+N($G1238)))/60)</f>
        <v/>
      </c>
      <c r="J1238" s="31">
        <f>IF(OR($I1238="",$P1238="",$P1238="なし"),"",$I1238*N(INDEX('メンバー'!$D$5:$D$24,$P1238)))</f>
        <v/>
      </c>
      <c r="K1238" s="32">
        <f>IF(OR($O1238="",$O1238="なし"),"",INDEX('案件'!$D$5:$D$84,$O1238)&amp;"")</f>
        <v/>
      </c>
      <c r="L1238" s="32">
        <f>IF(AND($A1238="",$B1238="",$C1238="",$F1238="",$G1238=""),"",IF(NOT(ISNUMBER($A1238)),"日付がない",IF($P1238="","氏名がない",IF($P1238="なし","氏名がメンバーにない",IF($O1238="","案件コードがない",IF($O1238="なし","案件コードが案件にない",IF($I1238="","時間がない",IF((N($F1238)*60+N($G1238))=0,"時間が0",IF($I1238=0,"丸めると0分","")))))))))</f>
        <v/>
      </c>
      <c r="M1238" s="58" t="n"/>
      <c r="N1238" s="33">
        <f>IF(ISNUMBER($A1238),DATE(YEAR($A1238),MONTH($A1238),1),"")</f>
        <v/>
      </c>
      <c r="O1238" s="34">
        <f>IF($C1238="","",IFERROR(MATCH($C1238,'案件'!$A$5:$A$84,0),"なし"))</f>
        <v/>
      </c>
      <c r="P1238" s="34">
        <f>IF($B1238="","",IFERROR(MATCH($B1238,'メンバー'!$B$5:$B$24,0),"なし"))</f>
        <v/>
      </c>
    </row>
    <row r="1239" ht="17" customHeight="1">
      <c r="A1239" s="23" t="n"/>
      <c r="B1239" s="21" t="n"/>
      <c r="C1239" s="21" t="n"/>
      <c r="D1239" s="29">
        <f>IF(OR($O1239="",$O1239="なし"),"",INDEX('案件'!$B$5:$B$84,$O1239)&amp;"")</f>
        <v/>
      </c>
      <c r="E1239" s="19" t="n"/>
      <c r="F1239" s="22" t="n"/>
      <c r="G1239" s="22" t="n"/>
      <c r="H1239" s="19" t="n"/>
      <c r="I1239" s="30">
        <f>IF(AND($F1239="",$G1239=""),"",IF(N('設定'!$B$11)&gt;0,ROUND((N($F1239)*60+N($G1239))/N('設定'!$B$11),0)*N('設定'!$B$11),(N($F1239)*60+N($G1239)))/60)</f>
        <v/>
      </c>
      <c r="J1239" s="31">
        <f>IF(OR($I1239="",$P1239="",$P1239="なし"),"",$I1239*N(INDEX('メンバー'!$D$5:$D$24,$P1239)))</f>
        <v/>
      </c>
      <c r="K1239" s="32">
        <f>IF(OR($O1239="",$O1239="なし"),"",INDEX('案件'!$D$5:$D$84,$O1239)&amp;"")</f>
        <v/>
      </c>
      <c r="L1239" s="32">
        <f>IF(AND($A1239="",$B1239="",$C1239="",$F1239="",$G1239=""),"",IF(NOT(ISNUMBER($A1239)),"日付がない",IF($P1239="","氏名がない",IF($P1239="なし","氏名がメンバーにない",IF($O1239="","案件コードがない",IF($O1239="なし","案件コードが案件にない",IF($I1239="","時間がない",IF((N($F1239)*60+N($G1239))=0,"時間が0",IF($I1239=0,"丸めると0分","")))))))))</f>
        <v/>
      </c>
      <c r="M1239" s="58" t="n"/>
      <c r="N1239" s="33">
        <f>IF(ISNUMBER($A1239),DATE(YEAR($A1239),MONTH($A1239),1),"")</f>
        <v/>
      </c>
      <c r="O1239" s="34">
        <f>IF($C1239="","",IFERROR(MATCH($C1239,'案件'!$A$5:$A$84,0),"なし"))</f>
        <v/>
      </c>
      <c r="P1239" s="34">
        <f>IF($B1239="","",IFERROR(MATCH($B1239,'メンバー'!$B$5:$B$24,0),"なし"))</f>
        <v/>
      </c>
    </row>
    <row r="1240" ht="17" customHeight="1">
      <c r="A1240" s="23" t="n"/>
      <c r="B1240" s="21" t="n"/>
      <c r="C1240" s="21" t="n"/>
      <c r="D1240" s="29">
        <f>IF(OR($O1240="",$O1240="なし"),"",INDEX('案件'!$B$5:$B$84,$O1240)&amp;"")</f>
        <v/>
      </c>
      <c r="E1240" s="19" t="n"/>
      <c r="F1240" s="22" t="n"/>
      <c r="G1240" s="22" t="n"/>
      <c r="H1240" s="19" t="n"/>
      <c r="I1240" s="30">
        <f>IF(AND($F1240="",$G1240=""),"",IF(N('設定'!$B$11)&gt;0,ROUND((N($F1240)*60+N($G1240))/N('設定'!$B$11),0)*N('設定'!$B$11),(N($F1240)*60+N($G1240)))/60)</f>
        <v/>
      </c>
      <c r="J1240" s="31">
        <f>IF(OR($I1240="",$P1240="",$P1240="なし"),"",$I1240*N(INDEX('メンバー'!$D$5:$D$24,$P1240)))</f>
        <v/>
      </c>
      <c r="K1240" s="32">
        <f>IF(OR($O1240="",$O1240="なし"),"",INDEX('案件'!$D$5:$D$84,$O1240)&amp;"")</f>
        <v/>
      </c>
      <c r="L1240" s="32">
        <f>IF(AND($A1240="",$B1240="",$C1240="",$F1240="",$G1240=""),"",IF(NOT(ISNUMBER($A1240)),"日付がない",IF($P1240="","氏名がない",IF($P1240="なし","氏名がメンバーにない",IF($O1240="","案件コードがない",IF($O1240="なし","案件コードが案件にない",IF($I1240="","時間がない",IF((N($F1240)*60+N($G1240))=0,"時間が0",IF($I1240=0,"丸めると0分","")))))))))</f>
        <v/>
      </c>
      <c r="M1240" s="58" t="n"/>
      <c r="N1240" s="33">
        <f>IF(ISNUMBER($A1240),DATE(YEAR($A1240),MONTH($A1240),1),"")</f>
        <v/>
      </c>
      <c r="O1240" s="34">
        <f>IF($C1240="","",IFERROR(MATCH($C1240,'案件'!$A$5:$A$84,0),"なし"))</f>
        <v/>
      </c>
      <c r="P1240" s="34">
        <f>IF($B1240="","",IFERROR(MATCH($B1240,'メンバー'!$B$5:$B$24,0),"なし"))</f>
        <v/>
      </c>
    </row>
    <row r="1241" ht="17" customHeight="1">
      <c r="A1241" s="23" t="n"/>
      <c r="B1241" s="21" t="n"/>
      <c r="C1241" s="21" t="n"/>
      <c r="D1241" s="29">
        <f>IF(OR($O1241="",$O1241="なし"),"",INDEX('案件'!$B$5:$B$84,$O1241)&amp;"")</f>
        <v/>
      </c>
      <c r="E1241" s="19" t="n"/>
      <c r="F1241" s="22" t="n"/>
      <c r="G1241" s="22" t="n"/>
      <c r="H1241" s="19" t="n"/>
      <c r="I1241" s="30">
        <f>IF(AND($F1241="",$G1241=""),"",IF(N('設定'!$B$11)&gt;0,ROUND((N($F1241)*60+N($G1241))/N('設定'!$B$11),0)*N('設定'!$B$11),(N($F1241)*60+N($G1241)))/60)</f>
        <v/>
      </c>
      <c r="J1241" s="31">
        <f>IF(OR($I1241="",$P1241="",$P1241="なし"),"",$I1241*N(INDEX('メンバー'!$D$5:$D$24,$P1241)))</f>
        <v/>
      </c>
      <c r="K1241" s="32">
        <f>IF(OR($O1241="",$O1241="なし"),"",INDEX('案件'!$D$5:$D$84,$O1241)&amp;"")</f>
        <v/>
      </c>
      <c r="L1241" s="32">
        <f>IF(AND($A1241="",$B1241="",$C1241="",$F1241="",$G1241=""),"",IF(NOT(ISNUMBER($A1241)),"日付がない",IF($P1241="","氏名がない",IF($P1241="なし","氏名がメンバーにない",IF($O1241="","案件コードがない",IF($O1241="なし","案件コードが案件にない",IF($I1241="","時間がない",IF((N($F1241)*60+N($G1241))=0,"時間が0",IF($I1241=0,"丸めると0分","")))))))))</f>
        <v/>
      </c>
      <c r="M1241" s="58" t="n"/>
      <c r="N1241" s="33">
        <f>IF(ISNUMBER($A1241),DATE(YEAR($A1241),MONTH($A1241),1),"")</f>
        <v/>
      </c>
      <c r="O1241" s="34">
        <f>IF($C1241="","",IFERROR(MATCH($C1241,'案件'!$A$5:$A$84,0),"なし"))</f>
        <v/>
      </c>
      <c r="P1241" s="34">
        <f>IF($B1241="","",IFERROR(MATCH($B1241,'メンバー'!$B$5:$B$24,0),"なし"))</f>
        <v/>
      </c>
    </row>
    <row r="1242" ht="17" customHeight="1">
      <c r="A1242" s="23" t="n"/>
      <c r="B1242" s="21" t="n"/>
      <c r="C1242" s="21" t="n"/>
      <c r="D1242" s="29">
        <f>IF(OR($O1242="",$O1242="なし"),"",INDEX('案件'!$B$5:$B$84,$O1242)&amp;"")</f>
        <v/>
      </c>
      <c r="E1242" s="19" t="n"/>
      <c r="F1242" s="22" t="n"/>
      <c r="G1242" s="22" t="n"/>
      <c r="H1242" s="19" t="n"/>
      <c r="I1242" s="30">
        <f>IF(AND($F1242="",$G1242=""),"",IF(N('設定'!$B$11)&gt;0,ROUND((N($F1242)*60+N($G1242))/N('設定'!$B$11),0)*N('設定'!$B$11),(N($F1242)*60+N($G1242)))/60)</f>
        <v/>
      </c>
      <c r="J1242" s="31">
        <f>IF(OR($I1242="",$P1242="",$P1242="なし"),"",$I1242*N(INDEX('メンバー'!$D$5:$D$24,$P1242)))</f>
        <v/>
      </c>
      <c r="K1242" s="32">
        <f>IF(OR($O1242="",$O1242="なし"),"",INDEX('案件'!$D$5:$D$84,$O1242)&amp;"")</f>
        <v/>
      </c>
      <c r="L1242" s="32">
        <f>IF(AND($A1242="",$B1242="",$C1242="",$F1242="",$G1242=""),"",IF(NOT(ISNUMBER($A1242)),"日付がない",IF($P1242="","氏名がない",IF($P1242="なし","氏名がメンバーにない",IF($O1242="","案件コードがない",IF($O1242="なし","案件コードが案件にない",IF($I1242="","時間がない",IF((N($F1242)*60+N($G1242))=0,"時間が0",IF($I1242=0,"丸めると0分","")))))))))</f>
        <v/>
      </c>
      <c r="M1242" s="58" t="n"/>
      <c r="N1242" s="33">
        <f>IF(ISNUMBER($A1242),DATE(YEAR($A1242),MONTH($A1242),1),"")</f>
        <v/>
      </c>
      <c r="O1242" s="34">
        <f>IF($C1242="","",IFERROR(MATCH($C1242,'案件'!$A$5:$A$84,0),"なし"))</f>
        <v/>
      </c>
      <c r="P1242" s="34">
        <f>IF($B1242="","",IFERROR(MATCH($B1242,'メンバー'!$B$5:$B$24,0),"なし"))</f>
        <v/>
      </c>
    </row>
    <row r="1243" ht="17" customHeight="1">
      <c r="A1243" s="23" t="n"/>
      <c r="B1243" s="21" t="n"/>
      <c r="C1243" s="21" t="n"/>
      <c r="D1243" s="29">
        <f>IF(OR($O1243="",$O1243="なし"),"",INDEX('案件'!$B$5:$B$84,$O1243)&amp;"")</f>
        <v/>
      </c>
      <c r="E1243" s="19" t="n"/>
      <c r="F1243" s="22" t="n"/>
      <c r="G1243" s="22" t="n"/>
      <c r="H1243" s="19" t="n"/>
      <c r="I1243" s="30">
        <f>IF(AND($F1243="",$G1243=""),"",IF(N('設定'!$B$11)&gt;0,ROUND((N($F1243)*60+N($G1243))/N('設定'!$B$11),0)*N('設定'!$B$11),(N($F1243)*60+N($G1243)))/60)</f>
        <v/>
      </c>
      <c r="J1243" s="31">
        <f>IF(OR($I1243="",$P1243="",$P1243="なし"),"",$I1243*N(INDEX('メンバー'!$D$5:$D$24,$P1243)))</f>
        <v/>
      </c>
      <c r="K1243" s="32">
        <f>IF(OR($O1243="",$O1243="なし"),"",INDEX('案件'!$D$5:$D$84,$O1243)&amp;"")</f>
        <v/>
      </c>
      <c r="L1243" s="32">
        <f>IF(AND($A1243="",$B1243="",$C1243="",$F1243="",$G1243=""),"",IF(NOT(ISNUMBER($A1243)),"日付がない",IF($P1243="","氏名がない",IF($P1243="なし","氏名がメンバーにない",IF($O1243="","案件コードがない",IF($O1243="なし","案件コードが案件にない",IF($I1243="","時間がない",IF((N($F1243)*60+N($G1243))=0,"時間が0",IF($I1243=0,"丸めると0分","")))))))))</f>
        <v/>
      </c>
      <c r="M1243" s="58" t="n"/>
      <c r="N1243" s="33">
        <f>IF(ISNUMBER($A1243),DATE(YEAR($A1243),MONTH($A1243),1),"")</f>
        <v/>
      </c>
      <c r="O1243" s="34">
        <f>IF($C1243="","",IFERROR(MATCH($C1243,'案件'!$A$5:$A$84,0),"なし"))</f>
        <v/>
      </c>
      <c r="P1243" s="34">
        <f>IF($B1243="","",IFERROR(MATCH($B1243,'メンバー'!$B$5:$B$24,0),"なし"))</f>
        <v/>
      </c>
    </row>
    <row r="1244" ht="17" customHeight="1">
      <c r="A1244" s="23" t="n"/>
      <c r="B1244" s="21" t="n"/>
      <c r="C1244" s="21" t="n"/>
      <c r="D1244" s="29">
        <f>IF(OR($O1244="",$O1244="なし"),"",INDEX('案件'!$B$5:$B$84,$O1244)&amp;"")</f>
        <v/>
      </c>
      <c r="E1244" s="19" t="n"/>
      <c r="F1244" s="22" t="n"/>
      <c r="G1244" s="22" t="n"/>
      <c r="H1244" s="19" t="n"/>
      <c r="I1244" s="30">
        <f>IF(AND($F1244="",$G1244=""),"",IF(N('設定'!$B$11)&gt;0,ROUND((N($F1244)*60+N($G1244))/N('設定'!$B$11),0)*N('設定'!$B$11),(N($F1244)*60+N($G1244)))/60)</f>
        <v/>
      </c>
      <c r="J1244" s="31">
        <f>IF(OR($I1244="",$P1244="",$P1244="なし"),"",$I1244*N(INDEX('メンバー'!$D$5:$D$24,$P1244)))</f>
        <v/>
      </c>
      <c r="K1244" s="32">
        <f>IF(OR($O1244="",$O1244="なし"),"",INDEX('案件'!$D$5:$D$84,$O1244)&amp;"")</f>
        <v/>
      </c>
      <c r="L1244" s="32">
        <f>IF(AND($A1244="",$B1244="",$C1244="",$F1244="",$G1244=""),"",IF(NOT(ISNUMBER($A1244)),"日付がない",IF($P1244="","氏名がない",IF($P1244="なし","氏名がメンバーにない",IF($O1244="","案件コードがない",IF($O1244="なし","案件コードが案件にない",IF($I1244="","時間がない",IF((N($F1244)*60+N($G1244))=0,"時間が0",IF($I1244=0,"丸めると0分","")))))))))</f>
        <v/>
      </c>
      <c r="M1244" s="58" t="n"/>
      <c r="N1244" s="33">
        <f>IF(ISNUMBER($A1244),DATE(YEAR($A1244),MONTH($A1244),1),"")</f>
        <v/>
      </c>
      <c r="O1244" s="34">
        <f>IF($C1244="","",IFERROR(MATCH($C1244,'案件'!$A$5:$A$84,0),"なし"))</f>
        <v/>
      </c>
      <c r="P1244" s="34">
        <f>IF($B1244="","",IFERROR(MATCH($B1244,'メンバー'!$B$5:$B$24,0),"なし"))</f>
        <v/>
      </c>
    </row>
    <row r="1245" ht="17" customHeight="1">
      <c r="A1245" s="23" t="n"/>
      <c r="B1245" s="21" t="n"/>
      <c r="C1245" s="21" t="n"/>
      <c r="D1245" s="29">
        <f>IF(OR($O1245="",$O1245="なし"),"",INDEX('案件'!$B$5:$B$84,$O1245)&amp;"")</f>
        <v/>
      </c>
      <c r="E1245" s="19" t="n"/>
      <c r="F1245" s="22" t="n"/>
      <c r="G1245" s="22" t="n"/>
      <c r="H1245" s="19" t="n"/>
      <c r="I1245" s="30">
        <f>IF(AND($F1245="",$G1245=""),"",IF(N('設定'!$B$11)&gt;0,ROUND((N($F1245)*60+N($G1245))/N('設定'!$B$11),0)*N('設定'!$B$11),(N($F1245)*60+N($G1245)))/60)</f>
        <v/>
      </c>
      <c r="J1245" s="31">
        <f>IF(OR($I1245="",$P1245="",$P1245="なし"),"",$I1245*N(INDEX('メンバー'!$D$5:$D$24,$P1245)))</f>
        <v/>
      </c>
      <c r="K1245" s="32">
        <f>IF(OR($O1245="",$O1245="なし"),"",INDEX('案件'!$D$5:$D$84,$O1245)&amp;"")</f>
        <v/>
      </c>
      <c r="L1245" s="32">
        <f>IF(AND($A1245="",$B1245="",$C1245="",$F1245="",$G1245=""),"",IF(NOT(ISNUMBER($A1245)),"日付がない",IF($P1245="","氏名がない",IF($P1245="なし","氏名がメンバーにない",IF($O1245="","案件コードがない",IF($O1245="なし","案件コードが案件にない",IF($I1245="","時間がない",IF((N($F1245)*60+N($G1245))=0,"時間が0",IF($I1245=0,"丸めると0分","")))))))))</f>
        <v/>
      </c>
      <c r="M1245" s="58" t="n"/>
      <c r="N1245" s="33">
        <f>IF(ISNUMBER($A1245),DATE(YEAR($A1245),MONTH($A1245),1),"")</f>
        <v/>
      </c>
      <c r="O1245" s="34">
        <f>IF($C1245="","",IFERROR(MATCH($C1245,'案件'!$A$5:$A$84,0),"なし"))</f>
        <v/>
      </c>
      <c r="P1245" s="34">
        <f>IF($B1245="","",IFERROR(MATCH($B1245,'メンバー'!$B$5:$B$24,0),"なし"))</f>
        <v/>
      </c>
    </row>
    <row r="1246" ht="17" customHeight="1">
      <c r="A1246" s="23" t="n"/>
      <c r="B1246" s="21" t="n"/>
      <c r="C1246" s="21" t="n"/>
      <c r="D1246" s="29">
        <f>IF(OR($O1246="",$O1246="なし"),"",INDEX('案件'!$B$5:$B$84,$O1246)&amp;"")</f>
        <v/>
      </c>
      <c r="E1246" s="19" t="n"/>
      <c r="F1246" s="22" t="n"/>
      <c r="G1246" s="22" t="n"/>
      <c r="H1246" s="19" t="n"/>
      <c r="I1246" s="30">
        <f>IF(AND($F1246="",$G1246=""),"",IF(N('設定'!$B$11)&gt;0,ROUND((N($F1246)*60+N($G1246))/N('設定'!$B$11),0)*N('設定'!$B$11),(N($F1246)*60+N($G1246)))/60)</f>
        <v/>
      </c>
      <c r="J1246" s="31">
        <f>IF(OR($I1246="",$P1246="",$P1246="なし"),"",$I1246*N(INDEX('メンバー'!$D$5:$D$24,$P1246)))</f>
        <v/>
      </c>
      <c r="K1246" s="32">
        <f>IF(OR($O1246="",$O1246="なし"),"",INDEX('案件'!$D$5:$D$84,$O1246)&amp;"")</f>
        <v/>
      </c>
      <c r="L1246" s="32">
        <f>IF(AND($A1246="",$B1246="",$C1246="",$F1246="",$G1246=""),"",IF(NOT(ISNUMBER($A1246)),"日付がない",IF($P1246="","氏名がない",IF($P1246="なし","氏名がメンバーにない",IF($O1246="","案件コードがない",IF($O1246="なし","案件コードが案件にない",IF($I1246="","時間がない",IF((N($F1246)*60+N($G1246))=0,"時間が0",IF($I1246=0,"丸めると0分","")))))))))</f>
        <v/>
      </c>
      <c r="M1246" s="58" t="n"/>
      <c r="N1246" s="33">
        <f>IF(ISNUMBER($A1246),DATE(YEAR($A1246),MONTH($A1246),1),"")</f>
        <v/>
      </c>
      <c r="O1246" s="34">
        <f>IF($C1246="","",IFERROR(MATCH($C1246,'案件'!$A$5:$A$84,0),"なし"))</f>
        <v/>
      </c>
      <c r="P1246" s="34">
        <f>IF($B1246="","",IFERROR(MATCH($B1246,'メンバー'!$B$5:$B$24,0),"なし"))</f>
        <v/>
      </c>
    </row>
    <row r="1247" ht="17" customHeight="1">
      <c r="A1247" s="23" t="n"/>
      <c r="B1247" s="21" t="n"/>
      <c r="C1247" s="21" t="n"/>
      <c r="D1247" s="29">
        <f>IF(OR($O1247="",$O1247="なし"),"",INDEX('案件'!$B$5:$B$84,$O1247)&amp;"")</f>
        <v/>
      </c>
      <c r="E1247" s="19" t="n"/>
      <c r="F1247" s="22" t="n"/>
      <c r="G1247" s="22" t="n"/>
      <c r="H1247" s="19" t="n"/>
      <c r="I1247" s="30">
        <f>IF(AND($F1247="",$G1247=""),"",IF(N('設定'!$B$11)&gt;0,ROUND((N($F1247)*60+N($G1247))/N('設定'!$B$11),0)*N('設定'!$B$11),(N($F1247)*60+N($G1247)))/60)</f>
        <v/>
      </c>
      <c r="J1247" s="31">
        <f>IF(OR($I1247="",$P1247="",$P1247="なし"),"",$I1247*N(INDEX('メンバー'!$D$5:$D$24,$P1247)))</f>
        <v/>
      </c>
      <c r="K1247" s="32">
        <f>IF(OR($O1247="",$O1247="なし"),"",INDEX('案件'!$D$5:$D$84,$O1247)&amp;"")</f>
        <v/>
      </c>
      <c r="L1247" s="32">
        <f>IF(AND($A1247="",$B1247="",$C1247="",$F1247="",$G1247=""),"",IF(NOT(ISNUMBER($A1247)),"日付がない",IF($P1247="","氏名がない",IF($P1247="なし","氏名がメンバーにない",IF($O1247="","案件コードがない",IF($O1247="なし","案件コードが案件にない",IF($I1247="","時間がない",IF((N($F1247)*60+N($G1247))=0,"時間が0",IF($I1247=0,"丸めると0分","")))))))))</f>
        <v/>
      </c>
      <c r="M1247" s="58" t="n"/>
      <c r="N1247" s="33">
        <f>IF(ISNUMBER($A1247),DATE(YEAR($A1247),MONTH($A1247),1),"")</f>
        <v/>
      </c>
      <c r="O1247" s="34">
        <f>IF($C1247="","",IFERROR(MATCH($C1247,'案件'!$A$5:$A$84,0),"なし"))</f>
        <v/>
      </c>
      <c r="P1247" s="34">
        <f>IF($B1247="","",IFERROR(MATCH($B1247,'メンバー'!$B$5:$B$24,0),"なし"))</f>
        <v/>
      </c>
    </row>
    <row r="1248" ht="17" customHeight="1">
      <c r="A1248" s="23" t="n"/>
      <c r="B1248" s="21" t="n"/>
      <c r="C1248" s="21" t="n"/>
      <c r="D1248" s="29">
        <f>IF(OR($O1248="",$O1248="なし"),"",INDEX('案件'!$B$5:$B$84,$O1248)&amp;"")</f>
        <v/>
      </c>
      <c r="E1248" s="19" t="n"/>
      <c r="F1248" s="22" t="n"/>
      <c r="G1248" s="22" t="n"/>
      <c r="H1248" s="19" t="n"/>
      <c r="I1248" s="30">
        <f>IF(AND($F1248="",$G1248=""),"",IF(N('設定'!$B$11)&gt;0,ROUND((N($F1248)*60+N($G1248))/N('設定'!$B$11),0)*N('設定'!$B$11),(N($F1248)*60+N($G1248)))/60)</f>
        <v/>
      </c>
      <c r="J1248" s="31">
        <f>IF(OR($I1248="",$P1248="",$P1248="なし"),"",$I1248*N(INDEX('メンバー'!$D$5:$D$24,$P1248)))</f>
        <v/>
      </c>
      <c r="K1248" s="32">
        <f>IF(OR($O1248="",$O1248="なし"),"",INDEX('案件'!$D$5:$D$84,$O1248)&amp;"")</f>
        <v/>
      </c>
      <c r="L1248" s="32">
        <f>IF(AND($A1248="",$B1248="",$C1248="",$F1248="",$G1248=""),"",IF(NOT(ISNUMBER($A1248)),"日付がない",IF($P1248="","氏名がない",IF($P1248="なし","氏名がメンバーにない",IF($O1248="","案件コードがない",IF($O1248="なし","案件コードが案件にない",IF($I1248="","時間がない",IF((N($F1248)*60+N($G1248))=0,"時間が0",IF($I1248=0,"丸めると0分","")))))))))</f>
        <v/>
      </c>
      <c r="M1248" s="58" t="n"/>
      <c r="N1248" s="33">
        <f>IF(ISNUMBER($A1248),DATE(YEAR($A1248),MONTH($A1248),1),"")</f>
        <v/>
      </c>
      <c r="O1248" s="34">
        <f>IF($C1248="","",IFERROR(MATCH($C1248,'案件'!$A$5:$A$84,0),"なし"))</f>
        <v/>
      </c>
      <c r="P1248" s="34">
        <f>IF($B1248="","",IFERROR(MATCH($B1248,'メンバー'!$B$5:$B$24,0),"なし"))</f>
        <v/>
      </c>
    </row>
    <row r="1249" ht="17" customHeight="1">
      <c r="A1249" s="23" t="n"/>
      <c r="B1249" s="21" t="n"/>
      <c r="C1249" s="21" t="n"/>
      <c r="D1249" s="29">
        <f>IF(OR($O1249="",$O1249="なし"),"",INDEX('案件'!$B$5:$B$84,$O1249)&amp;"")</f>
        <v/>
      </c>
      <c r="E1249" s="19" t="n"/>
      <c r="F1249" s="22" t="n"/>
      <c r="G1249" s="22" t="n"/>
      <c r="H1249" s="19" t="n"/>
      <c r="I1249" s="30">
        <f>IF(AND($F1249="",$G1249=""),"",IF(N('設定'!$B$11)&gt;0,ROUND((N($F1249)*60+N($G1249))/N('設定'!$B$11),0)*N('設定'!$B$11),(N($F1249)*60+N($G1249)))/60)</f>
        <v/>
      </c>
      <c r="J1249" s="31">
        <f>IF(OR($I1249="",$P1249="",$P1249="なし"),"",$I1249*N(INDEX('メンバー'!$D$5:$D$24,$P1249)))</f>
        <v/>
      </c>
      <c r="K1249" s="32">
        <f>IF(OR($O1249="",$O1249="なし"),"",INDEX('案件'!$D$5:$D$84,$O1249)&amp;"")</f>
        <v/>
      </c>
      <c r="L1249" s="32">
        <f>IF(AND($A1249="",$B1249="",$C1249="",$F1249="",$G1249=""),"",IF(NOT(ISNUMBER($A1249)),"日付がない",IF($P1249="","氏名がない",IF($P1249="なし","氏名がメンバーにない",IF($O1249="","案件コードがない",IF($O1249="なし","案件コードが案件にない",IF($I1249="","時間がない",IF((N($F1249)*60+N($G1249))=0,"時間が0",IF($I1249=0,"丸めると0分","")))))))))</f>
        <v/>
      </c>
      <c r="M1249" s="58" t="n"/>
      <c r="N1249" s="33">
        <f>IF(ISNUMBER($A1249),DATE(YEAR($A1249),MONTH($A1249),1),"")</f>
        <v/>
      </c>
      <c r="O1249" s="34">
        <f>IF($C1249="","",IFERROR(MATCH($C1249,'案件'!$A$5:$A$84,0),"なし"))</f>
        <v/>
      </c>
      <c r="P1249" s="34">
        <f>IF($B1249="","",IFERROR(MATCH($B1249,'メンバー'!$B$5:$B$24,0),"なし"))</f>
        <v/>
      </c>
    </row>
    <row r="1250" ht="17" customHeight="1">
      <c r="A1250" s="23" t="n"/>
      <c r="B1250" s="21" t="n"/>
      <c r="C1250" s="21" t="n"/>
      <c r="D1250" s="29">
        <f>IF(OR($O1250="",$O1250="なし"),"",INDEX('案件'!$B$5:$B$84,$O1250)&amp;"")</f>
        <v/>
      </c>
      <c r="E1250" s="19" t="n"/>
      <c r="F1250" s="22" t="n"/>
      <c r="G1250" s="22" t="n"/>
      <c r="H1250" s="19" t="n"/>
      <c r="I1250" s="30">
        <f>IF(AND($F1250="",$G1250=""),"",IF(N('設定'!$B$11)&gt;0,ROUND((N($F1250)*60+N($G1250))/N('設定'!$B$11),0)*N('設定'!$B$11),(N($F1250)*60+N($G1250)))/60)</f>
        <v/>
      </c>
      <c r="J1250" s="31">
        <f>IF(OR($I1250="",$P1250="",$P1250="なし"),"",$I1250*N(INDEX('メンバー'!$D$5:$D$24,$P1250)))</f>
        <v/>
      </c>
      <c r="K1250" s="32">
        <f>IF(OR($O1250="",$O1250="なし"),"",INDEX('案件'!$D$5:$D$84,$O1250)&amp;"")</f>
        <v/>
      </c>
      <c r="L1250" s="32">
        <f>IF(AND($A1250="",$B1250="",$C1250="",$F1250="",$G1250=""),"",IF(NOT(ISNUMBER($A1250)),"日付がない",IF($P1250="","氏名がない",IF($P1250="なし","氏名がメンバーにない",IF($O1250="","案件コードがない",IF($O1250="なし","案件コードが案件にない",IF($I1250="","時間がない",IF((N($F1250)*60+N($G1250))=0,"時間が0",IF($I1250=0,"丸めると0分","")))))))))</f>
        <v/>
      </c>
      <c r="M1250" s="58" t="n"/>
      <c r="N1250" s="33">
        <f>IF(ISNUMBER($A1250),DATE(YEAR($A1250),MONTH($A1250),1),"")</f>
        <v/>
      </c>
      <c r="O1250" s="34">
        <f>IF($C1250="","",IFERROR(MATCH($C1250,'案件'!$A$5:$A$84,0),"なし"))</f>
        <v/>
      </c>
      <c r="P1250" s="34">
        <f>IF($B1250="","",IFERROR(MATCH($B1250,'メンバー'!$B$5:$B$24,0),"なし"))</f>
        <v/>
      </c>
    </row>
    <row r="1251" ht="17" customHeight="1">
      <c r="A1251" s="23" t="n"/>
      <c r="B1251" s="21" t="n"/>
      <c r="C1251" s="21" t="n"/>
      <c r="D1251" s="29">
        <f>IF(OR($O1251="",$O1251="なし"),"",INDEX('案件'!$B$5:$B$84,$O1251)&amp;"")</f>
        <v/>
      </c>
      <c r="E1251" s="19" t="n"/>
      <c r="F1251" s="22" t="n"/>
      <c r="G1251" s="22" t="n"/>
      <c r="H1251" s="19" t="n"/>
      <c r="I1251" s="30">
        <f>IF(AND($F1251="",$G1251=""),"",IF(N('設定'!$B$11)&gt;0,ROUND((N($F1251)*60+N($G1251))/N('設定'!$B$11),0)*N('設定'!$B$11),(N($F1251)*60+N($G1251)))/60)</f>
        <v/>
      </c>
      <c r="J1251" s="31">
        <f>IF(OR($I1251="",$P1251="",$P1251="なし"),"",$I1251*N(INDEX('メンバー'!$D$5:$D$24,$P1251)))</f>
        <v/>
      </c>
      <c r="K1251" s="32">
        <f>IF(OR($O1251="",$O1251="なし"),"",INDEX('案件'!$D$5:$D$84,$O1251)&amp;"")</f>
        <v/>
      </c>
      <c r="L1251" s="32">
        <f>IF(AND($A1251="",$B1251="",$C1251="",$F1251="",$G1251=""),"",IF(NOT(ISNUMBER($A1251)),"日付がない",IF($P1251="","氏名がない",IF($P1251="なし","氏名がメンバーにない",IF($O1251="","案件コードがない",IF($O1251="なし","案件コードが案件にない",IF($I1251="","時間がない",IF((N($F1251)*60+N($G1251))=0,"時間が0",IF($I1251=0,"丸めると0分","")))))))))</f>
        <v/>
      </c>
      <c r="M1251" s="58" t="n"/>
      <c r="N1251" s="33">
        <f>IF(ISNUMBER($A1251),DATE(YEAR($A1251),MONTH($A1251),1),"")</f>
        <v/>
      </c>
      <c r="O1251" s="34">
        <f>IF($C1251="","",IFERROR(MATCH($C1251,'案件'!$A$5:$A$84,0),"なし"))</f>
        <v/>
      </c>
      <c r="P1251" s="34">
        <f>IF($B1251="","",IFERROR(MATCH($B1251,'メンバー'!$B$5:$B$24,0),"なし"))</f>
        <v/>
      </c>
    </row>
    <row r="1252" ht="17" customHeight="1">
      <c r="A1252" s="23" t="n"/>
      <c r="B1252" s="21" t="n"/>
      <c r="C1252" s="21" t="n"/>
      <c r="D1252" s="29">
        <f>IF(OR($O1252="",$O1252="なし"),"",INDEX('案件'!$B$5:$B$84,$O1252)&amp;"")</f>
        <v/>
      </c>
      <c r="E1252" s="19" t="n"/>
      <c r="F1252" s="22" t="n"/>
      <c r="G1252" s="22" t="n"/>
      <c r="H1252" s="19" t="n"/>
      <c r="I1252" s="30">
        <f>IF(AND($F1252="",$G1252=""),"",IF(N('設定'!$B$11)&gt;0,ROUND((N($F1252)*60+N($G1252))/N('設定'!$B$11),0)*N('設定'!$B$11),(N($F1252)*60+N($G1252)))/60)</f>
        <v/>
      </c>
      <c r="J1252" s="31">
        <f>IF(OR($I1252="",$P1252="",$P1252="なし"),"",$I1252*N(INDEX('メンバー'!$D$5:$D$24,$P1252)))</f>
        <v/>
      </c>
      <c r="K1252" s="32">
        <f>IF(OR($O1252="",$O1252="なし"),"",INDEX('案件'!$D$5:$D$84,$O1252)&amp;"")</f>
        <v/>
      </c>
      <c r="L1252" s="32">
        <f>IF(AND($A1252="",$B1252="",$C1252="",$F1252="",$G1252=""),"",IF(NOT(ISNUMBER($A1252)),"日付がない",IF($P1252="","氏名がない",IF($P1252="なし","氏名がメンバーにない",IF($O1252="","案件コードがない",IF($O1252="なし","案件コードが案件にない",IF($I1252="","時間がない",IF((N($F1252)*60+N($G1252))=0,"時間が0",IF($I1252=0,"丸めると0分","")))))))))</f>
        <v/>
      </c>
      <c r="M1252" s="58" t="n"/>
      <c r="N1252" s="33">
        <f>IF(ISNUMBER($A1252),DATE(YEAR($A1252),MONTH($A1252),1),"")</f>
        <v/>
      </c>
      <c r="O1252" s="34">
        <f>IF($C1252="","",IFERROR(MATCH($C1252,'案件'!$A$5:$A$84,0),"なし"))</f>
        <v/>
      </c>
      <c r="P1252" s="34">
        <f>IF($B1252="","",IFERROR(MATCH($B1252,'メンバー'!$B$5:$B$24,0),"なし"))</f>
        <v/>
      </c>
    </row>
    <row r="1253" ht="17" customHeight="1">
      <c r="A1253" s="23" t="n"/>
      <c r="B1253" s="21" t="n"/>
      <c r="C1253" s="21" t="n"/>
      <c r="D1253" s="29">
        <f>IF(OR($O1253="",$O1253="なし"),"",INDEX('案件'!$B$5:$B$84,$O1253)&amp;"")</f>
        <v/>
      </c>
      <c r="E1253" s="19" t="n"/>
      <c r="F1253" s="22" t="n"/>
      <c r="G1253" s="22" t="n"/>
      <c r="H1253" s="19" t="n"/>
      <c r="I1253" s="30">
        <f>IF(AND($F1253="",$G1253=""),"",IF(N('設定'!$B$11)&gt;0,ROUND((N($F1253)*60+N($G1253))/N('設定'!$B$11),0)*N('設定'!$B$11),(N($F1253)*60+N($G1253)))/60)</f>
        <v/>
      </c>
      <c r="J1253" s="31">
        <f>IF(OR($I1253="",$P1253="",$P1253="なし"),"",$I1253*N(INDEX('メンバー'!$D$5:$D$24,$P1253)))</f>
        <v/>
      </c>
      <c r="K1253" s="32">
        <f>IF(OR($O1253="",$O1253="なし"),"",INDEX('案件'!$D$5:$D$84,$O1253)&amp;"")</f>
        <v/>
      </c>
      <c r="L1253" s="32">
        <f>IF(AND($A1253="",$B1253="",$C1253="",$F1253="",$G1253=""),"",IF(NOT(ISNUMBER($A1253)),"日付がない",IF($P1253="","氏名がない",IF($P1253="なし","氏名がメンバーにない",IF($O1253="","案件コードがない",IF($O1253="なし","案件コードが案件にない",IF($I1253="","時間がない",IF((N($F1253)*60+N($G1253))=0,"時間が0",IF($I1253=0,"丸めると0分","")))))))))</f>
        <v/>
      </c>
      <c r="M1253" s="58" t="n"/>
      <c r="N1253" s="33">
        <f>IF(ISNUMBER($A1253),DATE(YEAR($A1253),MONTH($A1253),1),"")</f>
        <v/>
      </c>
      <c r="O1253" s="34">
        <f>IF($C1253="","",IFERROR(MATCH($C1253,'案件'!$A$5:$A$84,0),"なし"))</f>
        <v/>
      </c>
      <c r="P1253" s="34">
        <f>IF($B1253="","",IFERROR(MATCH($B1253,'メンバー'!$B$5:$B$24,0),"なし"))</f>
        <v/>
      </c>
    </row>
    <row r="1254" ht="17" customHeight="1">
      <c r="A1254" s="23" t="n"/>
      <c r="B1254" s="21" t="n"/>
      <c r="C1254" s="21" t="n"/>
      <c r="D1254" s="29">
        <f>IF(OR($O1254="",$O1254="なし"),"",INDEX('案件'!$B$5:$B$84,$O1254)&amp;"")</f>
        <v/>
      </c>
      <c r="E1254" s="19" t="n"/>
      <c r="F1254" s="22" t="n"/>
      <c r="G1254" s="22" t="n"/>
      <c r="H1254" s="19" t="n"/>
      <c r="I1254" s="30">
        <f>IF(AND($F1254="",$G1254=""),"",IF(N('設定'!$B$11)&gt;0,ROUND((N($F1254)*60+N($G1254))/N('設定'!$B$11),0)*N('設定'!$B$11),(N($F1254)*60+N($G1254)))/60)</f>
        <v/>
      </c>
      <c r="J1254" s="31">
        <f>IF(OR($I1254="",$P1254="",$P1254="なし"),"",$I1254*N(INDEX('メンバー'!$D$5:$D$24,$P1254)))</f>
        <v/>
      </c>
      <c r="K1254" s="32">
        <f>IF(OR($O1254="",$O1254="なし"),"",INDEX('案件'!$D$5:$D$84,$O1254)&amp;"")</f>
        <v/>
      </c>
      <c r="L1254" s="32">
        <f>IF(AND($A1254="",$B1254="",$C1254="",$F1254="",$G1254=""),"",IF(NOT(ISNUMBER($A1254)),"日付がない",IF($P1254="","氏名がない",IF($P1254="なし","氏名がメンバーにない",IF($O1254="","案件コードがない",IF($O1254="なし","案件コードが案件にない",IF($I1254="","時間がない",IF((N($F1254)*60+N($G1254))=0,"時間が0",IF($I1254=0,"丸めると0分","")))))))))</f>
        <v/>
      </c>
      <c r="M1254" s="58" t="n"/>
      <c r="N1254" s="33">
        <f>IF(ISNUMBER($A1254),DATE(YEAR($A1254),MONTH($A1254),1),"")</f>
        <v/>
      </c>
      <c r="O1254" s="34">
        <f>IF($C1254="","",IFERROR(MATCH($C1254,'案件'!$A$5:$A$84,0),"なし"))</f>
        <v/>
      </c>
      <c r="P1254" s="34">
        <f>IF($B1254="","",IFERROR(MATCH($B1254,'メンバー'!$B$5:$B$24,0),"なし"))</f>
        <v/>
      </c>
    </row>
    <row r="1255" ht="17" customHeight="1">
      <c r="A1255" s="23" t="n"/>
      <c r="B1255" s="21" t="n"/>
      <c r="C1255" s="21" t="n"/>
      <c r="D1255" s="29">
        <f>IF(OR($O1255="",$O1255="なし"),"",INDEX('案件'!$B$5:$B$84,$O1255)&amp;"")</f>
        <v/>
      </c>
      <c r="E1255" s="19" t="n"/>
      <c r="F1255" s="22" t="n"/>
      <c r="G1255" s="22" t="n"/>
      <c r="H1255" s="19" t="n"/>
      <c r="I1255" s="30">
        <f>IF(AND($F1255="",$G1255=""),"",IF(N('設定'!$B$11)&gt;0,ROUND((N($F1255)*60+N($G1255))/N('設定'!$B$11),0)*N('設定'!$B$11),(N($F1255)*60+N($G1255)))/60)</f>
        <v/>
      </c>
      <c r="J1255" s="31">
        <f>IF(OR($I1255="",$P1255="",$P1255="なし"),"",$I1255*N(INDEX('メンバー'!$D$5:$D$24,$P1255)))</f>
        <v/>
      </c>
      <c r="K1255" s="32">
        <f>IF(OR($O1255="",$O1255="なし"),"",INDEX('案件'!$D$5:$D$84,$O1255)&amp;"")</f>
        <v/>
      </c>
      <c r="L1255" s="32">
        <f>IF(AND($A1255="",$B1255="",$C1255="",$F1255="",$G1255=""),"",IF(NOT(ISNUMBER($A1255)),"日付がない",IF($P1255="","氏名がない",IF($P1255="なし","氏名がメンバーにない",IF($O1255="","案件コードがない",IF($O1255="なし","案件コードが案件にない",IF($I1255="","時間がない",IF((N($F1255)*60+N($G1255))=0,"時間が0",IF($I1255=0,"丸めると0分","")))))))))</f>
        <v/>
      </c>
      <c r="M1255" s="58" t="n"/>
      <c r="N1255" s="33">
        <f>IF(ISNUMBER($A1255),DATE(YEAR($A1255),MONTH($A1255),1),"")</f>
        <v/>
      </c>
      <c r="O1255" s="34">
        <f>IF($C1255="","",IFERROR(MATCH($C1255,'案件'!$A$5:$A$84,0),"なし"))</f>
        <v/>
      </c>
      <c r="P1255" s="34">
        <f>IF($B1255="","",IFERROR(MATCH($B1255,'メンバー'!$B$5:$B$24,0),"なし"))</f>
        <v/>
      </c>
    </row>
    <row r="1256" ht="17" customHeight="1">
      <c r="A1256" s="23" t="n"/>
      <c r="B1256" s="21" t="n"/>
      <c r="C1256" s="21" t="n"/>
      <c r="D1256" s="29">
        <f>IF(OR($O1256="",$O1256="なし"),"",INDEX('案件'!$B$5:$B$84,$O1256)&amp;"")</f>
        <v/>
      </c>
      <c r="E1256" s="19" t="n"/>
      <c r="F1256" s="22" t="n"/>
      <c r="G1256" s="22" t="n"/>
      <c r="H1256" s="19" t="n"/>
      <c r="I1256" s="30">
        <f>IF(AND($F1256="",$G1256=""),"",IF(N('設定'!$B$11)&gt;0,ROUND((N($F1256)*60+N($G1256))/N('設定'!$B$11),0)*N('設定'!$B$11),(N($F1256)*60+N($G1256)))/60)</f>
        <v/>
      </c>
      <c r="J1256" s="31">
        <f>IF(OR($I1256="",$P1256="",$P1256="なし"),"",$I1256*N(INDEX('メンバー'!$D$5:$D$24,$P1256)))</f>
        <v/>
      </c>
      <c r="K1256" s="32">
        <f>IF(OR($O1256="",$O1256="なし"),"",INDEX('案件'!$D$5:$D$84,$O1256)&amp;"")</f>
        <v/>
      </c>
      <c r="L1256" s="32">
        <f>IF(AND($A1256="",$B1256="",$C1256="",$F1256="",$G1256=""),"",IF(NOT(ISNUMBER($A1256)),"日付がない",IF($P1256="","氏名がない",IF($P1256="なし","氏名がメンバーにない",IF($O1256="","案件コードがない",IF($O1256="なし","案件コードが案件にない",IF($I1256="","時間がない",IF((N($F1256)*60+N($G1256))=0,"時間が0",IF($I1256=0,"丸めると0分","")))))))))</f>
        <v/>
      </c>
      <c r="M1256" s="58" t="n"/>
      <c r="N1256" s="33">
        <f>IF(ISNUMBER($A1256),DATE(YEAR($A1256),MONTH($A1256),1),"")</f>
        <v/>
      </c>
      <c r="O1256" s="34">
        <f>IF($C1256="","",IFERROR(MATCH($C1256,'案件'!$A$5:$A$84,0),"なし"))</f>
        <v/>
      </c>
      <c r="P1256" s="34">
        <f>IF($B1256="","",IFERROR(MATCH($B1256,'メンバー'!$B$5:$B$24,0),"なし"))</f>
        <v/>
      </c>
    </row>
    <row r="1257" ht="17" customHeight="1">
      <c r="A1257" s="23" t="n"/>
      <c r="B1257" s="21" t="n"/>
      <c r="C1257" s="21" t="n"/>
      <c r="D1257" s="29">
        <f>IF(OR($O1257="",$O1257="なし"),"",INDEX('案件'!$B$5:$B$84,$O1257)&amp;"")</f>
        <v/>
      </c>
      <c r="E1257" s="19" t="n"/>
      <c r="F1257" s="22" t="n"/>
      <c r="G1257" s="22" t="n"/>
      <c r="H1257" s="19" t="n"/>
      <c r="I1257" s="30">
        <f>IF(AND($F1257="",$G1257=""),"",IF(N('設定'!$B$11)&gt;0,ROUND((N($F1257)*60+N($G1257))/N('設定'!$B$11),0)*N('設定'!$B$11),(N($F1257)*60+N($G1257)))/60)</f>
        <v/>
      </c>
      <c r="J1257" s="31">
        <f>IF(OR($I1257="",$P1257="",$P1257="なし"),"",$I1257*N(INDEX('メンバー'!$D$5:$D$24,$P1257)))</f>
        <v/>
      </c>
      <c r="K1257" s="32">
        <f>IF(OR($O1257="",$O1257="なし"),"",INDEX('案件'!$D$5:$D$84,$O1257)&amp;"")</f>
        <v/>
      </c>
      <c r="L1257" s="32">
        <f>IF(AND($A1257="",$B1257="",$C1257="",$F1257="",$G1257=""),"",IF(NOT(ISNUMBER($A1257)),"日付がない",IF($P1257="","氏名がない",IF($P1257="なし","氏名がメンバーにない",IF($O1257="","案件コードがない",IF($O1257="なし","案件コードが案件にない",IF($I1257="","時間がない",IF((N($F1257)*60+N($G1257))=0,"時間が0",IF($I1257=0,"丸めると0分","")))))))))</f>
        <v/>
      </c>
      <c r="M1257" s="58" t="n"/>
      <c r="N1257" s="33">
        <f>IF(ISNUMBER($A1257),DATE(YEAR($A1257),MONTH($A1257),1),"")</f>
        <v/>
      </c>
      <c r="O1257" s="34">
        <f>IF($C1257="","",IFERROR(MATCH($C1257,'案件'!$A$5:$A$84,0),"なし"))</f>
        <v/>
      </c>
      <c r="P1257" s="34">
        <f>IF($B1257="","",IFERROR(MATCH($B1257,'メンバー'!$B$5:$B$24,0),"なし"))</f>
        <v/>
      </c>
    </row>
    <row r="1258" ht="17" customHeight="1">
      <c r="A1258" s="23" t="n"/>
      <c r="B1258" s="21" t="n"/>
      <c r="C1258" s="21" t="n"/>
      <c r="D1258" s="29">
        <f>IF(OR($O1258="",$O1258="なし"),"",INDEX('案件'!$B$5:$B$84,$O1258)&amp;"")</f>
        <v/>
      </c>
      <c r="E1258" s="19" t="n"/>
      <c r="F1258" s="22" t="n"/>
      <c r="G1258" s="22" t="n"/>
      <c r="H1258" s="19" t="n"/>
      <c r="I1258" s="30">
        <f>IF(AND($F1258="",$G1258=""),"",IF(N('設定'!$B$11)&gt;0,ROUND((N($F1258)*60+N($G1258))/N('設定'!$B$11),0)*N('設定'!$B$11),(N($F1258)*60+N($G1258)))/60)</f>
        <v/>
      </c>
      <c r="J1258" s="31">
        <f>IF(OR($I1258="",$P1258="",$P1258="なし"),"",$I1258*N(INDEX('メンバー'!$D$5:$D$24,$P1258)))</f>
        <v/>
      </c>
      <c r="K1258" s="32">
        <f>IF(OR($O1258="",$O1258="なし"),"",INDEX('案件'!$D$5:$D$84,$O1258)&amp;"")</f>
        <v/>
      </c>
      <c r="L1258" s="32">
        <f>IF(AND($A1258="",$B1258="",$C1258="",$F1258="",$G1258=""),"",IF(NOT(ISNUMBER($A1258)),"日付がない",IF($P1258="","氏名がない",IF($P1258="なし","氏名がメンバーにない",IF($O1258="","案件コードがない",IF($O1258="なし","案件コードが案件にない",IF($I1258="","時間がない",IF((N($F1258)*60+N($G1258))=0,"時間が0",IF($I1258=0,"丸めると0分","")))))))))</f>
        <v/>
      </c>
      <c r="M1258" s="58" t="n"/>
      <c r="N1258" s="33">
        <f>IF(ISNUMBER($A1258),DATE(YEAR($A1258),MONTH($A1258),1),"")</f>
        <v/>
      </c>
      <c r="O1258" s="34">
        <f>IF($C1258="","",IFERROR(MATCH($C1258,'案件'!$A$5:$A$84,0),"なし"))</f>
        <v/>
      </c>
      <c r="P1258" s="34">
        <f>IF($B1258="","",IFERROR(MATCH($B1258,'メンバー'!$B$5:$B$24,0),"なし"))</f>
        <v/>
      </c>
    </row>
    <row r="1259" ht="17" customHeight="1">
      <c r="A1259" s="23" t="n"/>
      <c r="B1259" s="21" t="n"/>
      <c r="C1259" s="21" t="n"/>
      <c r="D1259" s="29">
        <f>IF(OR($O1259="",$O1259="なし"),"",INDEX('案件'!$B$5:$B$84,$O1259)&amp;"")</f>
        <v/>
      </c>
      <c r="E1259" s="19" t="n"/>
      <c r="F1259" s="22" t="n"/>
      <c r="G1259" s="22" t="n"/>
      <c r="H1259" s="19" t="n"/>
      <c r="I1259" s="30">
        <f>IF(AND($F1259="",$G1259=""),"",IF(N('設定'!$B$11)&gt;0,ROUND((N($F1259)*60+N($G1259))/N('設定'!$B$11),0)*N('設定'!$B$11),(N($F1259)*60+N($G1259)))/60)</f>
        <v/>
      </c>
      <c r="J1259" s="31">
        <f>IF(OR($I1259="",$P1259="",$P1259="なし"),"",$I1259*N(INDEX('メンバー'!$D$5:$D$24,$P1259)))</f>
        <v/>
      </c>
      <c r="K1259" s="32">
        <f>IF(OR($O1259="",$O1259="なし"),"",INDEX('案件'!$D$5:$D$84,$O1259)&amp;"")</f>
        <v/>
      </c>
      <c r="L1259" s="32">
        <f>IF(AND($A1259="",$B1259="",$C1259="",$F1259="",$G1259=""),"",IF(NOT(ISNUMBER($A1259)),"日付がない",IF($P1259="","氏名がない",IF($P1259="なし","氏名がメンバーにない",IF($O1259="","案件コードがない",IF($O1259="なし","案件コードが案件にない",IF($I1259="","時間がない",IF((N($F1259)*60+N($G1259))=0,"時間が0",IF($I1259=0,"丸めると0分","")))))))))</f>
        <v/>
      </c>
      <c r="M1259" s="58" t="n"/>
      <c r="N1259" s="33">
        <f>IF(ISNUMBER($A1259),DATE(YEAR($A1259),MONTH($A1259),1),"")</f>
        <v/>
      </c>
      <c r="O1259" s="34">
        <f>IF($C1259="","",IFERROR(MATCH($C1259,'案件'!$A$5:$A$84,0),"なし"))</f>
        <v/>
      </c>
      <c r="P1259" s="34">
        <f>IF($B1259="","",IFERROR(MATCH($B1259,'メンバー'!$B$5:$B$24,0),"なし"))</f>
        <v/>
      </c>
    </row>
    <row r="1260" ht="17" customHeight="1">
      <c r="A1260" s="23" t="n"/>
      <c r="B1260" s="21" t="n"/>
      <c r="C1260" s="21" t="n"/>
      <c r="D1260" s="29">
        <f>IF(OR($O1260="",$O1260="なし"),"",INDEX('案件'!$B$5:$B$84,$O1260)&amp;"")</f>
        <v/>
      </c>
      <c r="E1260" s="19" t="n"/>
      <c r="F1260" s="22" t="n"/>
      <c r="G1260" s="22" t="n"/>
      <c r="H1260" s="19" t="n"/>
      <c r="I1260" s="30">
        <f>IF(AND($F1260="",$G1260=""),"",IF(N('設定'!$B$11)&gt;0,ROUND((N($F1260)*60+N($G1260))/N('設定'!$B$11),0)*N('設定'!$B$11),(N($F1260)*60+N($G1260)))/60)</f>
        <v/>
      </c>
      <c r="J1260" s="31">
        <f>IF(OR($I1260="",$P1260="",$P1260="なし"),"",$I1260*N(INDEX('メンバー'!$D$5:$D$24,$P1260)))</f>
        <v/>
      </c>
      <c r="K1260" s="32">
        <f>IF(OR($O1260="",$O1260="なし"),"",INDEX('案件'!$D$5:$D$84,$O1260)&amp;"")</f>
        <v/>
      </c>
      <c r="L1260" s="32">
        <f>IF(AND($A1260="",$B1260="",$C1260="",$F1260="",$G1260=""),"",IF(NOT(ISNUMBER($A1260)),"日付がない",IF($P1260="","氏名がない",IF($P1260="なし","氏名がメンバーにない",IF($O1260="","案件コードがない",IF($O1260="なし","案件コードが案件にない",IF($I1260="","時間がない",IF((N($F1260)*60+N($G1260))=0,"時間が0",IF($I1260=0,"丸めると0分","")))))))))</f>
        <v/>
      </c>
      <c r="M1260" s="58" t="n"/>
      <c r="N1260" s="33">
        <f>IF(ISNUMBER($A1260),DATE(YEAR($A1260),MONTH($A1260),1),"")</f>
        <v/>
      </c>
      <c r="O1260" s="34">
        <f>IF($C1260="","",IFERROR(MATCH($C1260,'案件'!$A$5:$A$84,0),"なし"))</f>
        <v/>
      </c>
      <c r="P1260" s="34">
        <f>IF($B1260="","",IFERROR(MATCH($B1260,'メンバー'!$B$5:$B$24,0),"なし"))</f>
        <v/>
      </c>
    </row>
    <row r="1261" ht="17" customHeight="1">
      <c r="A1261" s="23" t="n"/>
      <c r="B1261" s="21" t="n"/>
      <c r="C1261" s="21" t="n"/>
      <c r="D1261" s="29">
        <f>IF(OR($O1261="",$O1261="なし"),"",INDEX('案件'!$B$5:$B$84,$O1261)&amp;"")</f>
        <v/>
      </c>
      <c r="E1261" s="19" t="n"/>
      <c r="F1261" s="22" t="n"/>
      <c r="G1261" s="22" t="n"/>
      <c r="H1261" s="19" t="n"/>
      <c r="I1261" s="30">
        <f>IF(AND($F1261="",$G1261=""),"",IF(N('設定'!$B$11)&gt;0,ROUND((N($F1261)*60+N($G1261))/N('設定'!$B$11),0)*N('設定'!$B$11),(N($F1261)*60+N($G1261)))/60)</f>
        <v/>
      </c>
      <c r="J1261" s="31">
        <f>IF(OR($I1261="",$P1261="",$P1261="なし"),"",$I1261*N(INDEX('メンバー'!$D$5:$D$24,$P1261)))</f>
        <v/>
      </c>
      <c r="K1261" s="32">
        <f>IF(OR($O1261="",$O1261="なし"),"",INDEX('案件'!$D$5:$D$84,$O1261)&amp;"")</f>
        <v/>
      </c>
      <c r="L1261" s="32">
        <f>IF(AND($A1261="",$B1261="",$C1261="",$F1261="",$G1261=""),"",IF(NOT(ISNUMBER($A1261)),"日付がない",IF($P1261="","氏名がない",IF($P1261="なし","氏名がメンバーにない",IF($O1261="","案件コードがない",IF($O1261="なし","案件コードが案件にない",IF($I1261="","時間がない",IF((N($F1261)*60+N($G1261))=0,"時間が0",IF($I1261=0,"丸めると0分","")))))))))</f>
        <v/>
      </c>
      <c r="M1261" s="58" t="n"/>
      <c r="N1261" s="33">
        <f>IF(ISNUMBER($A1261),DATE(YEAR($A1261),MONTH($A1261),1),"")</f>
        <v/>
      </c>
      <c r="O1261" s="34">
        <f>IF($C1261="","",IFERROR(MATCH($C1261,'案件'!$A$5:$A$84,0),"なし"))</f>
        <v/>
      </c>
      <c r="P1261" s="34">
        <f>IF($B1261="","",IFERROR(MATCH($B1261,'メンバー'!$B$5:$B$24,0),"なし"))</f>
        <v/>
      </c>
    </row>
    <row r="1262" ht="17" customHeight="1">
      <c r="A1262" s="23" t="n"/>
      <c r="B1262" s="21" t="n"/>
      <c r="C1262" s="21" t="n"/>
      <c r="D1262" s="29">
        <f>IF(OR($O1262="",$O1262="なし"),"",INDEX('案件'!$B$5:$B$84,$O1262)&amp;"")</f>
        <v/>
      </c>
      <c r="E1262" s="19" t="n"/>
      <c r="F1262" s="22" t="n"/>
      <c r="G1262" s="22" t="n"/>
      <c r="H1262" s="19" t="n"/>
      <c r="I1262" s="30">
        <f>IF(AND($F1262="",$G1262=""),"",IF(N('設定'!$B$11)&gt;0,ROUND((N($F1262)*60+N($G1262))/N('設定'!$B$11),0)*N('設定'!$B$11),(N($F1262)*60+N($G1262)))/60)</f>
        <v/>
      </c>
      <c r="J1262" s="31">
        <f>IF(OR($I1262="",$P1262="",$P1262="なし"),"",$I1262*N(INDEX('メンバー'!$D$5:$D$24,$P1262)))</f>
        <v/>
      </c>
      <c r="K1262" s="32">
        <f>IF(OR($O1262="",$O1262="なし"),"",INDEX('案件'!$D$5:$D$84,$O1262)&amp;"")</f>
        <v/>
      </c>
      <c r="L1262" s="32">
        <f>IF(AND($A1262="",$B1262="",$C1262="",$F1262="",$G1262=""),"",IF(NOT(ISNUMBER($A1262)),"日付がない",IF($P1262="","氏名がない",IF($P1262="なし","氏名がメンバーにない",IF($O1262="","案件コードがない",IF($O1262="なし","案件コードが案件にない",IF($I1262="","時間がない",IF((N($F1262)*60+N($G1262))=0,"時間が0",IF($I1262=0,"丸めると0分","")))))))))</f>
        <v/>
      </c>
      <c r="M1262" s="58" t="n"/>
      <c r="N1262" s="33">
        <f>IF(ISNUMBER($A1262),DATE(YEAR($A1262),MONTH($A1262),1),"")</f>
        <v/>
      </c>
      <c r="O1262" s="34">
        <f>IF($C1262="","",IFERROR(MATCH($C1262,'案件'!$A$5:$A$84,0),"なし"))</f>
        <v/>
      </c>
      <c r="P1262" s="34">
        <f>IF($B1262="","",IFERROR(MATCH($B1262,'メンバー'!$B$5:$B$24,0),"なし"))</f>
        <v/>
      </c>
    </row>
    <row r="1263" ht="17" customHeight="1">
      <c r="A1263" s="23" t="n"/>
      <c r="B1263" s="21" t="n"/>
      <c r="C1263" s="21" t="n"/>
      <c r="D1263" s="29">
        <f>IF(OR($O1263="",$O1263="なし"),"",INDEX('案件'!$B$5:$B$84,$O1263)&amp;"")</f>
        <v/>
      </c>
      <c r="E1263" s="19" t="n"/>
      <c r="F1263" s="22" t="n"/>
      <c r="G1263" s="22" t="n"/>
      <c r="H1263" s="19" t="n"/>
      <c r="I1263" s="30">
        <f>IF(AND($F1263="",$G1263=""),"",IF(N('設定'!$B$11)&gt;0,ROUND((N($F1263)*60+N($G1263))/N('設定'!$B$11),0)*N('設定'!$B$11),(N($F1263)*60+N($G1263)))/60)</f>
        <v/>
      </c>
      <c r="J1263" s="31">
        <f>IF(OR($I1263="",$P1263="",$P1263="なし"),"",$I1263*N(INDEX('メンバー'!$D$5:$D$24,$P1263)))</f>
        <v/>
      </c>
      <c r="K1263" s="32">
        <f>IF(OR($O1263="",$O1263="なし"),"",INDEX('案件'!$D$5:$D$84,$O1263)&amp;"")</f>
        <v/>
      </c>
      <c r="L1263" s="32">
        <f>IF(AND($A1263="",$B1263="",$C1263="",$F1263="",$G1263=""),"",IF(NOT(ISNUMBER($A1263)),"日付がない",IF($P1263="","氏名がない",IF($P1263="なし","氏名がメンバーにない",IF($O1263="","案件コードがない",IF($O1263="なし","案件コードが案件にない",IF($I1263="","時間がない",IF((N($F1263)*60+N($G1263))=0,"時間が0",IF($I1263=0,"丸めると0分","")))))))))</f>
        <v/>
      </c>
      <c r="M1263" s="58" t="n"/>
      <c r="N1263" s="33">
        <f>IF(ISNUMBER($A1263),DATE(YEAR($A1263),MONTH($A1263),1),"")</f>
        <v/>
      </c>
      <c r="O1263" s="34">
        <f>IF($C1263="","",IFERROR(MATCH($C1263,'案件'!$A$5:$A$84,0),"なし"))</f>
        <v/>
      </c>
      <c r="P1263" s="34">
        <f>IF($B1263="","",IFERROR(MATCH($B1263,'メンバー'!$B$5:$B$24,0),"なし"))</f>
        <v/>
      </c>
    </row>
    <row r="1264" ht="17" customHeight="1">
      <c r="A1264" s="23" t="n"/>
      <c r="B1264" s="21" t="n"/>
      <c r="C1264" s="21" t="n"/>
      <c r="D1264" s="29">
        <f>IF(OR($O1264="",$O1264="なし"),"",INDEX('案件'!$B$5:$B$84,$O1264)&amp;"")</f>
        <v/>
      </c>
      <c r="E1264" s="19" t="n"/>
      <c r="F1264" s="22" t="n"/>
      <c r="G1264" s="22" t="n"/>
      <c r="H1264" s="19" t="n"/>
      <c r="I1264" s="30">
        <f>IF(AND($F1264="",$G1264=""),"",IF(N('設定'!$B$11)&gt;0,ROUND((N($F1264)*60+N($G1264))/N('設定'!$B$11),0)*N('設定'!$B$11),(N($F1264)*60+N($G1264)))/60)</f>
        <v/>
      </c>
      <c r="J1264" s="31">
        <f>IF(OR($I1264="",$P1264="",$P1264="なし"),"",$I1264*N(INDEX('メンバー'!$D$5:$D$24,$P1264)))</f>
        <v/>
      </c>
      <c r="K1264" s="32">
        <f>IF(OR($O1264="",$O1264="なし"),"",INDEX('案件'!$D$5:$D$84,$O1264)&amp;"")</f>
        <v/>
      </c>
      <c r="L1264" s="32">
        <f>IF(AND($A1264="",$B1264="",$C1264="",$F1264="",$G1264=""),"",IF(NOT(ISNUMBER($A1264)),"日付がない",IF($P1264="","氏名がない",IF($P1264="なし","氏名がメンバーにない",IF($O1264="","案件コードがない",IF($O1264="なし","案件コードが案件にない",IF($I1264="","時間がない",IF((N($F1264)*60+N($G1264))=0,"時間が0",IF($I1264=0,"丸めると0分","")))))))))</f>
        <v/>
      </c>
      <c r="M1264" s="58" t="n"/>
      <c r="N1264" s="33">
        <f>IF(ISNUMBER($A1264),DATE(YEAR($A1264),MONTH($A1264),1),"")</f>
        <v/>
      </c>
      <c r="O1264" s="34">
        <f>IF($C1264="","",IFERROR(MATCH($C1264,'案件'!$A$5:$A$84,0),"なし"))</f>
        <v/>
      </c>
      <c r="P1264" s="34">
        <f>IF($B1264="","",IFERROR(MATCH($B1264,'メンバー'!$B$5:$B$24,0),"なし"))</f>
        <v/>
      </c>
    </row>
    <row r="1265" ht="17" customHeight="1">
      <c r="A1265" s="23" t="n"/>
      <c r="B1265" s="21" t="n"/>
      <c r="C1265" s="21" t="n"/>
      <c r="D1265" s="29">
        <f>IF(OR($O1265="",$O1265="なし"),"",INDEX('案件'!$B$5:$B$84,$O1265)&amp;"")</f>
        <v/>
      </c>
      <c r="E1265" s="19" t="n"/>
      <c r="F1265" s="22" t="n"/>
      <c r="G1265" s="22" t="n"/>
      <c r="H1265" s="19" t="n"/>
      <c r="I1265" s="30">
        <f>IF(AND($F1265="",$G1265=""),"",IF(N('設定'!$B$11)&gt;0,ROUND((N($F1265)*60+N($G1265))/N('設定'!$B$11),0)*N('設定'!$B$11),(N($F1265)*60+N($G1265)))/60)</f>
        <v/>
      </c>
      <c r="J1265" s="31">
        <f>IF(OR($I1265="",$P1265="",$P1265="なし"),"",$I1265*N(INDEX('メンバー'!$D$5:$D$24,$P1265)))</f>
        <v/>
      </c>
      <c r="K1265" s="32">
        <f>IF(OR($O1265="",$O1265="なし"),"",INDEX('案件'!$D$5:$D$84,$O1265)&amp;"")</f>
        <v/>
      </c>
      <c r="L1265" s="32">
        <f>IF(AND($A1265="",$B1265="",$C1265="",$F1265="",$G1265=""),"",IF(NOT(ISNUMBER($A1265)),"日付がない",IF($P1265="","氏名がない",IF($P1265="なし","氏名がメンバーにない",IF($O1265="","案件コードがない",IF($O1265="なし","案件コードが案件にない",IF($I1265="","時間がない",IF((N($F1265)*60+N($G1265))=0,"時間が0",IF($I1265=0,"丸めると0分","")))))))))</f>
        <v/>
      </c>
      <c r="M1265" s="58" t="n"/>
      <c r="N1265" s="33">
        <f>IF(ISNUMBER($A1265),DATE(YEAR($A1265),MONTH($A1265),1),"")</f>
        <v/>
      </c>
      <c r="O1265" s="34">
        <f>IF($C1265="","",IFERROR(MATCH($C1265,'案件'!$A$5:$A$84,0),"なし"))</f>
        <v/>
      </c>
      <c r="P1265" s="34">
        <f>IF($B1265="","",IFERROR(MATCH($B1265,'メンバー'!$B$5:$B$24,0),"なし"))</f>
        <v/>
      </c>
    </row>
    <row r="1266" ht="17" customHeight="1">
      <c r="A1266" s="23" t="n"/>
      <c r="B1266" s="21" t="n"/>
      <c r="C1266" s="21" t="n"/>
      <c r="D1266" s="29">
        <f>IF(OR($O1266="",$O1266="なし"),"",INDEX('案件'!$B$5:$B$84,$O1266)&amp;"")</f>
        <v/>
      </c>
      <c r="E1266" s="19" t="n"/>
      <c r="F1266" s="22" t="n"/>
      <c r="G1266" s="22" t="n"/>
      <c r="H1266" s="19" t="n"/>
      <c r="I1266" s="30">
        <f>IF(AND($F1266="",$G1266=""),"",IF(N('設定'!$B$11)&gt;0,ROUND((N($F1266)*60+N($G1266))/N('設定'!$B$11),0)*N('設定'!$B$11),(N($F1266)*60+N($G1266)))/60)</f>
        <v/>
      </c>
      <c r="J1266" s="31">
        <f>IF(OR($I1266="",$P1266="",$P1266="なし"),"",$I1266*N(INDEX('メンバー'!$D$5:$D$24,$P1266)))</f>
        <v/>
      </c>
      <c r="K1266" s="32">
        <f>IF(OR($O1266="",$O1266="なし"),"",INDEX('案件'!$D$5:$D$84,$O1266)&amp;"")</f>
        <v/>
      </c>
      <c r="L1266" s="32">
        <f>IF(AND($A1266="",$B1266="",$C1266="",$F1266="",$G1266=""),"",IF(NOT(ISNUMBER($A1266)),"日付がない",IF($P1266="","氏名がない",IF($P1266="なし","氏名がメンバーにない",IF($O1266="","案件コードがない",IF($O1266="なし","案件コードが案件にない",IF($I1266="","時間がない",IF((N($F1266)*60+N($G1266))=0,"時間が0",IF($I1266=0,"丸めると0分","")))))))))</f>
        <v/>
      </c>
      <c r="M1266" s="58" t="n"/>
      <c r="N1266" s="33">
        <f>IF(ISNUMBER($A1266),DATE(YEAR($A1266),MONTH($A1266),1),"")</f>
        <v/>
      </c>
      <c r="O1266" s="34">
        <f>IF($C1266="","",IFERROR(MATCH($C1266,'案件'!$A$5:$A$84,0),"なし"))</f>
        <v/>
      </c>
      <c r="P1266" s="34">
        <f>IF($B1266="","",IFERROR(MATCH($B1266,'メンバー'!$B$5:$B$24,0),"なし"))</f>
        <v/>
      </c>
    </row>
    <row r="1267" ht="17" customHeight="1">
      <c r="A1267" s="23" t="n"/>
      <c r="B1267" s="21" t="n"/>
      <c r="C1267" s="21" t="n"/>
      <c r="D1267" s="29">
        <f>IF(OR($O1267="",$O1267="なし"),"",INDEX('案件'!$B$5:$B$84,$O1267)&amp;"")</f>
        <v/>
      </c>
      <c r="E1267" s="19" t="n"/>
      <c r="F1267" s="22" t="n"/>
      <c r="G1267" s="22" t="n"/>
      <c r="H1267" s="19" t="n"/>
      <c r="I1267" s="30">
        <f>IF(AND($F1267="",$G1267=""),"",IF(N('設定'!$B$11)&gt;0,ROUND((N($F1267)*60+N($G1267))/N('設定'!$B$11),0)*N('設定'!$B$11),(N($F1267)*60+N($G1267)))/60)</f>
        <v/>
      </c>
      <c r="J1267" s="31">
        <f>IF(OR($I1267="",$P1267="",$P1267="なし"),"",$I1267*N(INDEX('メンバー'!$D$5:$D$24,$P1267)))</f>
        <v/>
      </c>
      <c r="K1267" s="32">
        <f>IF(OR($O1267="",$O1267="なし"),"",INDEX('案件'!$D$5:$D$84,$O1267)&amp;"")</f>
        <v/>
      </c>
      <c r="L1267" s="32">
        <f>IF(AND($A1267="",$B1267="",$C1267="",$F1267="",$G1267=""),"",IF(NOT(ISNUMBER($A1267)),"日付がない",IF($P1267="","氏名がない",IF($P1267="なし","氏名がメンバーにない",IF($O1267="","案件コードがない",IF($O1267="なし","案件コードが案件にない",IF($I1267="","時間がない",IF((N($F1267)*60+N($G1267))=0,"時間が0",IF($I1267=0,"丸めると0分","")))))))))</f>
        <v/>
      </c>
      <c r="M1267" s="58" t="n"/>
      <c r="N1267" s="33">
        <f>IF(ISNUMBER($A1267),DATE(YEAR($A1267),MONTH($A1267),1),"")</f>
        <v/>
      </c>
      <c r="O1267" s="34">
        <f>IF($C1267="","",IFERROR(MATCH($C1267,'案件'!$A$5:$A$84,0),"なし"))</f>
        <v/>
      </c>
      <c r="P1267" s="34">
        <f>IF($B1267="","",IFERROR(MATCH($B1267,'メンバー'!$B$5:$B$24,0),"なし"))</f>
        <v/>
      </c>
    </row>
    <row r="1268" ht="17" customHeight="1">
      <c r="A1268" s="23" t="n"/>
      <c r="B1268" s="21" t="n"/>
      <c r="C1268" s="21" t="n"/>
      <c r="D1268" s="29">
        <f>IF(OR($O1268="",$O1268="なし"),"",INDEX('案件'!$B$5:$B$84,$O1268)&amp;"")</f>
        <v/>
      </c>
      <c r="E1268" s="19" t="n"/>
      <c r="F1268" s="22" t="n"/>
      <c r="G1268" s="22" t="n"/>
      <c r="H1268" s="19" t="n"/>
      <c r="I1268" s="30">
        <f>IF(AND($F1268="",$G1268=""),"",IF(N('設定'!$B$11)&gt;0,ROUND((N($F1268)*60+N($G1268))/N('設定'!$B$11),0)*N('設定'!$B$11),(N($F1268)*60+N($G1268)))/60)</f>
        <v/>
      </c>
      <c r="J1268" s="31">
        <f>IF(OR($I1268="",$P1268="",$P1268="なし"),"",$I1268*N(INDEX('メンバー'!$D$5:$D$24,$P1268)))</f>
        <v/>
      </c>
      <c r="K1268" s="32">
        <f>IF(OR($O1268="",$O1268="なし"),"",INDEX('案件'!$D$5:$D$84,$O1268)&amp;"")</f>
        <v/>
      </c>
      <c r="L1268" s="32">
        <f>IF(AND($A1268="",$B1268="",$C1268="",$F1268="",$G1268=""),"",IF(NOT(ISNUMBER($A1268)),"日付がない",IF($P1268="","氏名がない",IF($P1268="なし","氏名がメンバーにない",IF($O1268="","案件コードがない",IF($O1268="なし","案件コードが案件にない",IF($I1268="","時間がない",IF((N($F1268)*60+N($G1268))=0,"時間が0",IF($I1268=0,"丸めると0分","")))))))))</f>
        <v/>
      </c>
      <c r="M1268" s="58" t="n"/>
      <c r="N1268" s="33">
        <f>IF(ISNUMBER($A1268),DATE(YEAR($A1268),MONTH($A1268),1),"")</f>
        <v/>
      </c>
      <c r="O1268" s="34">
        <f>IF($C1268="","",IFERROR(MATCH($C1268,'案件'!$A$5:$A$84,0),"なし"))</f>
        <v/>
      </c>
      <c r="P1268" s="34">
        <f>IF($B1268="","",IFERROR(MATCH($B1268,'メンバー'!$B$5:$B$24,0),"なし"))</f>
        <v/>
      </c>
    </row>
    <row r="1269" ht="17" customHeight="1">
      <c r="A1269" s="23" t="n"/>
      <c r="B1269" s="21" t="n"/>
      <c r="C1269" s="21" t="n"/>
      <c r="D1269" s="29">
        <f>IF(OR($O1269="",$O1269="なし"),"",INDEX('案件'!$B$5:$B$84,$O1269)&amp;"")</f>
        <v/>
      </c>
      <c r="E1269" s="19" t="n"/>
      <c r="F1269" s="22" t="n"/>
      <c r="G1269" s="22" t="n"/>
      <c r="H1269" s="19" t="n"/>
      <c r="I1269" s="30">
        <f>IF(AND($F1269="",$G1269=""),"",IF(N('設定'!$B$11)&gt;0,ROUND((N($F1269)*60+N($G1269))/N('設定'!$B$11),0)*N('設定'!$B$11),(N($F1269)*60+N($G1269)))/60)</f>
        <v/>
      </c>
      <c r="J1269" s="31">
        <f>IF(OR($I1269="",$P1269="",$P1269="なし"),"",$I1269*N(INDEX('メンバー'!$D$5:$D$24,$P1269)))</f>
        <v/>
      </c>
      <c r="K1269" s="32">
        <f>IF(OR($O1269="",$O1269="なし"),"",INDEX('案件'!$D$5:$D$84,$O1269)&amp;"")</f>
        <v/>
      </c>
      <c r="L1269" s="32">
        <f>IF(AND($A1269="",$B1269="",$C1269="",$F1269="",$G1269=""),"",IF(NOT(ISNUMBER($A1269)),"日付がない",IF($P1269="","氏名がない",IF($P1269="なし","氏名がメンバーにない",IF($O1269="","案件コードがない",IF($O1269="なし","案件コードが案件にない",IF($I1269="","時間がない",IF((N($F1269)*60+N($G1269))=0,"時間が0",IF($I1269=0,"丸めると0分","")))))))))</f>
        <v/>
      </c>
      <c r="M1269" s="58" t="n"/>
      <c r="N1269" s="33">
        <f>IF(ISNUMBER($A1269),DATE(YEAR($A1269),MONTH($A1269),1),"")</f>
        <v/>
      </c>
      <c r="O1269" s="34">
        <f>IF($C1269="","",IFERROR(MATCH($C1269,'案件'!$A$5:$A$84,0),"なし"))</f>
        <v/>
      </c>
      <c r="P1269" s="34">
        <f>IF($B1269="","",IFERROR(MATCH($B1269,'メンバー'!$B$5:$B$24,0),"なし"))</f>
        <v/>
      </c>
    </row>
    <row r="1270" ht="17" customHeight="1">
      <c r="A1270" s="23" t="n"/>
      <c r="B1270" s="21" t="n"/>
      <c r="C1270" s="21" t="n"/>
      <c r="D1270" s="29">
        <f>IF(OR($O1270="",$O1270="なし"),"",INDEX('案件'!$B$5:$B$84,$O1270)&amp;"")</f>
        <v/>
      </c>
      <c r="E1270" s="19" t="n"/>
      <c r="F1270" s="22" t="n"/>
      <c r="G1270" s="22" t="n"/>
      <c r="H1270" s="19" t="n"/>
      <c r="I1270" s="30">
        <f>IF(AND($F1270="",$G1270=""),"",IF(N('設定'!$B$11)&gt;0,ROUND((N($F1270)*60+N($G1270))/N('設定'!$B$11),0)*N('設定'!$B$11),(N($F1270)*60+N($G1270)))/60)</f>
        <v/>
      </c>
      <c r="J1270" s="31">
        <f>IF(OR($I1270="",$P1270="",$P1270="なし"),"",$I1270*N(INDEX('メンバー'!$D$5:$D$24,$P1270)))</f>
        <v/>
      </c>
      <c r="K1270" s="32">
        <f>IF(OR($O1270="",$O1270="なし"),"",INDEX('案件'!$D$5:$D$84,$O1270)&amp;"")</f>
        <v/>
      </c>
      <c r="L1270" s="32">
        <f>IF(AND($A1270="",$B1270="",$C1270="",$F1270="",$G1270=""),"",IF(NOT(ISNUMBER($A1270)),"日付がない",IF($P1270="","氏名がない",IF($P1270="なし","氏名がメンバーにない",IF($O1270="","案件コードがない",IF($O1270="なし","案件コードが案件にない",IF($I1270="","時間がない",IF((N($F1270)*60+N($G1270))=0,"時間が0",IF($I1270=0,"丸めると0分","")))))))))</f>
        <v/>
      </c>
      <c r="M1270" s="58" t="n"/>
      <c r="N1270" s="33">
        <f>IF(ISNUMBER($A1270),DATE(YEAR($A1270),MONTH($A1270),1),"")</f>
        <v/>
      </c>
      <c r="O1270" s="34">
        <f>IF($C1270="","",IFERROR(MATCH($C1270,'案件'!$A$5:$A$84,0),"なし"))</f>
        <v/>
      </c>
      <c r="P1270" s="34">
        <f>IF($B1270="","",IFERROR(MATCH($B1270,'メンバー'!$B$5:$B$24,0),"なし"))</f>
        <v/>
      </c>
    </row>
    <row r="1271" ht="17" customHeight="1">
      <c r="A1271" s="23" t="n"/>
      <c r="B1271" s="21" t="n"/>
      <c r="C1271" s="21" t="n"/>
      <c r="D1271" s="29">
        <f>IF(OR($O1271="",$O1271="なし"),"",INDEX('案件'!$B$5:$B$84,$O1271)&amp;"")</f>
        <v/>
      </c>
      <c r="E1271" s="19" t="n"/>
      <c r="F1271" s="22" t="n"/>
      <c r="G1271" s="22" t="n"/>
      <c r="H1271" s="19" t="n"/>
      <c r="I1271" s="30">
        <f>IF(AND($F1271="",$G1271=""),"",IF(N('設定'!$B$11)&gt;0,ROUND((N($F1271)*60+N($G1271))/N('設定'!$B$11),0)*N('設定'!$B$11),(N($F1271)*60+N($G1271)))/60)</f>
        <v/>
      </c>
      <c r="J1271" s="31">
        <f>IF(OR($I1271="",$P1271="",$P1271="なし"),"",$I1271*N(INDEX('メンバー'!$D$5:$D$24,$P1271)))</f>
        <v/>
      </c>
      <c r="K1271" s="32">
        <f>IF(OR($O1271="",$O1271="なし"),"",INDEX('案件'!$D$5:$D$84,$O1271)&amp;"")</f>
        <v/>
      </c>
      <c r="L1271" s="32">
        <f>IF(AND($A1271="",$B1271="",$C1271="",$F1271="",$G1271=""),"",IF(NOT(ISNUMBER($A1271)),"日付がない",IF($P1271="","氏名がない",IF($P1271="なし","氏名がメンバーにない",IF($O1271="","案件コードがない",IF($O1271="なし","案件コードが案件にない",IF($I1271="","時間がない",IF((N($F1271)*60+N($G1271))=0,"時間が0",IF($I1271=0,"丸めると0分","")))))))))</f>
        <v/>
      </c>
      <c r="M1271" s="58" t="n"/>
      <c r="N1271" s="33">
        <f>IF(ISNUMBER($A1271),DATE(YEAR($A1271),MONTH($A1271),1),"")</f>
        <v/>
      </c>
      <c r="O1271" s="34">
        <f>IF($C1271="","",IFERROR(MATCH($C1271,'案件'!$A$5:$A$84,0),"なし"))</f>
        <v/>
      </c>
      <c r="P1271" s="34">
        <f>IF($B1271="","",IFERROR(MATCH($B1271,'メンバー'!$B$5:$B$24,0),"なし"))</f>
        <v/>
      </c>
    </row>
    <row r="1272" ht="17" customHeight="1">
      <c r="A1272" s="23" t="n"/>
      <c r="B1272" s="21" t="n"/>
      <c r="C1272" s="21" t="n"/>
      <c r="D1272" s="29">
        <f>IF(OR($O1272="",$O1272="なし"),"",INDEX('案件'!$B$5:$B$84,$O1272)&amp;"")</f>
        <v/>
      </c>
      <c r="E1272" s="19" t="n"/>
      <c r="F1272" s="22" t="n"/>
      <c r="G1272" s="22" t="n"/>
      <c r="H1272" s="19" t="n"/>
      <c r="I1272" s="30">
        <f>IF(AND($F1272="",$G1272=""),"",IF(N('設定'!$B$11)&gt;0,ROUND((N($F1272)*60+N($G1272))/N('設定'!$B$11),0)*N('設定'!$B$11),(N($F1272)*60+N($G1272)))/60)</f>
        <v/>
      </c>
      <c r="J1272" s="31">
        <f>IF(OR($I1272="",$P1272="",$P1272="なし"),"",$I1272*N(INDEX('メンバー'!$D$5:$D$24,$P1272)))</f>
        <v/>
      </c>
      <c r="K1272" s="32">
        <f>IF(OR($O1272="",$O1272="なし"),"",INDEX('案件'!$D$5:$D$84,$O1272)&amp;"")</f>
        <v/>
      </c>
      <c r="L1272" s="32">
        <f>IF(AND($A1272="",$B1272="",$C1272="",$F1272="",$G1272=""),"",IF(NOT(ISNUMBER($A1272)),"日付がない",IF($P1272="","氏名がない",IF($P1272="なし","氏名がメンバーにない",IF($O1272="","案件コードがない",IF($O1272="なし","案件コードが案件にない",IF($I1272="","時間がない",IF((N($F1272)*60+N($G1272))=0,"時間が0",IF($I1272=0,"丸めると0分","")))))))))</f>
        <v/>
      </c>
      <c r="M1272" s="58" t="n"/>
      <c r="N1272" s="33">
        <f>IF(ISNUMBER($A1272),DATE(YEAR($A1272),MONTH($A1272),1),"")</f>
        <v/>
      </c>
      <c r="O1272" s="34">
        <f>IF($C1272="","",IFERROR(MATCH($C1272,'案件'!$A$5:$A$84,0),"なし"))</f>
        <v/>
      </c>
      <c r="P1272" s="34">
        <f>IF($B1272="","",IFERROR(MATCH($B1272,'メンバー'!$B$5:$B$24,0),"なし"))</f>
        <v/>
      </c>
    </row>
    <row r="1273" ht="17" customHeight="1">
      <c r="A1273" s="23" t="n"/>
      <c r="B1273" s="21" t="n"/>
      <c r="C1273" s="21" t="n"/>
      <c r="D1273" s="29">
        <f>IF(OR($O1273="",$O1273="なし"),"",INDEX('案件'!$B$5:$B$84,$O1273)&amp;"")</f>
        <v/>
      </c>
      <c r="E1273" s="19" t="n"/>
      <c r="F1273" s="22" t="n"/>
      <c r="G1273" s="22" t="n"/>
      <c r="H1273" s="19" t="n"/>
      <c r="I1273" s="30">
        <f>IF(AND($F1273="",$G1273=""),"",IF(N('設定'!$B$11)&gt;0,ROUND((N($F1273)*60+N($G1273))/N('設定'!$B$11),0)*N('設定'!$B$11),(N($F1273)*60+N($G1273)))/60)</f>
        <v/>
      </c>
      <c r="J1273" s="31">
        <f>IF(OR($I1273="",$P1273="",$P1273="なし"),"",$I1273*N(INDEX('メンバー'!$D$5:$D$24,$P1273)))</f>
        <v/>
      </c>
      <c r="K1273" s="32">
        <f>IF(OR($O1273="",$O1273="なし"),"",INDEX('案件'!$D$5:$D$84,$O1273)&amp;"")</f>
        <v/>
      </c>
      <c r="L1273" s="32">
        <f>IF(AND($A1273="",$B1273="",$C1273="",$F1273="",$G1273=""),"",IF(NOT(ISNUMBER($A1273)),"日付がない",IF($P1273="","氏名がない",IF($P1273="なし","氏名がメンバーにない",IF($O1273="","案件コードがない",IF($O1273="なし","案件コードが案件にない",IF($I1273="","時間がない",IF((N($F1273)*60+N($G1273))=0,"時間が0",IF($I1273=0,"丸めると0分","")))))))))</f>
        <v/>
      </c>
      <c r="M1273" s="58" t="n"/>
      <c r="N1273" s="33">
        <f>IF(ISNUMBER($A1273),DATE(YEAR($A1273),MONTH($A1273),1),"")</f>
        <v/>
      </c>
      <c r="O1273" s="34">
        <f>IF($C1273="","",IFERROR(MATCH($C1273,'案件'!$A$5:$A$84,0),"なし"))</f>
        <v/>
      </c>
      <c r="P1273" s="34">
        <f>IF($B1273="","",IFERROR(MATCH($B1273,'メンバー'!$B$5:$B$24,0),"なし"))</f>
        <v/>
      </c>
    </row>
    <row r="1274" ht="17" customHeight="1">
      <c r="A1274" s="23" t="n"/>
      <c r="B1274" s="21" t="n"/>
      <c r="C1274" s="21" t="n"/>
      <c r="D1274" s="29">
        <f>IF(OR($O1274="",$O1274="なし"),"",INDEX('案件'!$B$5:$B$84,$O1274)&amp;"")</f>
        <v/>
      </c>
      <c r="E1274" s="19" t="n"/>
      <c r="F1274" s="22" t="n"/>
      <c r="G1274" s="22" t="n"/>
      <c r="H1274" s="19" t="n"/>
      <c r="I1274" s="30">
        <f>IF(AND($F1274="",$G1274=""),"",IF(N('設定'!$B$11)&gt;0,ROUND((N($F1274)*60+N($G1274))/N('設定'!$B$11),0)*N('設定'!$B$11),(N($F1274)*60+N($G1274)))/60)</f>
        <v/>
      </c>
      <c r="J1274" s="31">
        <f>IF(OR($I1274="",$P1274="",$P1274="なし"),"",$I1274*N(INDEX('メンバー'!$D$5:$D$24,$P1274)))</f>
        <v/>
      </c>
      <c r="K1274" s="32">
        <f>IF(OR($O1274="",$O1274="なし"),"",INDEX('案件'!$D$5:$D$84,$O1274)&amp;"")</f>
        <v/>
      </c>
      <c r="L1274" s="32">
        <f>IF(AND($A1274="",$B1274="",$C1274="",$F1274="",$G1274=""),"",IF(NOT(ISNUMBER($A1274)),"日付がない",IF($P1274="","氏名がない",IF($P1274="なし","氏名がメンバーにない",IF($O1274="","案件コードがない",IF($O1274="なし","案件コードが案件にない",IF($I1274="","時間がない",IF((N($F1274)*60+N($G1274))=0,"時間が0",IF($I1274=0,"丸めると0分","")))))))))</f>
        <v/>
      </c>
      <c r="M1274" s="58" t="n"/>
      <c r="N1274" s="33">
        <f>IF(ISNUMBER($A1274),DATE(YEAR($A1274),MONTH($A1274),1),"")</f>
        <v/>
      </c>
      <c r="O1274" s="34">
        <f>IF($C1274="","",IFERROR(MATCH($C1274,'案件'!$A$5:$A$84,0),"なし"))</f>
        <v/>
      </c>
      <c r="P1274" s="34">
        <f>IF($B1274="","",IFERROR(MATCH($B1274,'メンバー'!$B$5:$B$24,0),"なし"))</f>
        <v/>
      </c>
    </row>
    <row r="1275" ht="17" customHeight="1">
      <c r="A1275" s="23" t="n"/>
      <c r="B1275" s="21" t="n"/>
      <c r="C1275" s="21" t="n"/>
      <c r="D1275" s="29">
        <f>IF(OR($O1275="",$O1275="なし"),"",INDEX('案件'!$B$5:$B$84,$O1275)&amp;"")</f>
        <v/>
      </c>
      <c r="E1275" s="19" t="n"/>
      <c r="F1275" s="22" t="n"/>
      <c r="G1275" s="22" t="n"/>
      <c r="H1275" s="19" t="n"/>
      <c r="I1275" s="30">
        <f>IF(AND($F1275="",$G1275=""),"",IF(N('設定'!$B$11)&gt;0,ROUND((N($F1275)*60+N($G1275))/N('設定'!$B$11),0)*N('設定'!$B$11),(N($F1275)*60+N($G1275)))/60)</f>
        <v/>
      </c>
      <c r="J1275" s="31">
        <f>IF(OR($I1275="",$P1275="",$P1275="なし"),"",$I1275*N(INDEX('メンバー'!$D$5:$D$24,$P1275)))</f>
        <v/>
      </c>
      <c r="K1275" s="32">
        <f>IF(OR($O1275="",$O1275="なし"),"",INDEX('案件'!$D$5:$D$84,$O1275)&amp;"")</f>
        <v/>
      </c>
      <c r="L1275" s="32">
        <f>IF(AND($A1275="",$B1275="",$C1275="",$F1275="",$G1275=""),"",IF(NOT(ISNUMBER($A1275)),"日付がない",IF($P1275="","氏名がない",IF($P1275="なし","氏名がメンバーにない",IF($O1275="","案件コードがない",IF($O1275="なし","案件コードが案件にない",IF($I1275="","時間がない",IF((N($F1275)*60+N($G1275))=0,"時間が0",IF($I1275=0,"丸めると0分","")))))))))</f>
        <v/>
      </c>
      <c r="M1275" s="58" t="n"/>
      <c r="N1275" s="33">
        <f>IF(ISNUMBER($A1275),DATE(YEAR($A1275),MONTH($A1275),1),"")</f>
        <v/>
      </c>
      <c r="O1275" s="34">
        <f>IF($C1275="","",IFERROR(MATCH($C1275,'案件'!$A$5:$A$84,0),"なし"))</f>
        <v/>
      </c>
      <c r="P1275" s="34">
        <f>IF($B1275="","",IFERROR(MATCH($B1275,'メンバー'!$B$5:$B$24,0),"なし"))</f>
        <v/>
      </c>
    </row>
    <row r="1276" ht="17" customHeight="1">
      <c r="A1276" s="23" t="n"/>
      <c r="B1276" s="21" t="n"/>
      <c r="C1276" s="21" t="n"/>
      <c r="D1276" s="29">
        <f>IF(OR($O1276="",$O1276="なし"),"",INDEX('案件'!$B$5:$B$84,$O1276)&amp;"")</f>
        <v/>
      </c>
      <c r="E1276" s="19" t="n"/>
      <c r="F1276" s="22" t="n"/>
      <c r="G1276" s="22" t="n"/>
      <c r="H1276" s="19" t="n"/>
      <c r="I1276" s="30">
        <f>IF(AND($F1276="",$G1276=""),"",IF(N('設定'!$B$11)&gt;0,ROUND((N($F1276)*60+N($G1276))/N('設定'!$B$11),0)*N('設定'!$B$11),(N($F1276)*60+N($G1276)))/60)</f>
        <v/>
      </c>
      <c r="J1276" s="31">
        <f>IF(OR($I1276="",$P1276="",$P1276="なし"),"",$I1276*N(INDEX('メンバー'!$D$5:$D$24,$P1276)))</f>
        <v/>
      </c>
      <c r="K1276" s="32">
        <f>IF(OR($O1276="",$O1276="なし"),"",INDEX('案件'!$D$5:$D$84,$O1276)&amp;"")</f>
        <v/>
      </c>
      <c r="L1276" s="32">
        <f>IF(AND($A1276="",$B1276="",$C1276="",$F1276="",$G1276=""),"",IF(NOT(ISNUMBER($A1276)),"日付がない",IF($P1276="","氏名がない",IF($P1276="なし","氏名がメンバーにない",IF($O1276="","案件コードがない",IF($O1276="なし","案件コードが案件にない",IF($I1276="","時間がない",IF((N($F1276)*60+N($G1276))=0,"時間が0",IF($I1276=0,"丸めると0分","")))))))))</f>
        <v/>
      </c>
      <c r="M1276" s="58" t="n"/>
      <c r="N1276" s="33">
        <f>IF(ISNUMBER($A1276),DATE(YEAR($A1276),MONTH($A1276),1),"")</f>
        <v/>
      </c>
      <c r="O1276" s="34">
        <f>IF($C1276="","",IFERROR(MATCH($C1276,'案件'!$A$5:$A$84,0),"なし"))</f>
        <v/>
      </c>
      <c r="P1276" s="34">
        <f>IF($B1276="","",IFERROR(MATCH($B1276,'メンバー'!$B$5:$B$24,0),"なし"))</f>
        <v/>
      </c>
    </row>
    <row r="1277" ht="17" customHeight="1">
      <c r="A1277" s="23" t="n"/>
      <c r="B1277" s="21" t="n"/>
      <c r="C1277" s="21" t="n"/>
      <c r="D1277" s="29">
        <f>IF(OR($O1277="",$O1277="なし"),"",INDEX('案件'!$B$5:$B$84,$O1277)&amp;"")</f>
        <v/>
      </c>
      <c r="E1277" s="19" t="n"/>
      <c r="F1277" s="22" t="n"/>
      <c r="G1277" s="22" t="n"/>
      <c r="H1277" s="19" t="n"/>
      <c r="I1277" s="30">
        <f>IF(AND($F1277="",$G1277=""),"",IF(N('設定'!$B$11)&gt;0,ROUND((N($F1277)*60+N($G1277))/N('設定'!$B$11),0)*N('設定'!$B$11),(N($F1277)*60+N($G1277)))/60)</f>
        <v/>
      </c>
      <c r="J1277" s="31">
        <f>IF(OR($I1277="",$P1277="",$P1277="なし"),"",$I1277*N(INDEX('メンバー'!$D$5:$D$24,$P1277)))</f>
        <v/>
      </c>
      <c r="K1277" s="32">
        <f>IF(OR($O1277="",$O1277="なし"),"",INDEX('案件'!$D$5:$D$84,$O1277)&amp;"")</f>
        <v/>
      </c>
      <c r="L1277" s="32">
        <f>IF(AND($A1277="",$B1277="",$C1277="",$F1277="",$G1277=""),"",IF(NOT(ISNUMBER($A1277)),"日付がない",IF($P1277="","氏名がない",IF($P1277="なし","氏名がメンバーにない",IF($O1277="","案件コードがない",IF($O1277="なし","案件コードが案件にない",IF($I1277="","時間がない",IF((N($F1277)*60+N($G1277))=0,"時間が0",IF($I1277=0,"丸めると0分","")))))))))</f>
        <v/>
      </c>
      <c r="M1277" s="58" t="n"/>
      <c r="N1277" s="33">
        <f>IF(ISNUMBER($A1277),DATE(YEAR($A1277),MONTH($A1277),1),"")</f>
        <v/>
      </c>
      <c r="O1277" s="34">
        <f>IF($C1277="","",IFERROR(MATCH($C1277,'案件'!$A$5:$A$84,0),"なし"))</f>
        <v/>
      </c>
      <c r="P1277" s="34">
        <f>IF($B1277="","",IFERROR(MATCH($B1277,'メンバー'!$B$5:$B$24,0),"なし"))</f>
        <v/>
      </c>
    </row>
    <row r="1278" ht="17" customHeight="1">
      <c r="A1278" s="23" t="n"/>
      <c r="B1278" s="21" t="n"/>
      <c r="C1278" s="21" t="n"/>
      <c r="D1278" s="29">
        <f>IF(OR($O1278="",$O1278="なし"),"",INDEX('案件'!$B$5:$B$84,$O1278)&amp;"")</f>
        <v/>
      </c>
      <c r="E1278" s="19" t="n"/>
      <c r="F1278" s="22" t="n"/>
      <c r="G1278" s="22" t="n"/>
      <c r="H1278" s="19" t="n"/>
      <c r="I1278" s="30">
        <f>IF(AND($F1278="",$G1278=""),"",IF(N('設定'!$B$11)&gt;0,ROUND((N($F1278)*60+N($G1278))/N('設定'!$B$11),0)*N('設定'!$B$11),(N($F1278)*60+N($G1278)))/60)</f>
        <v/>
      </c>
      <c r="J1278" s="31">
        <f>IF(OR($I1278="",$P1278="",$P1278="なし"),"",$I1278*N(INDEX('メンバー'!$D$5:$D$24,$P1278)))</f>
        <v/>
      </c>
      <c r="K1278" s="32">
        <f>IF(OR($O1278="",$O1278="なし"),"",INDEX('案件'!$D$5:$D$84,$O1278)&amp;"")</f>
        <v/>
      </c>
      <c r="L1278" s="32">
        <f>IF(AND($A1278="",$B1278="",$C1278="",$F1278="",$G1278=""),"",IF(NOT(ISNUMBER($A1278)),"日付がない",IF($P1278="","氏名がない",IF($P1278="なし","氏名がメンバーにない",IF($O1278="","案件コードがない",IF($O1278="なし","案件コードが案件にない",IF($I1278="","時間がない",IF((N($F1278)*60+N($G1278))=0,"時間が0",IF($I1278=0,"丸めると0分","")))))))))</f>
        <v/>
      </c>
      <c r="M1278" s="58" t="n"/>
      <c r="N1278" s="33">
        <f>IF(ISNUMBER($A1278),DATE(YEAR($A1278),MONTH($A1278),1),"")</f>
        <v/>
      </c>
      <c r="O1278" s="34">
        <f>IF($C1278="","",IFERROR(MATCH($C1278,'案件'!$A$5:$A$84,0),"なし"))</f>
        <v/>
      </c>
      <c r="P1278" s="34">
        <f>IF($B1278="","",IFERROR(MATCH($B1278,'メンバー'!$B$5:$B$24,0),"なし"))</f>
        <v/>
      </c>
    </row>
    <row r="1279" ht="17" customHeight="1">
      <c r="A1279" s="23" t="n"/>
      <c r="B1279" s="21" t="n"/>
      <c r="C1279" s="21" t="n"/>
      <c r="D1279" s="29">
        <f>IF(OR($O1279="",$O1279="なし"),"",INDEX('案件'!$B$5:$B$84,$O1279)&amp;"")</f>
        <v/>
      </c>
      <c r="E1279" s="19" t="n"/>
      <c r="F1279" s="22" t="n"/>
      <c r="G1279" s="22" t="n"/>
      <c r="H1279" s="19" t="n"/>
      <c r="I1279" s="30">
        <f>IF(AND($F1279="",$G1279=""),"",IF(N('設定'!$B$11)&gt;0,ROUND((N($F1279)*60+N($G1279))/N('設定'!$B$11),0)*N('設定'!$B$11),(N($F1279)*60+N($G1279)))/60)</f>
        <v/>
      </c>
      <c r="J1279" s="31">
        <f>IF(OR($I1279="",$P1279="",$P1279="なし"),"",$I1279*N(INDEX('メンバー'!$D$5:$D$24,$P1279)))</f>
        <v/>
      </c>
      <c r="K1279" s="32">
        <f>IF(OR($O1279="",$O1279="なし"),"",INDEX('案件'!$D$5:$D$84,$O1279)&amp;"")</f>
        <v/>
      </c>
      <c r="L1279" s="32">
        <f>IF(AND($A1279="",$B1279="",$C1279="",$F1279="",$G1279=""),"",IF(NOT(ISNUMBER($A1279)),"日付がない",IF($P1279="","氏名がない",IF($P1279="なし","氏名がメンバーにない",IF($O1279="","案件コードがない",IF($O1279="なし","案件コードが案件にない",IF($I1279="","時間がない",IF((N($F1279)*60+N($G1279))=0,"時間が0",IF($I1279=0,"丸めると0分","")))))))))</f>
        <v/>
      </c>
      <c r="M1279" s="58" t="n"/>
      <c r="N1279" s="33">
        <f>IF(ISNUMBER($A1279),DATE(YEAR($A1279),MONTH($A1279),1),"")</f>
        <v/>
      </c>
      <c r="O1279" s="34">
        <f>IF($C1279="","",IFERROR(MATCH($C1279,'案件'!$A$5:$A$84,0),"なし"))</f>
        <v/>
      </c>
      <c r="P1279" s="34">
        <f>IF($B1279="","",IFERROR(MATCH($B1279,'メンバー'!$B$5:$B$24,0),"なし"))</f>
        <v/>
      </c>
    </row>
    <row r="1280" ht="17" customHeight="1">
      <c r="A1280" s="23" t="n"/>
      <c r="B1280" s="21" t="n"/>
      <c r="C1280" s="21" t="n"/>
      <c r="D1280" s="29">
        <f>IF(OR($O1280="",$O1280="なし"),"",INDEX('案件'!$B$5:$B$84,$O1280)&amp;"")</f>
        <v/>
      </c>
      <c r="E1280" s="19" t="n"/>
      <c r="F1280" s="22" t="n"/>
      <c r="G1280" s="22" t="n"/>
      <c r="H1280" s="19" t="n"/>
      <c r="I1280" s="30">
        <f>IF(AND($F1280="",$G1280=""),"",IF(N('設定'!$B$11)&gt;0,ROUND((N($F1280)*60+N($G1280))/N('設定'!$B$11),0)*N('設定'!$B$11),(N($F1280)*60+N($G1280)))/60)</f>
        <v/>
      </c>
      <c r="J1280" s="31">
        <f>IF(OR($I1280="",$P1280="",$P1280="なし"),"",$I1280*N(INDEX('メンバー'!$D$5:$D$24,$P1280)))</f>
        <v/>
      </c>
      <c r="K1280" s="32">
        <f>IF(OR($O1280="",$O1280="なし"),"",INDEX('案件'!$D$5:$D$84,$O1280)&amp;"")</f>
        <v/>
      </c>
      <c r="L1280" s="32">
        <f>IF(AND($A1280="",$B1280="",$C1280="",$F1280="",$G1280=""),"",IF(NOT(ISNUMBER($A1280)),"日付がない",IF($P1280="","氏名がない",IF($P1280="なし","氏名がメンバーにない",IF($O1280="","案件コードがない",IF($O1280="なし","案件コードが案件にない",IF($I1280="","時間がない",IF((N($F1280)*60+N($G1280))=0,"時間が0",IF($I1280=0,"丸めると0分","")))))))))</f>
        <v/>
      </c>
      <c r="M1280" s="58" t="n"/>
      <c r="N1280" s="33">
        <f>IF(ISNUMBER($A1280),DATE(YEAR($A1280),MONTH($A1280),1),"")</f>
        <v/>
      </c>
      <c r="O1280" s="34">
        <f>IF($C1280="","",IFERROR(MATCH($C1280,'案件'!$A$5:$A$84,0),"なし"))</f>
        <v/>
      </c>
      <c r="P1280" s="34">
        <f>IF($B1280="","",IFERROR(MATCH($B1280,'メンバー'!$B$5:$B$24,0),"なし"))</f>
        <v/>
      </c>
    </row>
    <row r="1281" ht="17" customHeight="1">
      <c r="A1281" s="23" t="n"/>
      <c r="B1281" s="21" t="n"/>
      <c r="C1281" s="21" t="n"/>
      <c r="D1281" s="29">
        <f>IF(OR($O1281="",$O1281="なし"),"",INDEX('案件'!$B$5:$B$84,$O1281)&amp;"")</f>
        <v/>
      </c>
      <c r="E1281" s="19" t="n"/>
      <c r="F1281" s="22" t="n"/>
      <c r="G1281" s="22" t="n"/>
      <c r="H1281" s="19" t="n"/>
      <c r="I1281" s="30">
        <f>IF(AND($F1281="",$G1281=""),"",IF(N('設定'!$B$11)&gt;0,ROUND((N($F1281)*60+N($G1281))/N('設定'!$B$11),0)*N('設定'!$B$11),(N($F1281)*60+N($G1281)))/60)</f>
        <v/>
      </c>
      <c r="J1281" s="31">
        <f>IF(OR($I1281="",$P1281="",$P1281="なし"),"",$I1281*N(INDEX('メンバー'!$D$5:$D$24,$P1281)))</f>
        <v/>
      </c>
      <c r="K1281" s="32">
        <f>IF(OR($O1281="",$O1281="なし"),"",INDEX('案件'!$D$5:$D$84,$O1281)&amp;"")</f>
        <v/>
      </c>
      <c r="L1281" s="32">
        <f>IF(AND($A1281="",$B1281="",$C1281="",$F1281="",$G1281=""),"",IF(NOT(ISNUMBER($A1281)),"日付がない",IF($P1281="","氏名がない",IF($P1281="なし","氏名がメンバーにない",IF($O1281="","案件コードがない",IF($O1281="なし","案件コードが案件にない",IF($I1281="","時間がない",IF((N($F1281)*60+N($G1281))=0,"時間が0",IF($I1281=0,"丸めると0分","")))))))))</f>
        <v/>
      </c>
      <c r="M1281" s="58" t="n"/>
      <c r="N1281" s="33">
        <f>IF(ISNUMBER($A1281),DATE(YEAR($A1281),MONTH($A1281),1),"")</f>
        <v/>
      </c>
      <c r="O1281" s="34">
        <f>IF($C1281="","",IFERROR(MATCH($C1281,'案件'!$A$5:$A$84,0),"なし"))</f>
        <v/>
      </c>
      <c r="P1281" s="34">
        <f>IF($B1281="","",IFERROR(MATCH($B1281,'メンバー'!$B$5:$B$24,0),"なし"))</f>
        <v/>
      </c>
    </row>
    <row r="1282" ht="17" customHeight="1">
      <c r="A1282" s="23" t="n"/>
      <c r="B1282" s="21" t="n"/>
      <c r="C1282" s="21" t="n"/>
      <c r="D1282" s="29">
        <f>IF(OR($O1282="",$O1282="なし"),"",INDEX('案件'!$B$5:$B$84,$O1282)&amp;"")</f>
        <v/>
      </c>
      <c r="E1282" s="19" t="n"/>
      <c r="F1282" s="22" t="n"/>
      <c r="G1282" s="22" t="n"/>
      <c r="H1282" s="19" t="n"/>
      <c r="I1282" s="30">
        <f>IF(AND($F1282="",$G1282=""),"",IF(N('設定'!$B$11)&gt;0,ROUND((N($F1282)*60+N($G1282))/N('設定'!$B$11),0)*N('設定'!$B$11),(N($F1282)*60+N($G1282)))/60)</f>
        <v/>
      </c>
      <c r="J1282" s="31">
        <f>IF(OR($I1282="",$P1282="",$P1282="なし"),"",$I1282*N(INDEX('メンバー'!$D$5:$D$24,$P1282)))</f>
        <v/>
      </c>
      <c r="K1282" s="32">
        <f>IF(OR($O1282="",$O1282="なし"),"",INDEX('案件'!$D$5:$D$84,$O1282)&amp;"")</f>
        <v/>
      </c>
      <c r="L1282" s="32">
        <f>IF(AND($A1282="",$B1282="",$C1282="",$F1282="",$G1282=""),"",IF(NOT(ISNUMBER($A1282)),"日付がない",IF($P1282="","氏名がない",IF($P1282="なし","氏名がメンバーにない",IF($O1282="","案件コードがない",IF($O1282="なし","案件コードが案件にない",IF($I1282="","時間がない",IF((N($F1282)*60+N($G1282))=0,"時間が0",IF($I1282=0,"丸めると0分","")))))))))</f>
        <v/>
      </c>
      <c r="M1282" s="58" t="n"/>
      <c r="N1282" s="33">
        <f>IF(ISNUMBER($A1282),DATE(YEAR($A1282),MONTH($A1282),1),"")</f>
        <v/>
      </c>
      <c r="O1282" s="34">
        <f>IF($C1282="","",IFERROR(MATCH($C1282,'案件'!$A$5:$A$84,0),"なし"))</f>
        <v/>
      </c>
      <c r="P1282" s="34">
        <f>IF($B1282="","",IFERROR(MATCH($B1282,'メンバー'!$B$5:$B$24,0),"なし"))</f>
        <v/>
      </c>
    </row>
    <row r="1283" ht="17" customHeight="1">
      <c r="A1283" s="23" t="n"/>
      <c r="B1283" s="21" t="n"/>
      <c r="C1283" s="21" t="n"/>
      <c r="D1283" s="29">
        <f>IF(OR($O1283="",$O1283="なし"),"",INDEX('案件'!$B$5:$B$84,$O1283)&amp;"")</f>
        <v/>
      </c>
      <c r="E1283" s="19" t="n"/>
      <c r="F1283" s="22" t="n"/>
      <c r="G1283" s="22" t="n"/>
      <c r="H1283" s="19" t="n"/>
      <c r="I1283" s="30">
        <f>IF(AND($F1283="",$G1283=""),"",IF(N('設定'!$B$11)&gt;0,ROUND((N($F1283)*60+N($G1283))/N('設定'!$B$11),0)*N('設定'!$B$11),(N($F1283)*60+N($G1283)))/60)</f>
        <v/>
      </c>
      <c r="J1283" s="31">
        <f>IF(OR($I1283="",$P1283="",$P1283="なし"),"",$I1283*N(INDEX('メンバー'!$D$5:$D$24,$P1283)))</f>
        <v/>
      </c>
      <c r="K1283" s="32">
        <f>IF(OR($O1283="",$O1283="なし"),"",INDEX('案件'!$D$5:$D$84,$O1283)&amp;"")</f>
        <v/>
      </c>
      <c r="L1283" s="32">
        <f>IF(AND($A1283="",$B1283="",$C1283="",$F1283="",$G1283=""),"",IF(NOT(ISNUMBER($A1283)),"日付がない",IF($P1283="","氏名がない",IF($P1283="なし","氏名がメンバーにない",IF($O1283="","案件コードがない",IF($O1283="なし","案件コードが案件にない",IF($I1283="","時間がない",IF((N($F1283)*60+N($G1283))=0,"時間が0",IF($I1283=0,"丸めると0分","")))))))))</f>
        <v/>
      </c>
      <c r="M1283" s="58" t="n"/>
      <c r="N1283" s="33">
        <f>IF(ISNUMBER($A1283),DATE(YEAR($A1283),MONTH($A1283),1),"")</f>
        <v/>
      </c>
      <c r="O1283" s="34">
        <f>IF($C1283="","",IFERROR(MATCH($C1283,'案件'!$A$5:$A$84,0),"なし"))</f>
        <v/>
      </c>
      <c r="P1283" s="34">
        <f>IF($B1283="","",IFERROR(MATCH($B1283,'メンバー'!$B$5:$B$24,0),"なし"))</f>
        <v/>
      </c>
    </row>
    <row r="1284" ht="17" customHeight="1">
      <c r="A1284" s="23" t="n"/>
      <c r="B1284" s="21" t="n"/>
      <c r="C1284" s="21" t="n"/>
      <c r="D1284" s="29">
        <f>IF(OR($O1284="",$O1284="なし"),"",INDEX('案件'!$B$5:$B$84,$O1284)&amp;"")</f>
        <v/>
      </c>
      <c r="E1284" s="19" t="n"/>
      <c r="F1284" s="22" t="n"/>
      <c r="G1284" s="22" t="n"/>
      <c r="H1284" s="19" t="n"/>
      <c r="I1284" s="30">
        <f>IF(AND($F1284="",$G1284=""),"",IF(N('設定'!$B$11)&gt;0,ROUND((N($F1284)*60+N($G1284))/N('設定'!$B$11),0)*N('設定'!$B$11),(N($F1284)*60+N($G1284)))/60)</f>
        <v/>
      </c>
      <c r="J1284" s="31">
        <f>IF(OR($I1284="",$P1284="",$P1284="なし"),"",$I1284*N(INDEX('メンバー'!$D$5:$D$24,$P1284)))</f>
        <v/>
      </c>
      <c r="K1284" s="32">
        <f>IF(OR($O1284="",$O1284="なし"),"",INDEX('案件'!$D$5:$D$84,$O1284)&amp;"")</f>
        <v/>
      </c>
      <c r="L1284" s="32">
        <f>IF(AND($A1284="",$B1284="",$C1284="",$F1284="",$G1284=""),"",IF(NOT(ISNUMBER($A1284)),"日付がない",IF($P1284="","氏名がない",IF($P1284="なし","氏名がメンバーにない",IF($O1284="","案件コードがない",IF($O1284="なし","案件コードが案件にない",IF($I1284="","時間がない",IF((N($F1284)*60+N($G1284))=0,"時間が0",IF($I1284=0,"丸めると0分","")))))))))</f>
        <v/>
      </c>
      <c r="M1284" s="58" t="n"/>
      <c r="N1284" s="33">
        <f>IF(ISNUMBER($A1284),DATE(YEAR($A1284),MONTH($A1284),1),"")</f>
        <v/>
      </c>
      <c r="O1284" s="34">
        <f>IF($C1284="","",IFERROR(MATCH($C1284,'案件'!$A$5:$A$84,0),"なし"))</f>
        <v/>
      </c>
      <c r="P1284" s="34">
        <f>IF($B1284="","",IFERROR(MATCH($B1284,'メンバー'!$B$5:$B$24,0),"なし"))</f>
        <v/>
      </c>
    </row>
    <row r="1285" ht="17" customHeight="1">
      <c r="A1285" s="23" t="n"/>
      <c r="B1285" s="21" t="n"/>
      <c r="C1285" s="21" t="n"/>
      <c r="D1285" s="29">
        <f>IF(OR($O1285="",$O1285="なし"),"",INDEX('案件'!$B$5:$B$84,$O1285)&amp;"")</f>
        <v/>
      </c>
      <c r="E1285" s="19" t="n"/>
      <c r="F1285" s="22" t="n"/>
      <c r="G1285" s="22" t="n"/>
      <c r="H1285" s="19" t="n"/>
      <c r="I1285" s="30">
        <f>IF(AND($F1285="",$G1285=""),"",IF(N('設定'!$B$11)&gt;0,ROUND((N($F1285)*60+N($G1285))/N('設定'!$B$11),0)*N('設定'!$B$11),(N($F1285)*60+N($G1285)))/60)</f>
        <v/>
      </c>
      <c r="J1285" s="31">
        <f>IF(OR($I1285="",$P1285="",$P1285="なし"),"",$I1285*N(INDEX('メンバー'!$D$5:$D$24,$P1285)))</f>
        <v/>
      </c>
      <c r="K1285" s="32">
        <f>IF(OR($O1285="",$O1285="なし"),"",INDEX('案件'!$D$5:$D$84,$O1285)&amp;"")</f>
        <v/>
      </c>
      <c r="L1285" s="32">
        <f>IF(AND($A1285="",$B1285="",$C1285="",$F1285="",$G1285=""),"",IF(NOT(ISNUMBER($A1285)),"日付がない",IF($P1285="","氏名がない",IF($P1285="なし","氏名がメンバーにない",IF($O1285="","案件コードがない",IF($O1285="なし","案件コードが案件にない",IF($I1285="","時間がない",IF((N($F1285)*60+N($G1285))=0,"時間が0",IF($I1285=0,"丸めると0分","")))))))))</f>
        <v/>
      </c>
      <c r="M1285" s="58" t="n"/>
      <c r="N1285" s="33">
        <f>IF(ISNUMBER($A1285),DATE(YEAR($A1285),MONTH($A1285),1),"")</f>
        <v/>
      </c>
      <c r="O1285" s="34">
        <f>IF($C1285="","",IFERROR(MATCH($C1285,'案件'!$A$5:$A$84,0),"なし"))</f>
        <v/>
      </c>
      <c r="P1285" s="34">
        <f>IF($B1285="","",IFERROR(MATCH($B1285,'メンバー'!$B$5:$B$24,0),"なし"))</f>
        <v/>
      </c>
    </row>
    <row r="1286" ht="17" customHeight="1">
      <c r="A1286" s="23" t="n"/>
      <c r="B1286" s="21" t="n"/>
      <c r="C1286" s="21" t="n"/>
      <c r="D1286" s="29">
        <f>IF(OR($O1286="",$O1286="なし"),"",INDEX('案件'!$B$5:$B$84,$O1286)&amp;"")</f>
        <v/>
      </c>
      <c r="E1286" s="19" t="n"/>
      <c r="F1286" s="22" t="n"/>
      <c r="G1286" s="22" t="n"/>
      <c r="H1286" s="19" t="n"/>
      <c r="I1286" s="30">
        <f>IF(AND($F1286="",$G1286=""),"",IF(N('設定'!$B$11)&gt;0,ROUND((N($F1286)*60+N($G1286))/N('設定'!$B$11),0)*N('設定'!$B$11),(N($F1286)*60+N($G1286)))/60)</f>
        <v/>
      </c>
      <c r="J1286" s="31">
        <f>IF(OR($I1286="",$P1286="",$P1286="なし"),"",$I1286*N(INDEX('メンバー'!$D$5:$D$24,$P1286)))</f>
        <v/>
      </c>
      <c r="K1286" s="32">
        <f>IF(OR($O1286="",$O1286="なし"),"",INDEX('案件'!$D$5:$D$84,$O1286)&amp;"")</f>
        <v/>
      </c>
      <c r="L1286" s="32">
        <f>IF(AND($A1286="",$B1286="",$C1286="",$F1286="",$G1286=""),"",IF(NOT(ISNUMBER($A1286)),"日付がない",IF($P1286="","氏名がない",IF($P1286="なし","氏名がメンバーにない",IF($O1286="","案件コードがない",IF($O1286="なし","案件コードが案件にない",IF($I1286="","時間がない",IF((N($F1286)*60+N($G1286))=0,"時間が0",IF($I1286=0,"丸めると0分","")))))))))</f>
        <v/>
      </c>
      <c r="M1286" s="58" t="n"/>
      <c r="N1286" s="33">
        <f>IF(ISNUMBER($A1286),DATE(YEAR($A1286),MONTH($A1286),1),"")</f>
        <v/>
      </c>
      <c r="O1286" s="34">
        <f>IF($C1286="","",IFERROR(MATCH($C1286,'案件'!$A$5:$A$84,0),"なし"))</f>
        <v/>
      </c>
      <c r="P1286" s="34">
        <f>IF($B1286="","",IFERROR(MATCH($B1286,'メンバー'!$B$5:$B$24,0),"なし"))</f>
        <v/>
      </c>
    </row>
    <row r="1287" ht="17" customHeight="1">
      <c r="A1287" s="23" t="n"/>
      <c r="B1287" s="21" t="n"/>
      <c r="C1287" s="21" t="n"/>
      <c r="D1287" s="29">
        <f>IF(OR($O1287="",$O1287="なし"),"",INDEX('案件'!$B$5:$B$84,$O1287)&amp;"")</f>
        <v/>
      </c>
      <c r="E1287" s="19" t="n"/>
      <c r="F1287" s="22" t="n"/>
      <c r="G1287" s="22" t="n"/>
      <c r="H1287" s="19" t="n"/>
      <c r="I1287" s="30">
        <f>IF(AND($F1287="",$G1287=""),"",IF(N('設定'!$B$11)&gt;0,ROUND((N($F1287)*60+N($G1287))/N('設定'!$B$11),0)*N('設定'!$B$11),(N($F1287)*60+N($G1287)))/60)</f>
        <v/>
      </c>
      <c r="J1287" s="31">
        <f>IF(OR($I1287="",$P1287="",$P1287="なし"),"",$I1287*N(INDEX('メンバー'!$D$5:$D$24,$P1287)))</f>
        <v/>
      </c>
      <c r="K1287" s="32">
        <f>IF(OR($O1287="",$O1287="なし"),"",INDEX('案件'!$D$5:$D$84,$O1287)&amp;"")</f>
        <v/>
      </c>
      <c r="L1287" s="32">
        <f>IF(AND($A1287="",$B1287="",$C1287="",$F1287="",$G1287=""),"",IF(NOT(ISNUMBER($A1287)),"日付がない",IF($P1287="","氏名がない",IF($P1287="なし","氏名がメンバーにない",IF($O1287="","案件コードがない",IF($O1287="なし","案件コードが案件にない",IF($I1287="","時間がない",IF((N($F1287)*60+N($G1287))=0,"時間が0",IF($I1287=0,"丸めると0分","")))))))))</f>
        <v/>
      </c>
      <c r="M1287" s="58" t="n"/>
      <c r="N1287" s="33">
        <f>IF(ISNUMBER($A1287),DATE(YEAR($A1287),MONTH($A1287),1),"")</f>
        <v/>
      </c>
      <c r="O1287" s="34">
        <f>IF($C1287="","",IFERROR(MATCH($C1287,'案件'!$A$5:$A$84,0),"なし"))</f>
        <v/>
      </c>
      <c r="P1287" s="34">
        <f>IF($B1287="","",IFERROR(MATCH($B1287,'メンバー'!$B$5:$B$24,0),"なし"))</f>
        <v/>
      </c>
    </row>
    <row r="1288" ht="17" customHeight="1">
      <c r="A1288" s="23" t="n"/>
      <c r="B1288" s="21" t="n"/>
      <c r="C1288" s="21" t="n"/>
      <c r="D1288" s="29">
        <f>IF(OR($O1288="",$O1288="なし"),"",INDEX('案件'!$B$5:$B$84,$O1288)&amp;"")</f>
        <v/>
      </c>
      <c r="E1288" s="19" t="n"/>
      <c r="F1288" s="22" t="n"/>
      <c r="G1288" s="22" t="n"/>
      <c r="H1288" s="19" t="n"/>
      <c r="I1288" s="30">
        <f>IF(AND($F1288="",$G1288=""),"",IF(N('設定'!$B$11)&gt;0,ROUND((N($F1288)*60+N($G1288))/N('設定'!$B$11),0)*N('設定'!$B$11),(N($F1288)*60+N($G1288)))/60)</f>
        <v/>
      </c>
      <c r="J1288" s="31">
        <f>IF(OR($I1288="",$P1288="",$P1288="なし"),"",$I1288*N(INDEX('メンバー'!$D$5:$D$24,$P1288)))</f>
        <v/>
      </c>
      <c r="K1288" s="32">
        <f>IF(OR($O1288="",$O1288="なし"),"",INDEX('案件'!$D$5:$D$84,$O1288)&amp;"")</f>
        <v/>
      </c>
      <c r="L1288" s="32">
        <f>IF(AND($A1288="",$B1288="",$C1288="",$F1288="",$G1288=""),"",IF(NOT(ISNUMBER($A1288)),"日付がない",IF($P1288="","氏名がない",IF($P1288="なし","氏名がメンバーにない",IF($O1288="","案件コードがない",IF($O1288="なし","案件コードが案件にない",IF($I1288="","時間がない",IF((N($F1288)*60+N($G1288))=0,"時間が0",IF($I1288=0,"丸めると0分","")))))))))</f>
        <v/>
      </c>
      <c r="M1288" s="58" t="n"/>
      <c r="N1288" s="33">
        <f>IF(ISNUMBER($A1288),DATE(YEAR($A1288),MONTH($A1288),1),"")</f>
        <v/>
      </c>
      <c r="O1288" s="34">
        <f>IF($C1288="","",IFERROR(MATCH($C1288,'案件'!$A$5:$A$84,0),"なし"))</f>
        <v/>
      </c>
      <c r="P1288" s="34">
        <f>IF($B1288="","",IFERROR(MATCH($B1288,'メンバー'!$B$5:$B$24,0),"なし"))</f>
        <v/>
      </c>
    </row>
    <row r="1289" ht="17" customHeight="1">
      <c r="A1289" s="23" t="n"/>
      <c r="B1289" s="21" t="n"/>
      <c r="C1289" s="21" t="n"/>
      <c r="D1289" s="29">
        <f>IF(OR($O1289="",$O1289="なし"),"",INDEX('案件'!$B$5:$B$84,$O1289)&amp;"")</f>
        <v/>
      </c>
      <c r="E1289" s="19" t="n"/>
      <c r="F1289" s="22" t="n"/>
      <c r="G1289" s="22" t="n"/>
      <c r="H1289" s="19" t="n"/>
      <c r="I1289" s="30">
        <f>IF(AND($F1289="",$G1289=""),"",IF(N('設定'!$B$11)&gt;0,ROUND((N($F1289)*60+N($G1289))/N('設定'!$B$11),0)*N('設定'!$B$11),(N($F1289)*60+N($G1289)))/60)</f>
        <v/>
      </c>
      <c r="J1289" s="31">
        <f>IF(OR($I1289="",$P1289="",$P1289="なし"),"",$I1289*N(INDEX('メンバー'!$D$5:$D$24,$P1289)))</f>
        <v/>
      </c>
      <c r="K1289" s="32">
        <f>IF(OR($O1289="",$O1289="なし"),"",INDEX('案件'!$D$5:$D$84,$O1289)&amp;"")</f>
        <v/>
      </c>
      <c r="L1289" s="32">
        <f>IF(AND($A1289="",$B1289="",$C1289="",$F1289="",$G1289=""),"",IF(NOT(ISNUMBER($A1289)),"日付がない",IF($P1289="","氏名がない",IF($P1289="なし","氏名がメンバーにない",IF($O1289="","案件コードがない",IF($O1289="なし","案件コードが案件にない",IF($I1289="","時間がない",IF((N($F1289)*60+N($G1289))=0,"時間が0",IF($I1289=0,"丸めると0分","")))))))))</f>
        <v/>
      </c>
      <c r="M1289" s="58" t="n"/>
      <c r="N1289" s="33">
        <f>IF(ISNUMBER($A1289),DATE(YEAR($A1289),MONTH($A1289),1),"")</f>
        <v/>
      </c>
      <c r="O1289" s="34">
        <f>IF($C1289="","",IFERROR(MATCH($C1289,'案件'!$A$5:$A$84,0),"なし"))</f>
        <v/>
      </c>
      <c r="P1289" s="34">
        <f>IF($B1289="","",IFERROR(MATCH($B1289,'メンバー'!$B$5:$B$24,0),"なし"))</f>
        <v/>
      </c>
    </row>
    <row r="1290" ht="17" customHeight="1">
      <c r="A1290" s="23" t="n"/>
      <c r="B1290" s="21" t="n"/>
      <c r="C1290" s="21" t="n"/>
      <c r="D1290" s="29">
        <f>IF(OR($O1290="",$O1290="なし"),"",INDEX('案件'!$B$5:$B$84,$O1290)&amp;"")</f>
        <v/>
      </c>
      <c r="E1290" s="19" t="n"/>
      <c r="F1290" s="22" t="n"/>
      <c r="G1290" s="22" t="n"/>
      <c r="H1290" s="19" t="n"/>
      <c r="I1290" s="30">
        <f>IF(AND($F1290="",$G1290=""),"",IF(N('設定'!$B$11)&gt;0,ROUND((N($F1290)*60+N($G1290))/N('設定'!$B$11),0)*N('設定'!$B$11),(N($F1290)*60+N($G1290)))/60)</f>
        <v/>
      </c>
      <c r="J1290" s="31">
        <f>IF(OR($I1290="",$P1290="",$P1290="なし"),"",$I1290*N(INDEX('メンバー'!$D$5:$D$24,$P1290)))</f>
        <v/>
      </c>
      <c r="K1290" s="32">
        <f>IF(OR($O1290="",$O1290="なし"),"",INDEX('案件'!$D$5:$D$84,$O1290)&amp;"")</f>
        <v/>
      </c>
      <c r="L1290" s="32">
        <f>IF(AND($A1290="",$B1290="",$C1290="",$F1290="",$G1290=""),"",IF(NOT(ISNUMBER($A1290)),"日付がない",IF($P1290="","氏名がない",IF($P1290="なし","氏名がメンバーにない",IF($O1290="","案件コードがない",IF($O1290="なし","案件コードが案件にない",IF($I1290="","時間がない",IF((N($F1290)*60+N($G1290))=0,"時間が0",IF($I1290=0,"丸めると0分","")))))))))</f>
        <v/>
      </c>
      <c r="M1290" s="58" t="n"/>
      <c r="N1290" s="33">
        <f>IF(ISNUMBER($A1290),DATE(YEAR($A1290),MONTH($A1290),1),"")</f>
        <v/>
      </c>
      <c r="O1290" s="34">
        <f>IF($C1290="","",IFERROR(MATCH($C1290,'案件'!$A$5:$A$84,0),"なし"))</f>
        <v/>
      </c>
      <c r="P1290" s="34">
        <f>IF($B1290="","",IFERROR(MATCH($B1290,'メンバー'!$B$5:$B$24,0),"なし"))</f>
        <v/>
      </c>
    </row>
    <row r="1291" ht="17" customHeight="1">
      <c r="A1291" s="23" t="n"/>
      <c r="B1291" s="21" t="n"/>
      <c r="C1291" s="21" t="n"/>
      <c r="D1291" s="29">
        <f>IF(OR($O1291="",$O1291="なし"),"",INDEX('案件'!$B$5:$B$84,$O1291)&amp;"")</f>
        <v/>
      </c>
      <c r="E1291" s="19" t="n"/>
      <c r="F1291" s="22" t="n"/>
      <c r="G1291" s="22" t="n"/>
      <c r="H1291" s="19" t="n"/>
      <c r="I1291" s="30">
        <f>IF(AND($F1291="",$G1291=""),"",IF(N('設定'!$B$11)&gt;0,ROUND((N($F1291)*60+N($G1291))/N('設定'!$B$11),0)*N('設定'!$B$11),(N($F1291)*60+N($G1291)))/60)</f>
        <v/>
      </c>
      <c r="J1291" s="31">
        <f>IF(OR($I1291="",$P1291="",$P1291="なし"),"",$I1291*N(INDEX('メンバー'!$D$5:$D$24,$P1291)))</f>
        <v/>
      </c>
      <c r="K1291" s="32">
        <f>IF(OR($O1291="",$O1291="なし"),"",INDEX('案件'!$D$5:$D$84,$O1291)&amp;"")</f>
        <v/>
      </c>
      <c r="L1291" s="32">
        <f>IF(AND($A1291="",$B1291="",$C1291="",$F1291="",$G1291=""),"",IF(NOT(ISNUMBER($A1291)),"日付がない",IF($P1291="","氏名がない",IF($P1291="なし","氏名がメンバーにない",IF($O1291="","案件コードがない",IF($O1291="なし","案件コードが案件にない",IF($I1291="","時間がない",IF((N($F1291)*60+N($G1291))=0,"時間が0",IF($I1291=0,"丸めると0分","")))))))))</f>
        <v/>
      </c>
      <c r="M1291" s="58" t="n"/>
      <c r="N1291" s="33">
        <f>IF(ISNUMBER($A1291),DATE(YEAR($A1291),MONTH($A1291),1),"")</f>
        <v/>
      </c>
      <c r="O1291" s="34">
        <f>IF($C1291="","",IFERROR(MATCH($C1291,'案件'!$A$5:$A$84,0),"なし"))</f>
        <v/>
      </c>
      <c r="P1291" s="34">
        <f>IF($B1291="","",IFERROR(MATCH($B1291,'メンバー'!$B$5:$B$24,0),"なし"))</f>
        <v/>
      </c>
    </row>
    <row r="1292" ht="17" customHeight="1">
      <c r="A1292" s="23" t="n"/>
      <c r="B1292" s="21" t="n"/>
      <c r="C1292" s="21" t="n"/>
      <c r="D1292" s="29">
        <f>IF(OR($O1292="",$O1292="なし"),"",INDEX('案件'!$B$5:$B$84,$O1292)&amp;"")</f>
        <v/>
      </c>
      <c r="E1292" s="19" t="n"/>
      <c r="F1292" s="22" t="n"/>
      <c r="G1292" s="22" t="n"/>
      <c r="H1292" s="19" t="n"/>
      <c r="I1292" s="30">
        <f>IF(AND($F1292="",$G1292=""),"",IF(N('設定'!$B$11)&gt;0,ROUND((N($F1292)*60+N($G1292))/N('設定'!$B$11),0)*N('設定'!$B$11),(N($F1292)*60+N($G1292)))/60)</f>
        <v/>
      </c>
      <c r="J1292" s="31">
        <f>IF(OR($I1292="",$P1292="",$P1292="なし"),"",$I1292*N(INDEX('メンバー'!$D$5:$D$24,$P1292)))</f>
        <v/>
      </c>
      <c r="K1292" s="32">
        <f>IF(OR($O1292="",$O1292="なし"),"",INDEX('案件'!$D$5:$D$84,$O1292)&amp;"")</f>
        <v/>
      </c>
      <c r="L1292" s="32">
        <f>IF(AND($A1292="",$B1292="",$C1292="",$F1292="",$G1292=""),"",IF(NOT(ISNUMBER($A1292)),"日付がない",IF($P1292="","氏名がない",IF($P1292="なし","氏名がメンバーにない",IF($O1292="","案件コードがない",IF($O1292="なし","案件コードが案件にない",IF($I1292="","時間がない",IF((N($F1292)*60+N($G1292))=0,"時間が0",IF($I1292=0,"丸めると0分","")))))))))</f>
        <v/>
      </c>
      <c r="M1292" s="58" t="n"/>
      <c r="N1292" s="33">
        <f>IF(ISNUMBER($A1292),DATE(YEAR($A1292),MONTH($A1292),1),"")</f>
        <v/>
      </c>
      <c r="O1292" s="34">
        <f>IF($C1292="","",IFERROR(MATCH($C1292,'案件'!$A$5:$A$84,0),"なし"))</f>
        <v/>
      </c>
      <c r="P1292" s="34">
        <f>IF($B1292="","",IFERROR(MATCH($B1292,'メンバー'!$B$5:$B$24,0),"なし"))</f>
        <v/>
      </c>
    </row>
    <row r="1293" ht="17" customHeight="1">
      <c r="A1293" s="23" t="n"/>
      <c r="B1293" s="21" t="n"/>
      <c r="C1293" s="21" t="n"/>
      <c r="D1293" s="29">
        <f>IF(OR($O1293="",$O1293="なし"),"",INDEX('案件'!$B$5:$B$84,$O1293)&amp;"")</f>
        <v/>
      </c>
      <c r="E1293" s="19" t="n"/>
      <c r="F1293" s="22" t="n"/>
      <c r="G1293" s="22" t="n"/>
      <c r="H1293" s="19" t="n"/>
      <c r="I1293" s="30">
        <f>IF(AND($F1293="",$G1293=""),"",IF(N('設定'!$B$11)&gt;0,ROUND((N($F1293)*60+N($G1293))/N('設定'!$B$11),0)*N('設定'!$B$11),(N($F1293)*60+N($G1293)))/60)</f>
        <v/>
      </c>
      <c r="J1293" s="31">
        <f>IF(OR($I1293="",$P1293="",$P1293="なし"),"",$I1293*N(INDEX('メンバー'!$D$5:$D$24,$P1293)))</f>
        <v/>
      </c>
      <c r="K1293" s="32">
        <f>IF(OR($O1293="",$O1293="なし"),"",INDEX('案件'!$D$5:$D$84,$O1293)&amp;"")</f>
        <v/>
      </c>
      <c r="L1293" s="32">
        <f>IF(AND($A1293="",$B1293="",$C1293="",$F1293="",$G1293=""),"",IF(NOT(ISNUMBER($A1293)),"日付がない",IF($P1293="","氏名がない",IF($P1293="なし","氏名がメンバーにない",IF($O1293="","案件コードがない",IF($O1293="なし","案件コードが案件にない",IF($I1293="","時間がない",IF((N($F1293)*60+N($G1293))=0,"時間が0",IF($I1293=0,"丸めると0分","")))))))))</f>
        <v/>
      </c>
      <c r="M1293" s="58" t="n"/>
      <c r="N1293" s="33">
        <f>IF(ISNUMBER($A1293),DATE(YEAR($A1293),MONTH($A1293),1),"")</f>
        <v/>
      </c>
      <c r="O1293" s="34">
        <f>IF($C1293="","",IFERROR(MATCH($C1293,'案件'!$A$5:$A$84,0),"なし"))</f>
        <v/>
      </c>
      <c r="P1293" s="34">
        <f>IF($B1293="","",IFERROR(MATCH($B1293,'メンバー'!$B$5:$B$24,0),"なし"))</f>
        <v/>
      </c>
    </row>
    <row r="1294" ht="17" customHeight="1">
      <c r="A1294" s="23" t="n"/>
      <c r="B1294" s="21" t="n"/>
      <c r="C1294" s="21" t="n"/>
      <c r="D1294" s="29">
        <f>IF(OR($O1294="",$O1294="なし"),"",INDEX('案件'!$B$5:$B$84,$O1294)&amp;"")</f>
        <v/>
      </c>
      <c r="E1294" s="19" t="n"/>
      <c r="F1294" s="22" t="n"/>
      <c r="G1294" s="22" t="n"/>
      <c r="H1294" s="19" t="n"/>
      <c r="I1294" s="30">
        <f>IF(AND($F1294="",$G1294=""),"",IF(N('設定'!$B$11)&gt;0,ROUND((N($F1294)*60+N($G1294))/N('設定'!$B$11),0)*N('設定'!$B$11),(N($F1294)*60+N($G1294)))/60)</f>
        <v/>
      </c>
      <c r="J1294" s="31">
        <f>IF(OR($I1294="",$P1294="",$P1294="なし"),"",$I1294*N(INDEX('メンバー'!$D$5:$D$24,$P1294)))</f>
        <v/>
      </c>
      <c r="K1294" s="32">
        <f>IF(OR($O1294="",$O1294="なし"),"",INDEX('案件'!$D$5:$D$84,$O1294)&amp;"")</f>
        <v/>
      </c>
      <c r="L1294" s="32">
        <f>IF(AND($A1294="",$B1294="",$C1294="",$F1294="",$G1294=""),"",IF(NOT(ISNUMBER($A1294)),"日付がない",IF($P1294="","氏名がない",IF($P1294="なし","氏名がメンバーにない",IF($O1294="","案件コードがない",IF($O1294="なし","案件コードが案件にない",IF($I1294="","時間がない",IF((N($F1294)*60+N($G1294))=0,"時間が0",IF($I1294=0,"丸めると0分","")))))))))</f>
        <v/>
      </c>
      <c r="M1294" s="58" t="n"/>
      <c r="N1294" s="33">
        <f>IF(ISNUMBER($A1294),DATE(YEAR($A1294),MONTH($A1294),1),"")</f>
        <v/>
      </c>
      <c r="O1294" s="34">
        <f>IF($C1294="","",IFERROR(MATCH($C1294,'案件'!$A$5:$A$84,0),"なし"))</f>
        <v/>
      </c>
      <c r="P1294" s="34">
        <f>IF($B1294="","",IFERROR(MATCH($B1294,'メンバー'!$B$5:$B$24,0),"なし"))</f>
        <v/>
      </c>
    </row>
    <row r="1295" ht="17" customHeight="1">
      <c r="A1295" s="23" t="n"/>
      <c r="B1295" s="21" t="n"/>
      <c r="C1295" s="21" t="n"/>
      <c r="D1295" s="29">
        <f>IF(OR($O1295="",$O1295="なし"),"",INDEX('案件'!$B$5:$B$84,$O1295)&amp;"")</f>
        <v/>
      </c>
      <c r="E1295" s="19" t="n"/>
      <c r="F1295" s="22" t="n"/>
      <c r="G1295" s="22" t="n"/>
      <c r="H1295" s="19" t="n"/>
      <c r="I1295" s="30">
        <f>IF(AND($F1295="",$G1295=""),"",IF(N('設定'!$B$11)&gt;0,ROUND((N($F1295)*60+N($G1295))/N('設定'!$B$11),0)*N('設定'!$B$11),(N($F1295)*60+N($G1295)))/60)</f>
        <v/>
      </c>
      <c r="J1295" s="31">
        <f>IF(OR($I1295="",$P1295="",$P1295="なし"),"",$I1295*N(INDEX('メンバー'!$D$5:$D$24,$P1295)))</f>
        <v/>
      </c>
      <c r="K1295" s="32">
        <f>IF(OR($O1295="",$O1295="なし"),"",INDEX('案件'!$D$5:$D$84,$O1295)&amp;"")</f>
        <v/>
      </c>
      <c r="L1295" s="32">
        <f>IF(AND($A1295="",$B1295="",$C1295="",$F1295="",$G1295=""),"",IF(NOT(ISNUMBER($A1295)),"日付がない",IF($P1295="","氏名がない",IF($P1295="なし","氏名がメンバーにない",IF($O1295="","案件コードがない",IF($O1295="なし","案件コードが案件にない",IF($I1295="","時間がない",IF((N($F1295)*60+N($G1295))=0,"時間が0",IF($I1295=0,"丸めると0分","")))))))))</f>
        <v/>
      </c>
      <c r="M1295" s="58" t="n"/>
      <c r="N1295" s="33">
        <f>IF(ISNUMBER($A1295),DATE(YEAR($A1295),MONTH($A1295),1),"")</f>
        <v/>
      </c>
      <c r="O1295" s="34">
        <f>IF($C1295="","",IFERROR(MATCH($C1295,'案件'!$A$5:$A$84,0),"なし"))</f>
        <v/>
      </c>
      <c r="P1295" s="34">
        <f>IF($B1295="","",IFERROR(MATCH($B1295,'メンバー'!$B$5:$B$24,0),"なし"))</f>
        <v/>
      </c>
    </row>
    <row r="1296" ht="17" customHeight="1">
      <c r="A1296" s="23" t="n"/>
      <c r="B1296" s="21" t="n"/>
      <c r="C1296" s="21" t="n"/>
      <c r="D1296" s="29">
        <f>IF(OR($O1296="",$O1296="なし"),"",INDEX('案件'!$B$5:$B$84,$O1296)&amp;"")</f>
        <v/>
      </c>
      <c r="E1296" s="19" t="n"/>
      <c r="F1296" s="22" t="n"/>
      <c r="G1296" s="22" t="n"/>
      <c r="H1296" s="19" t="n"/>
      <c r="I1296" s="30">
        <f>IF(AND($F1296="",$G1296=""),"",IF(N('設定'!$B$11)&gt;0,ROUND((N($F1296)*60+N($G1296))/N('設定'!$B$11),0)*N('設定'!$B$11),(N($F1296)*60+N($G1296)))/60)</f>
        <v/>
      </c>
      <c r="J1296" s="31">
        <f>IF(OR($I1296="",$P1296="",$P1296="なし"),"",$I1296*N(INDEX('メンバー'!$D$5:$D$24,$P1296)))</f>
        <v/>
      </c>
      <c r="K1296" s="32">
        <f>IF(OR($O1296="",$O1296="なし"),"",INDEX('案件'!$D$5:$D$84,$O1296)&amp;"")</f>
        <v/>
      </c>
      <c r="L1296" s="32">
        <f>IF(AND($A1296="",$B1296="",$C1296="",$F1296="",$G1296=""),"",IF(NOT(ISNUMBER($A1296)),"日付がない",IF($P1296="","氏名がない",IF($P1296="なし","氏名がメンバーにない",IF($O1296="","案件コードがない",IF($O1296="なし","案件コードが案件にない",IF($I1296="","時間がない",IF((N($F1296)*60+N($G1296))=0,"時間が0",IF($I1296=0,"丸めると0分","")))))))))</f>
        <v/>
      </c>
      <c r="M1296" s="58" t="n"/>
      <c r="N1296" s="33">
        <f>IF(ISNUMBER($A1296),DATE(YEAR($A1296),MONTH($A1296),1),"")</f>
        <v/>
      </c>
      <c r="O1296" s="34">
        <f>IF($C1296="","",IFERROR(MATCH($C1296,'案件'!$A$5:$A$84,0),"なし"))</f>
        <v/>
      </c>
      <c r="P1296" s="34">
        <f>IF($B1296="","",IFERROR(MATCH($B1296,'メンバー'!$B$5:$B$24,0),"なし"))</f>
        <v/>
      </c>
    </row>
    <row r="1297" ht="17" customHeight="1">
      <c r="A1297" s="23" t="n"/>
      <c r="B1297" s="21" t="n"/>
      <c r="C1297" s="21" t="n"/>
      <c r="D1297" s="29">
        <f>IF(OR($O1297="",$O1297="なし"),"",INDEX('案件'!$B$5:$B$84,$O1297)&amp;"")</f>
        <v/>
      </c>
      <c r="E1297" s="19" t="n"/>
      <c r="F1297" s="22" t="n"/>
      <c r="G1297" s="22" t="n"/>
      <c r="H1297" s="19" t="n"/>
      <c r="I1297" s="30">
        <f>IF(AND($F1297="",$G1297=""),"",IF(N('設定'!$B$11)&gt;0,ROUND((N($F1297)*60+N($G1297))/N('設定'!$B$11),0)*N('設定'!$B$11),(N($F1297)*60+N($G1297)))/60)</f>
        <v/>
      </c>
      <c r="J1297" s="31">
        <f>IF(OR($I1297="",$P1297="",$P1297="なし"),"",$I1297*N(INDEX('メンバー'!$D$5:$D$24,$P1297)))</f>
        <v/>
      </c>
      <c r="K1297" s="32">
        <f>IF(OR($O1297="",$O1297="なし"),"",INDEX('案件'!$D$5:$D$84,$O1297)&amp;"")</f>
        <v/>
      </c>
      <c r="L1297" s="32">
        <f>IF(AND($A1297="",$B1297="",$C1297="",$F1297="",$G1297=""),"",IF(NOT(ISNUMBER($A1297)),"日付がない",IF($P1297="","氏名がない",IF($P1297="なし","氏名がメンバーにない",IF($O1297="","案件コードがない",IF($O1297="なし","案件コードが案件にない",IF($I1297="","時間がない",IF((N($F1297)*60+N($G1297))=0,"時間が0",IF($I1297=0,"丸めると0分","")))))))))</f>
        <v/>
      </c>
      <c r="M1297" s="58" t="n"/>
      <c r="N1297" s="33">
        <f>IF(ISNUMBER($A1297),DATE(YEAR($A1297),MONTH($A1297),1),"")</f>
        <v/>
      </c>
      <c r="O1297" s="34">
        <f>IF($C1297="","",IFERROR(MATCH($C1297,'案件'!$A$5:$A$84,0),"なし"))</f>
        <v/>
      </c>
      <c r="P1297" s="34">
        <f>IF($B1297="","",IFERROR(MATCH($B1297,'メンバー'!$B$5:$B$24,0),"なし"))</f>
        <v/>
      </c>
    </row>
    <row r="1298" ht="17" customHeight="1">
      <c r="A1298" s="23" t="n"/>
      <c r="B1298" s="21" t="n"/>
      <c r="C1298" s="21" t="n"/>
      <c r="D1298" s="29">
        <f>IF(OR($O1298="",$O1298="なし"),"",INDEX('案件'!$B$5:$B$84,$O1298)&amp;"")</f>
        <v/>
      </c>
      <c r="E1298" s="19" t="n"/>
      <c r="F1298" s="22" t="n"/>
      <c r="G1298" s="22" t="n"/>
      <c r="H1298" s="19" t="n"/>
      <c r="I1298" s="30">
        <f>IF(AND($F1298="",$G1298=""),"",IF(N('設定'!$B$11)&gt;0,ROUND((N($F1298)*60+N($G1298))/N('設定'!$B$11),0)*N('設定'!$B$11),(N($F1298)*60+N($G1298)))/60)</f>
        <v/>
      </c>
      <c r="J1298" s="31">
        <f>IF(OR($I1298="",$P1298="",$P1298="なし"),"",$I1298*N(INDEX('メンバー'!$D$5:$D$24,$P1298)))</f>
        <v/>
      </c>
      <c r="K1298" s="32">
        <f>IF(OR($O1298="",$O1298="なし"),"",INDEX('案件'!$D$5:$D$84,$O1298)&amp;"")</f>
        <v/>
      </c>
      <c r="L1298" s="32">
        <f>IF(AND($A1298="",$B1298="",$C1298="",$F1298="",$G1298=""),"",IF(NOT(ISNUMBER($A1298)),"日付がない",IF($P1298="","氏名がない",IF($P1298="なし","氏名がメンバーにない",IF($O1298="","案件コードがない",IF($O1298="なし","案件コードが案件にない",IF($I1298="","時間がない",IF((N($F1298)*60+N($G1298))=0,"時間が0",IF($I1298=0,"丸めると0分","")))))))))</f>
        <v/>
      </c>
      <c r="M1298" s="58" t="n"/>
      <c r="N1298" s="33">
        <f>IF(ISNUMBER($A1298),DATE(YEAR($A1298),MONTH($A1298),1),"")</f>
        <v/>
      </c>
      <c r="O1298" s="34">
        <f>IF($C1298="","",IFERROR(MATCH($C1298,'案件'!$A$5:$A$84,0),"なし"))</f>
        <v/>
      </c>
      <c r="P1298" s="34">
        <f>IF($B1298="","",IFERROR(MATCH($B1298,'メンバー'!$B$5:$B$24,0),"なし"))</f>
        <v/>
      </c>
    </row>
    <row r="1299" ht="17" customHeight="1">
      <c r="A1299" s="23" t="n"/>
      <c r="B1299" s="21" t="n"/>
      <c r="C1299" s="21" t="n"/>
      <c r="D1299" s="29">
        <f>IF(OR($O1299="",$O1299="なし"),"",INDEX('案件'!$B$5:$B$84,$O1299)&amp;"")</f>
        <v/>
      </c>
      <c r="E1299" s="19" t="n"/>
      <c r="F1299" s="22" t="n"/>
      <c r="G1299" s="22" t="n"/>
      <c r="H1299" s="19" t="n"/>
      <c r="I1299" s="30">
        <f>IF(AND($F1299="",$G1299=""),"",IF(N('設定'!$B$11)&gt;0,ROUND((N($F1299)*60+N($G1299))/N('設定'!$B$11),0)*N('設定'!$B$11),(N($F1299)*60+N($G1299)))/60)</f>
        <v/>
      </c>
      <c r="J1299" s="31">
        <f>IF(OR($I1299="",$P1299="",$P1299="なし"),"",$I1299*N(INDEX('メンバー'!$D$5:$D$24,$P1299)))</f>
        <v/>
      </c>
      <c r="K1299" s="32">
        <f>IF(OR($O1299="",$O1299="なし"),"",INDEX('案件'!$D$5:$D$84,$O1299)&amp;"")</f>
        <v/>
      </c>
      <c r="L1299" s="32">
        <f>IF(AND($A1299="",$B1299="",$C1299="",$F1299="",$G1299=""),"",IF(NOT(ISNUMBER($A1299)),"日付がない",IF($P1299="","氏名がない",IF($P1299="なし","氏名がメンバーにない",IF($O1299="","案件コードがない",IF($O1299="なし","案件コードが案件にない",IF($I1299="","時間がない",IF((N($F1299)*60+N($G1299))=0,"時間が0",IF($I1299=0,"丸めると0分","")))))))))</f>
        <v/>
      </c>
      <c r="M1299" s="58" t="n"/>
      <c r="N1299" s="33">
        <f>IF(ISNUMBER($A1299),DATE(YEAR($A1299),MONTH($A1299),1),"")</f>
        <v/>
      </c>
      <c r="O1299" s="34">
        <f>IF($C1299="","",IFERROR(MATCH($C1299,'案件'!$A$5:$A$84,0),"なし"))</f>
        <v/>
      </c>
      <c r="P1299" s="34">
        <f>IF($B1299="","",IFERROR(MATCH($B1299,'メンバー'!$B$5:$B$24,0),"なし"))</f>
        <v/>
      </c>
    </row>
    <row r="1300" ht="17" customHeight="1">
      <c r="A1300" s="23" t="n"/>
      <c r="B1300" s="21" t="n"/>
      <c r="C1300" s="21" t="n"/>
      <c r="D1300" s="29">
        <f>IF(OR($O1300="",$O1300="なし"),"",INDEX('案件'!$B$5:$B$84,$O1300)&amp;"")</f>
        <v/>
      </c>
      <c r="E1300" s="19" t="n"/>
      <c r="F1300" s="22" t="n"/>
      <c r="G1300" s="22" t="n"/>
      <c r="H1300" s="19" t="n"/>
      <c r="I1300" s="30">
        <f>IF(AND($F1300="",$G1300=""),"",IF(N('設定'!$B$11)&gt;0,ROUND((N($F1300)*60+N($G1300))/N('設定'!$B$11),0)*N('設定'!$B$11),(N($F1300)*60+N($G1300)))/60)</f>
        <v/>
      </c>
      <c r="J1300" s="31">
        <f>IF(OR($I1300="",$P1300="",$P1300="なし"),"",$I1300*N(INDEX('メンバー'!$D$5:$D$24,$P1300)))</f>
        <v/>
      </c>
      <c r="K1300" s="32">
        <f>IF(OR($O1300="",$O1300="なし"),"",INDEX('案件'!$D$5:$D$84,$O1300)&amp;"")</f>
        <v/>
      </c>
      <c r="L1300" s="32">
        <f>IF(AND($A1300="",$B1300="",$C1300="",$F1300="",$G1300=""),"",IF(NOT(ISNUMBER($A1300)),"日付がない",IF($P1300="","氏名がない",IF($P1300="なし","氏名がメンバーにない",IF($O1300="","案件コードがない",IF($O1300="なし","案件コードが案件にない",IF($I1300="","時間がない",IF((N($F1300)*60+N($G1300))=0,"時間が0",IF($I1300=0,"丸めると0分","")))))))))</f>
        <v/>
      </c>
      <c r="M1300" s="58" t="n"/>
      <c r="N1300" s="33">
        <f>IF(ISNUMBER($A1300),DATE(YEAR($A1300),MONTH($A1300),1),"")</f>
        <v/>
      </c>
      <c r="O1300" s="34">
        <f>IF($C1300="","",IFERROR(MATCH($C1300,'案件'!$A$5:$A$84,0),"なし"))</f>
        <v/>
      </c>
      <c r="P1300" s="34">
        <f>IF($B1300="","",IFERROR(MATCH($B1300,'メンバー'!$B$5:$B$24,0),"なし"))</f>
        <v/>
      </c>
    </row>
    <row r="1301" ht="17" customHeight="1">
      <c r="A1301" s="23" t="n"/>
      <c r="B1301" s="21" t="n"/>
      <c r="C1301" s="21" t="n"/>
      <c r="D1301" s="29">
        <f>IF(OR($O1301="",$O1301="なし"),"",INDEX('案件'!$B$5:$B$84,$O1301)&amp;"")</f>
        <v/>
      </c>
      <c r="E1301" s="19" t="n"/>
      <c r="F1301" s="22" t="n"/>
      <c r="G1301" s="22" t="n"/>
      <c r="H1301" s="19" t="n"/>
      <c r="I1301" s="30">
        <f>IF(AND($F1301="",$G1301=""),"",IF(N('設定'!$B$11)&gt;0,ROUND((N($F1301)*60+N($G1301))/N('設定'!$B$11),0)*N('設定'!$B$11),(N($F1301)*60+N($G1301)))/60)</f>
        <v/>
      </c>
      <c r="J1301" s="31">
        <f>IF(OR($I1301="",$P1301="",$P1301="なし"),"",$I1301*N(INDEX('メンバー'!$D$5:$D$24,$P1301)))</f>
        <v/>
      </c>
      <c r="K1301" s="32">
        <f>IF(OR($O1301="",$O1301="なし"),"",INDEX('案件'!$D$5:$D$84,$O1301)&amp;"")</f>
        <v/>
      </c>
      <c r="L1301" s="32">
        <f>IF(AND($A1301="",$B1301="",$C1301="",$F1301="",$G1301=""),"",IF(NOT(ISNUMBER($A1301)),"日付がない",IF($P1301="","氏名がない",IF($P1301="なし","氏名がメンバーにない",IF($O1301="","案件コードがない",IF($O1301="なし","案件コードが案件にない",IF($I1301="","時間がない",IF((N($F1301)*60+N($G1301))=0,"時間が0",IF($I1301=0,"丸めると0分","")))))))))</f>
        <v/>
      </c>
      <c r="M1301" s="58" t="n"/>
      <c r="N1301" s="33">
        <f>IF(ISNUMBER($A1301),DATE(YEAR($A1301),MONTH($A1301),1),"")</f>
        <v/>
      </c>
      <c r="O1301" s="34">
        <f>IF($C1301="","",IFERROR(MATCH($C1301,'案件'!$A$5:$A$84,0),"なし"))</f>
        <v/>
      </c>
      <c r="P1301" s="34">
        <f>IF($B1301="","",IFERROR(MATCH($B1301,'メンバー'!$B$5:$B$24,0),"なし"))</f>
        <v/>
      </c>
    </row>
    <row r="1302" ht="17" customHeight="1">
      <c r="A1302" s="23" t="n"/>
      <c r="B1302" s="21" t="n"/>
      <c r="C1302" s="21" t="n"/>
      <c r="D1302" s="29">
        <f>IF(OR($O1302="",$O1302="なし"),"",INDEX('案件'!$B$5:$B$84,$O1302)&amp;"")</f>
        <v/>
      </c>
      <c r="E1302" s="19" t="n"/>
      <c r="F1302" s="22" t="n"/>
      <c r="G1302" s="22" t="n"/>
      <c r="H1302" s="19" t="n"/>
      <c r="I1302" s="30">
        <f>IF(AND($F1302="",$G1302=""),"",IF(N('設定'!$B$11)&gt;0,ROUND((N($F1302)*60+N($G1302))/N('設定'!$B$11),0)*N('設定'!$B$11),(N($F1302)*60+N($G1302)))/60)</f>
        <v/>
      </c>
      <c r="J1302" s="31">
        <f>IF(OR($I1302="",$P1302="",$P1302="なし"),"",$I1302*N(INDEX('メンバー'!$D$5:$D$24,$P1302)))</f>
        <v/>
      </c>
      <c r="K1302" s="32">
        <f>IF(OR($O1302="",$O1302="なし"),"",INDEX('案件'!$D$5:$D$84,$O1302)&amp;"")</f>
        <v/>
      </c>
      <c r="L1302" s="32">
        <f>IF(AND($A1302="",$B1302="",$C1302="",$F1302="",$G1302=""),"",IF(NOT(ISNUMBER($A1302)),"日付がない",IF($P1302="","氏名がない",IF($P1302="なし","氏名がメンバーにない",IF($O1302="","案件コードがない",IF($O1302="なし","案件コードが案件にない",IF($I1302="","時間がない",IF((N($F1302)*60+N($G1302))=0,"時間が0",IF($I1302=0,"丸めると0分","")))))))))</f>
        <v/>
      </c>
      <c r="M1302" s="58" t="n"/>
      <c r="N1302" s="33">
        <f>IF(ISNUMBER($A1302),DATE(YEAR($A1302),MONTH($A1302),1),"")</f>
        <v/>
      </c>
      <c r="O1302" s="34">
        <f>IF($C1302="","",IFERROR(MATCH($C1302,'案件'!$A$5:$A$84,0),"なし"))</f>
        <v/>
      </c>
      <c r="P1302" s="34">
        <f>IF($B1302="","",IFERROR(MATCH($B1302,'メンバー'!$B$5:$B$24,0),"なし"))</f>
        <v/>
      </c>
    </row>
    <row r="1303" ht="17" customHeight="1">
      <c r="A1303" s="23" t="n"/>
      <c r="B1303" s="21" t="n"/>
      <c r="C1303" s="21" t="n"/>
      <c r="D1303" s="29">
        <f>IF(OR($O1303="",$O1303="なし"),"",INDEX('案件'!$B$5:$B$84,$O1303)&amp;"")</f>
        <v/>
      </c>
      <c r="E1303" s="19" t="n"/>
      <c r="F1303" s="22" t="n"/>
      <c r="G1303" s="22" t="n"/>
      <c r="H1303" s="19" t="n"/>
      <c r="I1303" s="30">
        <f>IF(AND($F1303="",$G1303=""),"",IF(N('設定'!$B$11)&gt;0,ROUND((N($F1303)*60+N($G1303))/N('設定'!$B$11),0)*N('設定'!$B$11),(N($F1303)*60+N($G1303)))/60)</f>
        <v/>
      </c>
      <c r="J1303" s="31">
        <f>IF(OR($I1303="",$P1303="",$P1303="なし"),"",$I1303*N(INDEX('メンバー'!$D$5:$D$24,$P1303)))</f>
        <v/>
      </c>
      <c r="K1303" s="32">
        <f>IF(OR($O1303="",$O1303="なし"),"",INDEX('案件'!$D$5:$D$84,$O1303)&amp;"")</f>
        <v/>
      </c>
      <c r="L1303" s="32">
        <f>IF(AND($A1303="",$B1303="",$C1303="",$F1303="",$G1303=""),"",IF(NOT(ISNUMBER($A1303)),"日付がない",IF($P1303="","氏名がない",IF($P1303="なし","氏名がメンバーにない",IF($O1303="","案件コードがない",IF($O1303="なし","案件コードが案件にない",IF($I1303="","時間がない",IF((N($F1303)*60+N($G1303))=0,"時間が0",IF($I1303=0,"丸めると0分","")))))))))</f>
        <v/>
      </c>
      <c r="M1303" s="58" t="n"/>
      <c r="N1303" s="33">
        <f>IF(ISNUMBER($A1303),DATE(YEAR($A1303),MONTH($A1303),1),"")</f>
        <v/>
      </c>
      <c r="O1303" s="34">
        <f>IF($C1303="","",IFERROR(MATCH($C1303,'案件'!$A$5:$A$84,0),"なし"))</f>
        <v/>
      </c>
      <c r="P1303" s="34">
        <f>IF($B1303="","",IFERROR(MATCH($B1303,'メンバー'!$B$5:$B$24,0),"なし"))</f>
        <v/>
      </c>
    </row>
    <row r="1304" ht="17" customHeight="1">
      <c r="A1304" s="23" t="n"/>
      <c r="B1304" s="21" t="n"/>
      <c r="C1304" s="21" t="n"/>
      <c r="D1304" s="29">
        <f>IF(OR($O1304="",$O1304="なし"),"",INDEX('案件'!$B$5:$B$84,$O1304)&amp;"")</f>
        <v/>
      </c>
      <c r="E1304" s="19" t="n"/>
      <c r="F1304" s="22" t="n"/>
      <c r="G1304" s="22" t="n"/>
      <c r="H1304" s="19" t="n"/>
      <c r="I1304" s="30">
        <f>IF(AND($F1304="",$G1304=""),"",IF(N('設定'!$B$11)&gt;0,ROUND((N($F1304)*60+N($G1304))/N('設定'!$B$11),0)*N('設定'!$B$11),(N($F1304)*60+N($G1304)))/60)</f>
        <v/>
      </c>
      <c r="J1304" s="31">
        <f>IF(OR($I1304="",$P1304="",$P1304="なし"),"",$I1304*N(INDEX('メンバー'!$D$5:$D$24,$P1304)))</f>
        <v/>
      </c>
      <c r="K1304" s="32">
        <f>IF(OR($O1304="",$O1304="なし"),"",INDEX('案件'!$D$5:$D$84,$O1304)&amp;"")</f>
        <v/>
      </c>
      <c r="L1304" s="32">
        <f>IF(AND($A1304="",$B1304="",$C1304="",$F1304="",$G1304=""),"",IF(NOT(ISNUMBER($A1304)),"日付がない",IF($P1304="","氏名がない",IF($P1304="なし","氏名がメンバーにない",IF($O1304="","案件コードがない",IF($O1304="なし","案件コードが案件にない",IF($I1304="","時間がない",IF((N($F1304)*60+N($G1304))=0,"時間が0",IF($I1304=0,"丸めると0分","")))))))))</f>
        <v/>
      </c>
      <c r="M1304" s="58" t="n"/>
      <c r="N1304" s="33">
        <f>IF(ISNUMBER($A1304),DATE(YEAR($A1304),MONTH($A1304),1),"")</f>
        <v/>
      </c>
      <c r="O1304" s="34">
        <f>IF($C1304="","",IFERROR(MATCH($C1304,'案件'!$A$5:$A$84,0),"なし"))</f>
        <v/>
      </c>
      <c r="P1304" s="34">
        <f>IF($B1304="","",IFERROR(MATCH($B1304,'メンバー'!$B$5:$B$24,0),"なし"))</f>
        <v/>
      </c>
    </row>
    <row r="1305" ht="17" customHeight="1">
      <c r="A1305" s="23" t="n"/>
      <c r="B1305" s="21" t="n"/>
      <c r="C1305" s="21" t="n"/>
      <c r="D1305" s="29">
        <f>IF(OR($O1305="",$O1305="なし"),"",INDEX('案件'!$B$5:$B$84,$O1305)&amp;"")</f>
        <v/>
      </c>
      <c r="E1305" s="19" t="n"/>
      <c r="F1305" s="22" t="n"/>
      <c r="G1305" s="22" t="n"/>
      <c r="H1305" s="19" t="n"/>
      <c r="I1305" s="30">
        <f>IF(AND($F1305="",$G1305=""),"",IF(N('設定'!$B$11)&gt;0,ROUND((N($F1305)*60+N($G1305))/N('設定'!$B$11),0)*N('設定'!$B$11),(N($F1305)*60+N($G1305)))/60)</f>
        <v/>
      </c>
      <c r="J1305" s="31">
        <f>IF(OR($I1305="",$P1305="",$P1305="なし"),"",$I1305*N(INDEX('メンバー'!$D$5:$D$24,$P1305)))</f>
        <v/>
      </c>
      <c r="K1305" s="32">
        <f>IF(OR($O1305="",$O1305="なし"),"",INDEX('案件'!$D$5:$D$84,$O1305)&amp;"")</f>
        <v/>
      </c>
      <c r="L1305" s="32">
        <f>IF(AND($A1305="",$B1305="",$C1305="",$F1305="",$G1305=""),"",IF(NOT(ISNUMBER($A1305)),"日付がない",IF($P1305="","氏名がない",IF($P1305="なし","氏名がメンバーにない",IF($O1305="","案件コードがない",IF($O1305="なし","案件コードが案件にない",IF($I1305="","時間がない",IF((N($F1305)*60+N($G1305))=0,"時間が0",IF($I1305=0,"丸めると0分","")))))))))</f>
        <v/>
      </c>
      <c r="M1305" s="58" t="n"/>
      <c r="N1305" s="33">
        <f>IF(ISNUMBER($A1305),DATE(YEAR($A1305),MONTH($A1305),1),"")</f>
        <v/>
      </c>
      <c r="O1305" s="34">
        <f>IF($C1305="","",IFERROR(MATCH($C1305,'案件'!$A$5:$A$84,0),"なし"))</f>
        <v/>
      </c>
      <c r="P1305" s="34">
        <f>IF($B1305="","",IFERROR(MATCH($B1305,'メンバー'!$B$5:$B$24,0),"なし"))</f>
        <v/>
      </c>
    </row>
    <row r="1306" ht="17" customHeight="1">
      <c r="A1306" s="23" t="n"/>
      <c r="B1306" s="21" t="n"/>
      <c r="C1306" s="21" t="n"/>
      <c r="D1306" s="29">
        <f>IF(OR($O1306="",$O1306="なし"),"",INDEX('案件'!$B$5:$B$84,$O1306)&amp;"")</f>
        <v/>
      </c>
      <c r="E1306" s="19" t="n"/>
      <c r="F1306" s="22" t="n"/>
      <c r="G1306" s="22" t="n"/>
      <c r="H1306" s="19" t="n"/>
      <c r="I1306" s="30">
        <f>IF(AND($F1306="",$G1306=""),"",IF(N('設定'!$B$11)&gt;0,ROUND((N($F1306)*60+N($G1306))/N('設定'!$B$11),0)*N('設定'!$B$11),(N($F1306)*60+N($G1306)))/60)</f>
        <v/>
      </c>
      <c r="J1306" s="31">
        <f>IF(OR($I1306="",$P1306="",$P1306="なし"),"",$I1306*N(INDEX('メンバー'!$D$5:$D$24,$P1306)))</f>
        <v/>
      </c>
      <c r="K1306" s="32">
        <f>IF(OR($O1306="",$O1306="なし"),"",INDEX('案件'!$D$5:$D$84,$O1306)&amp;"")</f>
        <v/>
      </c>
      <c r="L1306" s="32">
        <f>IF(AND($A1306="",$B1306="",$C1306="",$F1306="",$G1306=""),"",IF(NOT(ISNUMBER($A1306)),"日付がない",IF($P1306="","氏名がない",IF($P1306="なし","氏名がメンバーにない",IF($O1306="","案件コードがない",IF($O1306="なし","案件コードが案件にない",IF($I1306="","時間がない",IF((N($F1306)*60+N($G1306))=0,"時間が0",IF($I1306=0,"丸めると0分","")))))))))</f>
        <v/>
      </c>
      <c r="M1306" s="58" t="n"/>
      <c r="N1306" s="33">
        <f>IF(ISNUMBER($A1306),DATE(YEAR($A1306),MONTH($A1306),1),"")</f>
        <v/>
      </c>
      <c r="O1306" s="34">
        <f>IF($C1306="","",IFERROR(MATCH($C1306,'案件'!$A$5:$A$84,0),"なし"))</f>
        <v/>
      </c>
      <c r="P1306" s="34">
        <f>IF($B1306="","",IFERROR(MATCH($B1306,'メンバー'!$B$5:$B$24,0),"なし"))</f>
        <v/>
      </c>
    </row>
    <row r="1307" ht="17" customHeight="1">
      <c r="A1307" s="23" t="n"/>
      <c r="B1307" s="21" t="n"/>
      <c r="C1307" s="21" t="n"/>
      <c r="D1307" s="29">
        <f>IF(OR($O1307="",$O1307="なし"),"",INDEX('案件'!$B$5:$B$84,$O1307)&amp;"")</f>
        <v/>
      </c>
      <c r="E1307" s="19" t="n"/>
      <c r="F1307" s="22" t="n"/>
      <c r="G1307" s="22" t="n"/>
      <c r="H1307" s="19" t="n"/>
      <c r="I1307" s="30">
        <f>IF(AND($F1307="",$G1307=""),"",IF(N('設定'!$B$11)&gt;0,ROUND((N($F1307)*60+N($G1307))/N('設定'!$B$11),0)*N('設定'!$B$11),(N($F1307)*60+N($G1307)))/60)</f>
        <v/>
      </c>
      <c r="J1307" s="31">
        <f>IF(OR($I1307="",$P1307="",$P1307="なし"),"",$I1307*N(INDEX('メンバー'!$D$5:$D$24,$P1307)))</f>
        <v/>
      </c>
      <c r="K1307" s="32">
        <f>IF(OR($O1307="",$O1307="なし"),"",INDEX('案件'!$D$5:$D$84,$O1307)&amp;"")</f>
        <v/>
      </c>
      <c r="L1307" s="32">
        <f>IF(AND($A1307="",$B1307="",$C1307="",$F1307="",$G1307=""),"",IF(NOT(ISNUMBER($A1307)),"日付がない",IF($P1307="","氏名がない",IF($P1307="なし","氏名がメンバーにない",IF($O1307="","案件コードがない",IF($O1307="なし","案件コードが案件にない",IF($I1307="","時間がない",IF((N($F1307)*60+N($G1307))=0,"時間が0",IF($I1307=0,"丸めると0分","")))))))))</f>
        <v/>
      </c>
      <c r="M1307" s="58" t="n"/>
      <c r="N1307" s="33">
        <f>IF(ISNUMBER($A1307),DATE(YEAR($A1307),MONTH($A1307),1),"")</f>
        <v/>
      </c>
      <c r="O1307" s="34">
        <f>IF($C1307="","",IFERROR(MATCH($C1307,'案件'!$A$5:$A$84,0),"なし"))</f>
        <v/>
      </c>
      <c r="P1307" s="34">
        <f>IF($B1307="","",IFERROR(MATCH($B1307,'メンバー'!$B$5:$B$24,0),"なし"))</f>
        <v/>
      </c>
    </row>
    <row r="1308" ht="17" customHeight="1">
      <c r="A1308" s="23" t="n"/>
      <c r="B1308" s="21" t="n"/>
      <c r="C1308" s="21" t="n"/>
      <c r="D1308" s="29">
        <f>IF(OR($O1308="",$O1308="なし"),"",INDEX('案件'!$B$5:$B$84,$O1308)&amp;"")</f>
        <v/>
      </c>
      <c r="E1308" s="19" t="n"/>
      <c r="F1308" s="22" t="n"/>
      <c r="G1308" s="22" t="n"/>
      <c r="H1308" s="19" t="n"/>
      <c r="I1308" s="30">
        <f>IF(AND($F1308="",$G1308=""),"",IF(N('設定'!$B$11)&gt;0,ROUND((N($F1308)*60+N($G1308))/N('設定'!$B$11),0)*N('設定'!$B$11),(N($F1308)*60+N($G1308)))/60)</f>
        <v/>
      </c>
      <c r="J1308" s="31">
        <f>IF(OR($I1308="",$P1308="",$P1308="なし"),"",$I1308*N(INDEX('メンバー'!$D$5:$D$24,$P1308)))</f>
        <v/>
      </c>
      <c r="K1308" s="32">
        <f>IF(OR($O1308="",$O1308="なし"),"",INDEX('案件'!$D$5:$D$84,$O1308)&amp;"")</f>
        <v/>
      </c>
      <c r="L1308" s="32">
        <f>IF(AND($A1308="",$B1308="",$C1308="",$F1308="",$G1308=""),"",IF(NOT(ISNUMBER($A1308)),"日付がない",IF($P1308="","氏名がない",IF($P1308="なし","氏名がメンバーにない",IF($O1308="","案件コードがない",IF($O1308="なし","案件コードが案件にない",IF($I1308="","時間がない",IF((N($F1308)*60+N($G1308))=0,"時間が0",IF($I1308=0,"丸めると0分","")))))))))</f>
        <v/>
      </c>
      <c r="M1308" s="58" t="n"/>
      <c r="N1308" s="33">
        <f>IF(ISNUMBER($A1308),DATE(YEAR($A1308),MONTH($A1308),1),"")</f>
        <v/>
      </c>
      <c r="O1308" s="34">
        <f>IF($C1308="","",IFERROR(MATCH($C1308,'案件'!$A$5:$A$84,0),"なし"))</f>
        <v/>
      </c>
      <c r="P1308" s="34">
        <f>IF($B1308="","",IFERROR(MATCH($B1308,'メンバー'!$B$5:$B$24,0),"なし"))</f>
        <v/>
      </c>
    </row>
    <row r="1309" ht="17" customHeight="1">
      <c r="A1309" s="23" t="n"/>
      <c r="B1309" s="21" t="n"/>
      <c r="C1309" s="21" t="n"/>
      <c r="D1309" s="29">
        <f>IF(OR($O1309="",$O1309="なし"),"",INDEX('案件'!$B$5:$B$84,$O1309)&amp;"")</f>
        <v/>
      </c>
      <c r="E1309" s="19" t="n"/>
      <c r="F1309" s="22" t="n"/>
      <c r="G1309" s="22" t="n"/>
      <c r="H1309" s="19" t="n"/>
      <c r="I1309" s="30">
        <f>IF(AND($F1309="",$G1309=""),"",IF(N('設定'!$B$11)&gt;0,ROUND((N($F1309)*60+N($G1309))/N('設定'!$B$11),0)*N('設定'!$B$11),(N($F1309)*60+N($G1309)))/60)</f>
        <v/>
      </c>
      <c r="J1309" s="31">
        <f>IF(OR($I1309="",$P1309="",$P1309="なし"),"",$I1309*N(INDEX('メンバー'!$D$5:$D$24,$P1309)))</f>
        <v/>
      </c>
      <c r="K1309" s="32">
        <f>IF(OR($O1309="",$O1309="なし"),"",INDEX('案件'!$D$5:$D$84,$O1309)&amp;"")</f>
        <v/>
      </c>
      <c r="L1309" s="32">
        <f>IF(AND($A1309="",$B1309="",$C1309="",$F1309="",$G1309=""),"",IF(NOT(ISNUMBER($A1309)),"日付がない",IF($P1309="","氏名がない",IF($P1309="なし","氏名がメンバーにない",IF($O1309="","案件コードがない",IF($O1309="なし","案件コードが案件にない",IF($I1309="","時間がない",IF((N($F1309)*60+N($G1309))=0,"時間が0",IF($I1309=0,"丸めると0分","")))))))))</f>
        <v/>
      </c>
      <c r="M1309" s="58" t="n"/>
      <c r="N1309" s="33">
        <f>IF(ISNUMBER($A1309),DATE(YEAR($A1309),MONTH($A1309),1),"")</f>
        <v/>
      </c>
      <c r="O1309" s="34">
        <f>IF($C1309="","",IFERROR(MATCH($C1309,'案件'!$A$5:$A$84,0),"なし"))</f>
        <v/>
      </c>
      <c r="P1309" s="34">
        <f>IF($B1309="","",IFERROR(MATCH($B1309,'メンバー'!$B$5:$B$24,0),"なし"))</f>
        <v/>
      </c>
    </row>
    <row r="1310" ht="17" customHeight="1">
      <c r="A1310" s="23" t="n"/>
      <c r="B1310" s="21" t="n"/>
      <c r="C1310" s="21" t="n"/>
      <c r="D1310" s="29">
        <f>IF(OR($O1310="",$O1310="なし"),"",INDEX('案件'!$B$5:$B$84,$O1310)&amp;"")</f>
        <v/>
      </c>
      <c r="E1310" s="19" t="n"/>
      <c r="F1310" s="22" t="n"/>
      <c r="G1310" s="22" t="n"/>
      <c r="H1310" s="19" t="n"/>
      <c r="I1310" s="30">
        <f>IF(AND($F1310="",$G1310=""),"",IF(N('設定'!$B$11)&gt;0,ROUND((N($F1310)*60+N($G1310))/N('設定'!$B$11),0)*N('設定'!$B$11),(N($F1310)*60+N($G1310)))/60)</f>
        <v/>
      </c>
      <c r="J1310" s="31">
        <f>IF(OR($I1310="",$P1310="",$P1310="なし"),"",$I1310*N(INDEX('メンバー'!$D$5:$D$24,$P1310)))</f>
        <v/>
      </c>
      <c r="K1310" s="32">
        <f>IF(OR($O1310="",$O1310="なし"),"",INDEX('案件'!$D$5:$D$84,$O1310)&amp;"")</f>
        <v/>
      </c>
      <c r="L1310" s="32">
        <f>IF(AND($A1310="",$B1310="",$C1310="",$F1310="",$G1310=""),"",IF(NOT(ISNUMBER($A1310)),"日付がない",IF($P1310="","氏名がない",IF($P1310="なし","氏名がメンバーにない",IF($O1310="","案件コードがない",IF($O1310="なし","案件コードが案件にない",IF($I1310="","時間がない",IF((N($F1310)*60+N($G1310))=0,"時間が0",IF($I1310=0,"丸めると0分","")))))))))</f>
        <v/>
      </c>
      <c r="M1310" s="58" t="n"/>
      <c r="N1310" s="33">
        <f>IF(ISNUMBER($A1310),DATE(YEAR($A1310),MONTH($A1310),1),"")</f>
        <v/>
      </c>
      <c r="O1310" s="34">
        <f>IF($C1310="","",IFERROR(MATCH($C1310,'案件'!$A$5:$A$84,0),"なし"))</f>
        <v/>
      </c>
      <c r="P1310" s="34">
        <f>IF($B1310="","",IFERROR(MATCH($B1310,'メンバー'!$B$5:$B$24,0),"なし"))</f>
        <v/>
      </c>
    </row>
    <row r="1311" ht="17" customHeight="1">
      <c r="A1311" s="23" t="n"/>
      <c r="B1311" s="21" t="n"/>
      <c r="C1311" s="21" t="n"/>
      <c r="D1311" s="29">
        <f>IF(OR($O1311="",$O1311="なし"),"",INDEX('案件'!$B$5:$B$84,$O1311)&amp;"")</f>
        <v/>
      </c>
      <c r="E1311" s="19" t="n"/>
      <c r="F1311" s="22" t="n"/>
      <c r="G1311" s="22" t="n"/>
      <c r="H1311" s="19" t="n"/>
      <c r="I1311" s="30">
        <f>IF(AND($F1311="",$G1311=""),"",IF(N('設定'!$B$11)&gt;0,ROUND((N($F1311)*60+N($G1311))/N('設定'!$B$11),0)*N('設定'!$B$11),(N($F1311)*60+N($G1311)))/60)</f>
        <v/>
      </c>
      <c r="J1311" s="31">
        <f>IF(OR($I1311="",$P1311="",$P1311="なし"),"",$I1311*N(INDEX('メンバー'!$D$5:$D$24,$P1311)))</f>
        <v/>
      </c>
      <c r="K1311" s="32">
        <f>IF(OR($O1311="",$O1311="なし"),"",INDEX('案件'!$D$5:$D$84,$O1311)&amp;"")</f>
        <v/>
      </c>
      <c r="L1311" s="32">
        <f>IF(AND($A1311="",$B1311="",$C1311="",$F1311="",$G1311=""),"",IF(NOT(ISNUMBER($A1311)),"日付がない",IF($P1311="","氏名がない",IF($P1311="なし","氏名がメンバーにない",IF($O1311="","案件コードがない",IF($O1311="なし","案件コードが案件にない",IF($I1311="","時間がない",IF((N($F1311)*60+N($G1311))=0,"時間が0",IF($I1311=0,"丸めると0分","")))))))))</f>
        <v/>
      </c>
      <c r="M1311" s="58" t="n"/>
      <c r="N1311" s="33">
        <f>IF(ISNUMBER($A1311),DATE(YEAR($A1311),MONTH($A1311),1),"")</f>
        <v/>
      </c>
      <c r="O1311" s="34">
        <f>IF($C1311="","",IFERROR(MATCH($C1311,'案件'!$A$5:$A$84,0),"なし"))</f>
        <v/>
      </c>
      <c r="P1311" s="34">
        <f>IF($B1311="","",IFERROR(MATCH($B1311,'メンバー'!$B$5:$B$24,0),"なし"))</f>
        <v/>
      </c>
    </row>
    <row r="1312" ht="17" customHeight="1">
      <c r="A1312" s="23" t="n"/>
      <c r="B1312" s="21" t="n"/>
      <c r="C1312" s="21" t="n"/>
      <c r="D1312" s="29">
        <f>IF(OR($O1312="",$O1312="なし"),"",INDEX('案件'!$B$5:$B$84,$O1312)&amp;"")</f>
        <v/>
      </c>
      <c r="E1312" s="19" t="n"/>
      <c r="F1312" s="22" t="n"/>
      <c r="G1312" s="22" t="n"/>
      <c r="H1312" s="19" t="n"/>
      <c r="I1312" s="30">
        <f>IF(AND($F1312="",$G1312=""),"",IF(N('設定'!$B$11)&gt;0,ROUND((N($F1312)*60+N($G1312))/N('設定'!$B$11),0)*N('設定'!$B$11),(N($F1312)*60+N($G1312)))/60)</f>
        <v/>
      </c>
      <c r="J1312" s="31">
        <f>IF(OR($I1312="",$P1312="",$P1312="なし"),"",$I1312*N(INDEX('メンバー'!$D$5:$D$24,$P1312)))</f>
        <v/>
      </c>
      <c r="K1312" s="32">
        <f>IF(OR($O1312="",$O1312="なし"),"",INDEX('案件'!$D$5:$D$84,$O1312)&amp;"")</f>
        <v/>
      </c>
      <c r="L1312" s="32">
        <f>IF(AND($A1312="",$B1312="",$C1312="",$F1312="",$G1312=""),"",IF(NOT(ISNUMBER($A1312)),"日付がない",IF($P1312="","氏名がない",IF($P1312="なし","氏名がメンバーにない",IF($O1312="","案件コードがない",IF($O1312="なし","案件コードが案件にない",IF($I1312="","時間がない",IF((N($F1312)*60+N($G1312))=0,"時間が0",IF($I1312=0,"丸めると0分","")))))))))</f>
        <v/>
      </c>
      <c r="M1312" s="58" t="n"/>
      <c r="N1312" s="33">
        <f>IF(ISNUMBER($A1312),DATE(YEAR($A1312),MONTH($A1312),1),"")</f>
        <v/>
      </c>
      <c r="O1312" s="34">
        <f>IF($C1312="","",IFERROR(MATCH($C1312,'案件'!$A$5:$A$84,0),"なし"))</f>
        <v/>
      </c>
      <c r="P1312" s="34">
        <f>IF($B1312="","",IFERROR(MATCH($B1312,'メンバー'!$B$5:$B$24,0),"なし"))</f>
        <v/>
      </c>
    </row>
    <row r="1313" ht="17" customHeight="1">
      <c r="A1313" s="23" t="n"/>
      <c r="B1313" s="21" t="n"/>
      <c r="C1313" s="21" t="n"/>
      <c r="D1313" s="29">
        <f>IF(OR($O1313="",$O1313="なし"),"",INDEX('案件'!$B$5:$B$84,$O1313)&amp;"")</f>
        <v/>
      </c>
      <c r="E1313" s="19" t="n"/>
      <c r="F1313" s="22" t="n"/>
      <c r="G1313" s="22" t="n"/>
      <c r="H1313" s="19" t="n"/>
      <c r="I1313" s="30">
        <f>IF(AND($F1313="",$G1313=""),"",IF(N('設定'!$B$11)&gt;0,ROUND((N($F1313)*60+N($G1313))/N('設定'!$B$11),0)*N('設定'!$B$11),(N($F1313)*60+N($G1313)))/60)</f>
        <v/>
      </c>
      <c r="J1313" s="31">
        <f>IF(OR($I1313="",$P1313="",$P1313="なし"),"",$I1313*N(INDEX('メンバー'!$D$5:$D$24,$P1313)))</f>
        <v/>
      </c>
      <c r="K1313" s="32">
        <f>IF(OR($O1313="",$O1313="なし"),"",INDEX('案件'!$D$5:$D$84,$O1313)&amp;"")</f>
        <v/>
      </c>
      <c r="L1313" s="32">
        <f>IF(AND($A1313="",$B1313="",$C1313="",$F1313="",$G1313=""),"",IF(NOT(ISNUMBER($A1313)),"日付がない",IF($P1313="","氏名がない",IF($P1313="なし","氏名がメンバーにない",IF($O1313="","案件コードがない",IF($O1313="なし","案件コードが案件にない",IF($I1313="","時間がない",IF((N($F1313)*60+N($G1313))=0,"時間が0",IF($I1313=0,"丸めると0分","")))))))))</f>
        <v/>
      </c>
      <c r="M1313" s="58" t="n"/>
      <c r="N1313" s="33">
        <f>IF(ISNUMBER($A1313),DATE(YEAR($A1313),MONTH($A1313),1),"")</f>
        <v/>
      </c>
      <c r="O1313" s="34">
        <f>IF($C1313="","",IFERROR(MATCH($C1313,'案件'!$A$5:$A$84,0),"なし"))</f>
        <v/>
      </c>
      <c r="P1313" s="34">
        <f>IF($B1313="","",IFERROR(MATCH($B1313,'メンバー'!$B$5:$B$24,0),"なし"))</f>
        <v/>
      </c>
    </row>
    <row r="1314" ht="17" customHeight="1">
      <c r="A1314" s="23" t="n"/>
      <c r="B1314" s="21" t="n"/>
      <c r="C1314" s="21" t="n"/>
      <c r="D1314" s="29">
        <f>IF(OR($O1314="",$O1314="なし"),"",INDEX('案件'!$B$5:$B$84,$O1314)&amp;"")</f>
        <v/>
      </c>
      <c r="E1314" s="19" t="n"/>
      <c r="F1314" s="22" t="n"/>
      <c r="G1314" s="22" t="n"/>
      <c r="H1314" s="19" t="n"/>
      <c r="I1314" s="30">
        <f>IF(AND($F1314="",$G1314=""),"",IF(N('設定'!$B$11)&gt;0,ROUND((N($F1314)*60+N($G1314))/N('設定'!$B$11),0)*N('設定'!$B$11),(N($F1314)*60+N($G1314)))/60)</f>
        <v/>
      </c>
      <c r="J1314" s="31">
        <f>IF(OR($I1314="",$P1314="",$P1314="なし"),"",$I1314*N(INDEX('メンバー'!$D$5:$D$24,$P1314)))</f>
        <v/>
      </c>
      <c r="K1314" s="32">
        <f>IF(OR($O1314="",$O1314="なし"),"",INDEX('案件'!$D$5:$D$84,$O1314)&amp;"")</f>
        <v/>
      </c>
      <c r="L1314" s="32">
        <f>IF(AND($A1314="",$B1314="",$C1314="",$F1314="",$G1314=""),"",IF(NOT(ISNUMBER($A1314)),"日付がない",IF($P1314="","氏名がない",IF($P1314="なし","氏名がメンバーにない",IF($O1314="","案件コードがない",IF($O1314="なし","案件コードが案件にない",IF($I1314="","時間がない",IF((N($F1314)*60+N($G1314))=0,"時間が0",IF($I1314=0,"丸めると0分","")))))))))</f>
        <v/>
      </c>
      <c r="M1314" s="58" t="n"/>
      <c r="N1314" s="33">
        <f>IF(ISNUMBER($A1314),DATE(YEAR($A1314),MONTH($A1314),1),"")</f>
        <v/>
      </c>
      <c r="O1314" s="34">
        <f>IF($C1314="","",IFERROR(MATCH($C1314,'案件'!$A$5:$A$84,0),"なし"))</f>
        <v/>
      </c>
      <c r="P1314" s="34">
        <f>IF($B1314="","",IFERROR(MATCH($B1314,'メンバー'!$B$5:$B$24,0),"なし"))</f>
        <v/>
      </c>
    </row>
    <row r="1315" ht="17" customHeight="1">
      <c r="A1315" s="23" t="n"/>
      <c r="B1315" s="21" t="n"/>
      <c r="C1315" s="21" t="n"/>
      <c r="D1315" s="29">
        <f>IF(OR($O1315="",$O1315="なし"),"",INDEX('案件'!$B$5:$B$84,$O1315)&amp;"")</f>
        <v/>
      </c>
      <c r="E1315" s="19" t="n"/>
      <c r="F1315" s="22" t="n"/>
      <c r="G1315" s="22" t="n"/>
      <c r="H1315" s="19" t="n"/>
      <c r="I1315" s="30">
        <f>IF(AND($F1315="",$G1315=""),"",IF(N('設定'!$B$11)&gt;0,ROUND((N($F1315)*60+N($G1315))/N('設定'!$B$11),0)*N('設定'!$B$11),(N($F1315)*60+N($G1315)))/60)</f>
        <v/>
      </c>
      <c r="J1315" s="31">
        <f>IF(OR($I1315="",$P1315="",$P1315="なし"),"",$I1315*N(INDEX('メンバー'!$D$5:$D$24,$P1315)))</f>
        <v/>
      </c>
      <c r="K1315" s="32">
        <f>IF(OR($O1315="",$O1315="なし"),"",INDEX('案件'!$D$5:$D$84,$O1315)&amp;"")</f>
        <v/>
      </c>
      <c r="L1315" s="32">
        <f>IF(AND($A1315="",$B1315="",$C1315="",$F1315="",$G1315=""),"",IF(NOT(ISNUMBER($A1315)),"日付がない",IF($P1315="","氏名がない",IF($P1315="なし","氏名がメンバーにない",IF($O1315="","案件コードがない",IF($O1315="なし","案件コードが案件にない",IF($I1315="","時間がない",IF((N($F1315)*60+N($G1315))=0,"時間が0",IF($I1315=0,"丸めると0分","")))))))))</f>
        <v/>
      </c>
      <c r="M1315" s="58" t="n"/>
      <c r="N1315" s="33">
        <f>IF(ISNUMBER($A1315),DATE(YEAR($A1315),MONTH($A1315),1),"")</f>
        <v/>
      </c>
      <c r="O1315" s="34">
        <f>IF($C1315="","",IFERROR(MATCH($C1315,'案件'!$A$5:$A$84,0),"なし"))</f>
        <v/>
      </c>
      <c r="P1315" s="34">
        <f>IF($B1315="","",IFERROR(MATCH($B1315,'メンバー'!$B$5:$B$24,0),"なし"))</f>
        <v/>
      </c>
    </row>
    <row r="1316" ht="17" customHeight="1">
      <c r="A1316" s="23" t="n"/>
      <c r="B1316" s="21" t="n"/>
      <c r="C1316" s="21" t="n"/>
      <c r="D1316" s="29">
        <f>IF(OR($O1316="",$O1316="なし"),"",INDEX('案件'!$B$5:$B$84,$O1316)&amp;"")</f>
        <v/>
      </c>
      <c r="E1316" s="19" t="n"/>
      <c r="F1316" s="22" t="n"/>
      <c r="G1316" s="22" t="n"/>
      <c r="H1316" s="19" t="n"/>
      <c r="I1316" s="30">
        <f>IF(AND($F1316="",$G1316=""),"",IF(N('設定'!$B$11)&gt;0,ROUND((N($F1316)*60+N($G1316))/N('設定'!$B$11),0)*N('設定'!$B$11),(N($F1316)*60+N($G1316)))/60)</f>
        <v/>
      </c>
      <c r="J1316" s="31">
        <f>IF(OR($I1316="",$P1316="",$P1316="なし"),"",$I1316*N(INDEX('メンバー'!$D$5:$D$24,$P1316)))</f>
        <v/>
      </c>
      <c r="K1316" s="32">
        <f>IF(OR($O1316="",$O1316="なし"),"",INDEX('案件'!$D$5:$D$84,$O1316)&amp;"")</f>
        <v/>
      </c>
      <c r="L1316" s="32">
        <f>IF(AND($A1316="",$B1316="",$C1316="",$F1316="",$G1316=""),"",IF(NOT(ISNUMBER($A1316)),"日付がない",IF($P1316="","氏名がない",IF($P1316="なし","氏名がメンバーにない",IF($O1316="","案件コードがない",IF($O1316="なし","案件コードが案件にない",IF($I1316="","時間がない",IF((N($F1316)*60+N($G1316))=0,"時間が0",IF($I1316=0,"丸めると0分","")))))))))</f>
        <v/>
      </c>
      <c r="M1316" s="58" t="n"/>
      <c r="N1316" s="33">
        <f>IF(ISNUMBER($A1316),DATE(YEAR($A1316),MONTH($A1316),1),"")</f>
        <v/>
      </c>
      <c r="O1316" s="34">
        <f>IF($C1316="","",IFERROR(MATCH($C1316,'案件'!$A$5:$A$84,0),"なし"))</f>
        <v/>
      </c>
      <c r="P1316" s="34">
        <f>IF($B1316="","",IFERROR(MATCH($B1316,'メンバー'!$B$5:$B$24,0),"なし"))</f>
        <v/>
      </c>
    </row>
    <row r="1317" ht="17" customHeight="1">
      <c r="A1317" s="23" t="n"/>
      <c r="B1317" s="21" t="n"/>
      <c r="C1317" s="21" t="n"/>
      <c r="D1317" s="29">
        <f>IF(OR($O1317="",$O1317="なし"),"",INDEX('案件'!$B$5:$B$84,$O1317)&amp;"")</f>
        <v/>
      </c>
      <c r="E1317" s="19" t="n"/>
      <c r="F1317" s="22" t="n"/>
      <c r="G1317" s="22" t="n"/>
      <c r="H1317" s="19" t="n"/>
      <c r="I1317" s="30">
        <f>IF(AND($F1317="",$G1317=""),"",IF(N('設定'!$B$11)&gt;0,ROUND((N($F1317)*60+N($G1317))/N('設定'!$B$11),0)*N('設定'!$B$11),(N($F1317)*60+N($G1317)))/60)</f>
        <v/>
      </c>
      <c r="J1317" s="31">
        <f>IF(OR($I1317="",$P1317="",$P1317="なし"),"",$I1317*N(INDEX('メンバー'!$D$5:$D$24,$P1317)))</f>
        <v/>
      </c>
      <c r="K1317" s="32">
        <f>IF(OR($O1317="",$O1317="なし"),"",INDEX('案件'!$D$5:$D$84,$O1317)&amp;"")</f>
        <v/>
      </c>
      <c r="L1317" s="32">
        <f>IF(AND($A1317="",$B1317="",$C1317="",$F1317="",$G1317=""),"",IF(NOT(ISNUMBER($A1317)),"日付がない",IF($P1317="","氏名がない",IF($P1317="なし","氏名がメンバーにない",IF($O1317="","案件コードがない",IF($O1317="なし","案件コードが案件にない",IF($I1317="","時間がない",IF((N($F1317)*60+N($G1317))=0,"時間が0",IF($I1317=0,"丸めると0分","")))))))))</f>
        <v/>
      </c>
      <c r="M1317" s="58" t="n"/>
      <c r="N1317" s="33">
        <f>IF(ISNUMBER($A1317),DATE(YEAR($A1317),MONTH($A1317),1),"")</f>
        <v/>
      </c>
      <c r="O1317" s="34">
        <f>IF($C1317="","",IFERROR(MATCH($C1317,'案件'!$A$5:$A$84,0),"なし"))</f>
        <v/>
      </c>
      <c r="P1317" s="34">
        <f>IF($B1317="","",IFERROR(MATCH($B1317,'メンバー'!$B$5:$B$24,0),"なし"))</f>
        <v/>
      </c>
    </row>
    <row r="1318" ht="17" customHeight="1">
      <c r="A1318" s="23" t="n"/>
      <c r="B1318" s="21" t="n"/>
      <c r="C1318" s="21" t="n"/>
      <c r="D1318" s="29">
        <f>IF(OR($O1318="",$O1318="なし"),"",INDEX('案件'!$B$5:$B$84,$O1318)&amp;"")</f>
        <v/>
      </c>
      <c r="E1318" s="19" t="n"/>
      <c r="F1318" s="22" t="n"/>
      <c r="G1318" s="22" t="n"/>
      <c r="H1318" s="19" t="n"/>
      <c r="I1318" s="30">
        <f>IF(AND($F1318="",$G1318=""),"",IF(N('設定'!$B$11)&gt;0,ROUND((N($F1318)*60+N($G1318))/N('設定'!$B$11),0)*N('設定'!$B$11),(N($F1318)*60+N($G1318)))/60)</f>
        <v/>
      </c>
      <c r="J1318" s="31">
        <f>IF(OR($I1318="",$P1318="",$P1318="なし"),"",$I1318*N(INDEX('メンバー'!$D$5:$D$24,$P1318)))</f>
        <v/>
      </c>
      <c r="K1318" s="32">
        <f>IF(OR($O1318="",$O1318="なし"),"",INDEX('案件'!$D$5:$D$84,$O1318)&amp;"")</f>
        <v/>
      </c>
      <c r="L1318" s="32">
        <f>IF(AND($A1318="",$B1318="",$C1318="",$F1318="",$G1318=""),"",IF(NOT(ISNUMBER($A1318)),"日付がない",IF($P1318="","氏名がない",IF($P1318="なし","氏名がメンバーにない",IF($O1318="","案件コードがない",IF($O1318="なし","案件コードが案件にない",IF($I1318="","時間がない",IF((N($F1318)*60+N($G1318))=0,"時間が0",IF($I1318=0,"丸めると0分","")))))))))</f>
        <v/>
      </c>
      <c r="M1318" s="58" t="n"/>
      <c r="N1318" s="33">
        <f>IF(ISNUMBER($A1318),DATE(YEAR($A1318),MONTH($A1318),1),"")</f>
        <v/>
      </c>
      <c r="O1318" s="34">
        <f>IF($C1318="","",IFERROR(MATCH($C1318,'案件'!$A$5:$A$84,0),"なし"))</f>
        <v/>
      </c>
      <c r="P1318" s="34">
        <f>IF($B1318="","",IFERROR(MATCH($B1318,'メンバー'!$B$5:$B$24,0),"なし"))</f>
        <v/>
      </c>
    </row>
    <row r="1319" ht="17" customHeight="1">
      <c r="A1319" s="23" t="n"/>
      <c r="B1319" s="21" t="n"/>
      <c r="C1319" s="21" t="n"/>
      <c r="D1319" s="29">
        <f>IF(OR($O1319="",$O1319="なし"),"",INDEX('案件'!$B$5:$B$84,$O1319)&amp;"")</f>
        <v/>
      </c>
      <c r="E1319" s="19" t="n"/>
      <c r="F1319" s="22" t="n"/>
      <c r="G1319" s="22" t="n"/>
      <c r="H1319" s="19" t="n"/>
      <c r="I1319" s="30">
        <f>IF(AND($F1319="",$G1319=""),"",IF(N('設定'!$B$11)&gt;0,ROUND((N($F1319)*60+N($G1319))/N('設定'!$B$11),0)*N('設定'!$B$11),(N($F1319)*60+N($G1319)))/60)</f>
        <v/>
      </c>
      <c r="J1319" s="31">
        <f>IF(OR($I1319="",$P1319="",$P1319="なし"),"",$I1319*N(INDEX('メンバー'!$D$5:$D$24,$P1319)))</f>
        <v/>
      </c>
      <c r="K1319" s="32">
        <f>IF(OR($O1319="",$O1319="なし"),"",INDEX('案件'!$D$5:$D$84,$O1319)&amp;"")</f>
        <v/>
      </c>
      <c r="L1319" s="32">
        <f>IF(AND($A1319="",$B1319="",$C1319="",$F1319="",$G1319=""),"",IF(NOT(ISNUMBER($A1319)),"日付がない",IF($P1319="","氏名がない",IF($P1319="なし","氏名がメンバーにない",IF($O1319="","案件コードがない",IF($O1319="なし","案件コードが案件にない",IF($I1319="","時間がない",IF((N($F1319)*60+N($G1319))=0,"時間が0",IF($I1319=0,"丸めると0分","")))))))))</f>
        <v/>
      </c>
      <c r="M1319" s="58" t="n"/>
      <c r="N1319" s="33">
        <f>IF(ISNUMBER($A1319),DATE(YEAR($A1319),MONTH($A1319),1),"")</f>
        <v/>
      </c>
      <c r="O1319" s="34">
        <f>IF($C1319="","",IFERROR(MATCH($C1319,'案件'!$A$5:$A$84,0),"なし"))</f>
        <v/>
      </c>
      <c r="P1319" s="34">
        <f>IF($B1319="","",IFERROR(MATCH($B1319,'メンバー'!$B$5:$B$24,0),"なし"))</f>
        <v/>
      </c>
    </row>
    <row r="1320" ht="17" customHeight="1">
      <c r="A1320" s="23" t="n"/>
      <c r="B1320" s="21" t="n"/>
      <c r="C1320" s="21" t="n"/>
      <c r="D1320" s="29">
        <f>IF(OR($O1320="",$O1320="なし"),"",INDEX('案件'!$B$5:$B$84,$O1320)&amp;"")</f>
        <v/>
      </c>
      <c r="E1320" s="19" t="n"/>
      <c r="F1320" s="22" t="n"/>
      <c r="G1320" s="22" t="n"/>
      <c r="H1320" s="19" t="n"/>
      <c r="I1320" s="30">
        <f>IF(AND($F1320="",$G1320=""),"",IF(N('設定'!$B$11)&gt;0,ROUND((N($F1320)*60+N($G1320))/N('設定'!$B$11),0)*N('設定'!$B$11),(N($F1320)*60+N($G1320)))/60)</f>
        <v/>
      </c>
      <c r="J1320" s="31">
        <f>IF(OR($I1320="",$P1320="",$P1320="なし"),"",$I1320*N(INDEX('メンバー'!$D$5:$D$24,$P1320)))</f>
        <v/>
      </c>
      <c r="K1320" s="32">
        <f>IF(OR($O1320="",$O1320="なし"),"",INDEX('案件'!$D$5:$D$84,$O1320)&amp;"")</f>
        <v/>
      </c>
      <c r="L1320" s="32">
        <f>IF(AND($A1320="",$B1320="",$C1320="",$F1320="",$G1320=""),"",IF(NOT(ISNUMBER($A1320)),"日付がない",IF($P1320="","氏名がない",IF($P1320="なし","氏名がメンバーにない",IF($O1320="","案件コードがない",IF($O1320="なし","案件コードが案件にない",IF($I1320="","時間がない",IF((N($F1320)*60+N($G1320))=0,"時間が0",IF($I1320=0,"丸めると0分","")))))))))</f>
        <v/>
      </c>
      <c r="M1320" s="58" t="n"/>
      <c r="N1320" s="33">
        <f>IF(ISNUMBER($A1320),DATE(YEAR($A1320),MONTH($A1320),1),"")</f>
        <v/>
      </c>
      <c r="O1320" s="34">
        <f>IF($C1320="","",IFERROR(MATCH($C1320,'案件'!$A$5:$A$84,0),"なし"))</f>
        <v/>
      </c>
      <c r="P1320" s="34">
        <f>IF($B1320="","",IFERROR(MATCH($B1320,'メンバー'!$B$5:$B$24,0),"なし"))</f>
        <v/>
      </c>
    </row>
    <row r="1321" ht="17" customHeight="1">
      <c r="A1321" s="23" t="n"/>
      <c r="B1321" s="21" t="n"/>
      <c r="C1321" s="21" t="n"/>
      <c r="D1321" s="29">
        <f>IF(OR($O1321="",$O1321="なし"),"",INDEX('案件'!$B$5:$B$84,$O1321)&amp;"")</f>
        <v/>
      </c>
      <c r="E1321" s="19" t="n"/>
      <c r="F1321" s="22" t="n"/>
      <c r="G1321" s="22" t="n"/>
      <c r="H1321" s="19" t="n"/>
      <c r="I1321" s="30">
        <f>IF(AND($F1321="",$G1321=""),"",IF(N('設定'!$B$11)&gt;0,ROUND((N($F1321)*60+N($G1321))/N('設定'!$B$11),0)*N('設定'!$B$11),(N($F1321)*60+N($G1321)))/60)</f>
        <v/>
      </c>
      <c r="J1321" s="31">
        <f>IF(OR($I1321="",$P1321="",$P1321="なし"),"",$I1321*N(INDEX('メンバー'!$D$5:$D$24,$P1321)))</f>
        <v/>
      </c>
      <c r="K1321" s="32">
        <f>IF(OR($O1321="",$O1321="なし"),"",INDEX('案件'!$D$5:$D$84,$O1321)&amp;"")</f>
        <v/>
      </c>
      <c r="L1321" s="32">
        <f>IF(AND($A1321="",$B1321="",$C1321="",$F1321="",$G1321=""),"",IF(NOT(ISNUMBER($A1321)),"日付がない",IF($P1321="","氏名がない",IF($P1321="なし","氏名がメンバーにない",IF($O1321="","案件コードがない",IF($O1321="なし","案件コードが案件にない",IF($I1321="","時間がない",IF((N($F1321)*60+N($G1321))=0,"時間が0",IF($I1321=0,"丸めると0分","")))))))))</f>
        <v/>
      </c>
      <c r="M1321" s="58" t="n"/>
      <c r="N1321" s="33">
        <f>IF(ISNUMBER($A1321),DATE(YEAR($A1321),MONTH($A1321),1),"")</f>
        <v/>
      </c>
      <c r="O1321" s="34">
        <f>IF($C1321="","",IFERROR(MATCH($C1321,'案件'!$A$5:$A$84,0),"なし"))</f>
        <v/>
      </c>
      <c r="P1321" s="34">
        <f>IF($B1321="","",IFERROR(MATCH($B1321,'メンバー'!$B$5:$B$24,0),"なし"))</f>
        <v/>
      </c>
    </row>
    <row r="1322" ht="17" customHeight="1">
      <c r="A1322" s="23" t="n"/>
      <c r="B1322" s="21" t="n"/>
      <c r="C1322" s="21" t="n"/>
      <c r="D1322" s="29">
        <f>IF(OR($O1322="",$O1322="なし"),"",INDEX('案件'!$B$5:$B$84,$O1322)&amp;"")</f>
        <v/>
      </c>
      <c r="E1322" s="19" t="n"/>
      <c r="F1322" s="22" t="n"/>
      <c r="G1322" s="22" t="n"/>
      <c r="H1322" s="19" t="n"/>
      <c r="I1322" s="30">
        <f>IF(AND($F1322="",$G1322=""),"",IF(N('設定'!$B$11)&gt;0,ROUND((N($F1322)*60+N($G1322))/N('設定'!$B$11),0)*N('設定'!$B$11),(N($F1322)*60+N($G1322)))/60)</f>
        <v/>
      </c>
      <c r="J1322" s="31">
        <f>IF(OR($I1322="",$P1322="",$P1322="なし"),"",$I1322*N(INDEX('メンバー'!$D$5:$D$24,$P1322)))</f>
        <v/>
      </c>
      <c r="K1322" s="32">
        <f>IF(OR($O1322="",$O1322="なし"),"",INDEX('案件'!$D$5:$D$84,$O1322)&amp;"")</f>
        <v/>
      </c>
      <c r="L1322" s="32">
        <f>IF(AND($A1322="",$B1322="",$C1322="",$F1322="",$G1322=""),"",IF(NOT(ISNUMBER($A1322)),"日付がない",IF($P1322="","氏名がない",IF($P1322="なし","氏名がメンバーにない",IF($O1322="","案件コードがない",IF($O1322="なし","案件コードが案件にない",IF($I1322="","時間がない",IF((N($F1322)*60+N($G1322))=0,"時間が0",IF($I1322=0,"丸めると0分","")))))))))</f>
        <v/>
      </c>
      <c r="M1322" s="58" t="n"/>
      <c r="N1322" s="33">
        <f>IF(ISNUMBER($A1322),DATE(YEAR($A1322),MONTH($A1322),1),"")</f>
        <v/>
      </c>
      <c r="O1322" s="34">
        <f>IF($C1322="","",IFERROR(MATCH($C1322,'案件'!$A$5:$A$84,0),"なし"))</f>
        <v/>
      </c>
      <c r="P1322" s="34">
        <f>IF($B1322="","",IFERROR(MATCH($B1322,'メンバー'!$B$5:$B$24,0),"なし"))</f>
        <v/>
      </c>
    </row>
    <row r="1323" ht="17" customHeight="1">
      <c r="A1323" s="23" t="n"/>
      <c r="B1323" s="21" t="n"/>
      <c r="C1323" s="21" t="n"/>
      <c r="D1323" s="29">
        <f>IF(OR($O1323="",$O1323="なし"),"",INDEX('案件'!$B$5:$B$84,$O1323)&amp;"")</f>
        <v/>
      </c>
      <c r="E1323" s="19" t="n"/>
      <c r="F1323" s="22" t="n"/>
      <c r="G1323" s="22" t="n"/>
      <c r="H1323" s="19" t="n"/>
      <c r="I1323" s="30">
        <f>IF(AND($F1323="",$G1323=""),"",IF(N('設定'!$B$11)&gt;0,ROUND((N($F1323)*60+N($G1323))/N('設定'!$B$11),0)*N('設定'!$B$11),(N($F1323)*60+N($G1323)))/60)</f>
        <v/>
      </c>
      <c r="J1323" s="31">
        <f>IF(OR($I1323="",$P1323="",$P1323="なし"),"",$I1323*N(INDEX('メンバー'!$D$5:$D$24,$P1323)))</f>
        <v/>
      </c>
      <c r="K1323" s="32">
        <f>IF(OR($O1323="",$O1323="なし"),"",INDEX('案件'!$D$5:$D$84,$O1323)&amp;"")</f>
        <v/>
      </c>
      <c r="L1323" s="32">
        <f>IF(AND($A1323="",$B1323="",$C1323="",$F1323="",$G1323=""),"",IF(NOT(ISNUMBER($A1323)),"日付がない",IF($P1323="","氏名がない",IF($P1323="なし","氏名がメンバーにない",IF($O1323="","案件コードがない",IF($O1323="なし","案件コードが案件にない",IF($I1323="","時間がない",IF((N($F1323)*60+N($G1323))=0,"時間が0",IF($I1323=0,"丸めると0分","")))))))))</f>
        <v/>
      </c>
      <c r="M1323" s="58" t="n"/>
      <c r="N1323" s="33">
        <f>IF(ISNUMBER($A1323),DATE(YEAR($A1323),MONTH($A1323),1),"")</f>
        <v/>
      </c>
      <c r="O1323" s="34">
        <f>IF($C1323="","",IFERROR(MATCH($C1323,'案件'!$A$5:$A$84,0),"なし"))</f>
        <v/>
      </c>
      <c r="P1323" s="34">
        <f>IF($B1323="","",IFERROR(MATCH($B1323,'メンバー'!$B$5:$B$24,0),"なし"))</f>
        <v/>
      </c>
    </row>
    <row r="1324" ht="17" customHeight="1">
      <c r="A1324" s="23" t="n"/>
      <c r="B1324" s="21" t="n"/>
      <c r="C1324" s="21" t="n"/>
      <c r="D1324" s="29">
        <f>IF(OR($O1324="",$O1324="なし"),"",INDEX('案件'!$B$5:$B$84,$O1324)&amp;"")</f>
        <v/>
      </c>
      <c r="E1324" s="19" t="n"/>
      <c r="F1324" s="22" t="n"/>
      <c r="G1324" s="22" t="n"/>
      <c r="H1324" s="19" t="n"/>
      <c r="I1324" s="30">
        <f>IF(AND($F1324="",$G1324=""),"",IF(N('設定'!$B$11)&gt;0,ROUND((N($F1324)*60+N($G1324))/N('設定'!$B$11),0)*N('設定'!$B$11),(N($F1324)*60+N($G1324)))/60)</f>
        <v/>
      </c>
      <c r="J1324" s="31">
        <f>IF(OR($I1324="",$P1324="",$P1324="なし"),"",$I1324*N(INDEX('メンバー'!$D$5:$D$24,$P1324)))</f>
        <v/>
      </c>
      <c r="K1324" s="32">
        <f>IF(OR($O1324="",$O1324="なし"),"",INDEX('案件'!$D$5:$D$84,$O1324)&amp;"")</f>
        <v/>
      </c>
      <c r="L1324" s="32">
        <f>IF(AND($A1324="",$B1324="",$C1324="",$F1324="",$G1324=""),"",IF(NOT(ISNUMBER($A1324)),"日付がない",IF($P1324="","氏名がない",IF($P1324="なし","氏名がメンバーにない",IF($O1324="","案件コードがない",IF($O1324="なし","案件コードが案件にない",IF($I1324="","時間がない",IF((N($F1324)*60+N($G1324))=0,"時間が0",IF($I1324=0,"丸めると0分","")))))))))</f>
        <v/>
      </c>
      <c r="M1324" s="58" t="n"/>
      <c r="N1324" s="33">
        <f>IF(ISNUMBER($A1324),DATE(YEAR($A1324),MONTH($A1324),1),"")</f>
        <v/>
      </c>
      <c r="O1324" s="34">
        <f>IF($C1324="","",IFERROR(MATCH($C1324,'案件'!$A$5:$A$84,0),"なし"))</f>
        <v/>
      </c>
      <c r="P1324" s="34">
        <f>IF($B1324="","",IFERROR(MATCH($B1324,'メンバー'!$B$5:$B$24,0),"なし"))</f>
        <v/>
      </c>
    </row>
    <row r="1325" ht="17" customHeight="1">
      <c r="A1325" s="23" t="n"/>
      <c r="B1325" s="21" t="n"/>
      <c r="C1325" s="21" t="n"/>
      <c r="D1325" s="29">
        <f>IF(OR($O1325="",$O1325="なし"),"",INDEX('案件'!$B$5:$B$84,$O1325)&amp;"")</f>
        <v/>
      </c>
      <c r="E1325" s="19" t="n"/>
      <c r="F1325" s="22" t="n"/>
      <c r="G1325" s="22" t="n"/>
      <c r="H1325" s="19" t="n"/>
      <c r="I1325" s="30">
        <f>IF(AND($F1325="",$G1325=""),"",IF(N('設定'!$B$11)&gt;0,ROUND((N($F1325)*60+N($G1325))/N('設定'!$B$11),0)*N('設定'!$B$11),(N($F1325)*60+N($G1325)))/60)</f>
        <v/>
      </c>
      <c r="J1325" s="31">
        <f>IF(OR($I1325="",$P1325="",$P1325="なし"),"",$I1325*N(INDEX('メンバー'!$D$5:$D$24,$P1325)))</f>
        <v/>
      </c>
      <c r="K1325" s="32">
        <f>IF(OR($O1325="",$O1325="なし"),"",INDEX('案件'!$D$5:$D$84,$O1325)&amp;"")</f>
        <v/>
      </c>
      <c r="L1325" s="32">
        <f>IF(AND($A1325="",$B1325="",$C1325="",$F1325="",$G1325=""),"",IF(NOT(ISNUMBER($A1325)),"日付がない",IF($P1325="","氏名がない",IF($P1325="なし","氏名がメンバーにない",IF($O1325="","案件コードがない",IF($O1325="なし","案件コードが案件にない",IF($I1325="","時間がない",IF((N($F1325)*60+N($G1325))=0,"時間が0",IF($I1325=0,"丸めると0分","")))))))))</f>
        <v/>
      </c>
      <c r="M1325" s="58" t="n"/>
      <c r="N1325" s="33">
        <f>IF(ISNUMBER($A1325),DATE(YEAR($A1325),MONTH($A1325),1),"")</f>
        <v/>
      </c>
      <c r="O1325" s="34">
        <f>IF($C1325="","",IFERROR(MATCH($C1325,'案件'!$A$5:$A$84,0),"なし"))</f>
        <v/>
      </c>
      <c r="P1325" s="34">
        <f>IF($B1325="","",IFERROR(MATCH($B1325,'メンバー'!$B$5:$B$24,0),"なし"))</f>
        <v/>
      </c>
    </row>
    <row r="1326" ht="17" customHeight="1">
      <c r="A1326" s="23" t="n"/>
      <c r="B1326" s="21" t="n"/>
      <c r="C1326" s="21" t="n"/>
      <c r="D1326" s="29">
        <f>IF(OR($O1326="",$O1326="なし"),"",INDEX('案件'!$B$5:$B$84,$O1326)&amp;"")</f>
        <v/>
      </c>
      <c r="E1326" s="19" t="n"/>
      <c r="F1326" s="22" t="n"/>
      <c r="G1326" s="22" t="n"/>
      <c r="H1326" s="19" t="n"/>
      <c r="I1326" s="30">
        <f>IF(AND($F1326="",$G1326=""),"",IF(N('設定'!$B$11)&gt;0,ROUND((N($F1326)*60+N($G1326))/N('設定'!$B$11),0)*N('設定'!$B$11),(N($F1326)*60+N($G1326)))/60)</f>
        <v/>
      </c>
      <c r="J1326" s="31">
        <f>IF(OR($I1326="",$P1326="",$P1326="なし"),"",$I1326*N(INDEX('メンバー'!$D$5:$D$24,$P1326)))</f>
        <v/>
      </c>
      <c r="K1326" s="32">
        <f>IF(OR($O1326="",$O1326="なし"),"",INDEX('案件'!$D$5:$D$84,$O1326)&amp;"")</f>
        <v/>
      </c>
      <c r="L1326" s="32">
        <f>IF(AND($A1326="",$B1326="",$C1326="",$F1326="",$G1326=""),"",IF(NOT(ISNUMBER($A1326)),"日付がない",IF($P1326="","氏名がない",IF($P1326="なし","氏名がメンバーにない",IF($O1326="","案件コードがない",IF($O1326="なし","案件コードが案件にない",IF($I1326="","時間がない",IF((N($F1326)*60+N($G1326))=0,"時間が0",IF($I1326=0,"丸めると0分","")))))))))</f>
        <v/>
      </c>
      <c r="M1326" s="58" t="n"/>
      <c r="N1326" s="33">
        <f>IF(ISNUMBER($A1326),DATE(YEAR($A1326),MONTH($A1326),1),"")</f>
        <v/>
      </c>
      <c r="O1326" s="34">
        <f>IF($C1326="","",IFERROR(MATCH($C1326,'案件'!$A$5:$A$84,0),"なし"))</f>
        <v/>
      </c>
      <c r="P1326" s="34">
        <f>IF($B1326="","",IFERROR(MATCH($B1326,'メンバー'!$B$5:$B$24,0),"なし"))</f>
        <v/>
      </c>
    </row>
    <row r="1327" ht="17" customHeight="1">
      <c r="A1327" s="23" t="n"/>
      <c r="B1327" s="21" t="n"/>
      <c r="C1327" s="21" t="n"/>
      <c r="D1327" s="29">
        <f>IF(OR($O1327="",$O1327="なし"),"",INDEX('案件'!$B$5:$B$84,$O1327)&amp;"")</f>
        <v/>
      </c>
      <c r="E1327" s="19" t="n"/>
      <c r="F1327" s="22" t="n"/>
      <c r="G1327" s="22" t="n"/>
      <c r="H1327" s="19" t="n"/>
      <c r="I1327" s="30">
        <f>IF(AND($F1327="",$G1327=""),"",IF(N('設定'!$B$11)&gt;0,ROUND((N($F1327)*60+N($G1327))/N('設定'!$B$11),0)*N('設定'!$B$11),(N($F1327)*60+N($G1327)))/60)</f>
        <v/>
      </c>
      <c r="J1327" s="31">
        <f>IF(OR($I1327="",$P1327="",$P1327="なし"),"",$I1327*N(INDEX('メンバー'!$D$5:$D$24,$P1327)))</f>
        <v/>
      </c>
      <c r="K1327" s="32">
        <f>IF(OR($O1327="",$O1327="なし"),"",INDEX('案件'!$D$5:$D$84,$O1327)&amp;"")</f>
        <v/>
      </c>
      <c r="L1327" s="32">
        <f>IF(AND($A1327="",$B1327="",$C1327="",$F1327="",$G1327=""),"",IF(NOT(ISNUMBER($A1327)),"日付がない",IF($P1327="","氏名がない",IF($P1327="なし","氏名がメンバーにない",IF($O1327="","案件コードがない",IF($O1327="なし","案件コードが案件にない",IF($I1327="","時間がない",IF((N($F1327)*60+N($G1327))=0,"時間が0",IF($I1327=0,"丸めると0分","")))))))))</f>
        <v/>
      </c>
      <c r="M1327" s="58" t="n"/>
      <c r="N1327" s="33">
        <f>IF(ISNUMBER($A1327),DATE(YEAR($A1327),MONTH($A1327),1),"")</f>
        <v/>
      </c>
      <c r="O1327" s="34">
        <f>IF($C1327="","",IFERROR(MATCH($C1327,'案件'!$A$5:$A$84,0),"なし"))</f>
        <v/>
      </c>
      <c r="P1327" s="34">
        <f>IF($B1327="","",IFERROR(MATCH($B1327,'メンバー'!$B$5:$B$24,0),"なし"))</f>
        <v/>
      </c>
    </row>
    <row r="1328" ht="17" customHeight="1">
      <c r="A1328" s="23" t="n"/>
      <c r="B1328" s="21" t="n"/>
      <c r="C1328" s="21" t="n"/>
      <c r="D1328" s="29">
        <f>IF(OR($O1328="",$O1328="なし"),"",INDEX('案件'!$B$5:$B$84,$O1328)&amp;"")</f>
        <v/>
      </c>
      <c r="E1328" s="19" t="n"/>
      <c r="F1328" s="22" t="n"/>
      <c r="G1328" s="22" t="n"/>
      <c r="H1328" s="19" t="n"/>
      <c r="I1328" s="30">
        <f>IF(AND($F1328="",$G1328=""),"",IF(N('設定'!$B$11)&gt;0,ROUND((N($F1328)*60+N($G1328))/N('設定'!$B$11),0)*N('設定'!$B$11),(N($F1328)*60+N($G1328)))/60)</f>
        <v/>
      </c>
      <c r="J1328" s="31">
        <f>IF(OR($I1328="",$P1328="",$P1328="なし"),"",$I1328*N(INDEX('メンバー'!$D$5:$D$24,$P1328)))</f>
        <v/>
      </c>
      <c r="K1328" s="32">
        <f>IF(OR($O1328="",$O1328="なし"),"",INDEX('案件'!$D$5:$D$84,$O1328)&amp;"")</f>
        <v/>
      </c>
      <c r="L1328" s="32">
        <f>IF(AND($A1328="",$B1328="",$C1328="",$F1328="",$G1328=""),"",IF(NOT(ISNUMBER($A1328)),"日付がない",IF($P1328="","氏名がない",IF($P1328="なし","氏名がメンバーにない",IF($O1328="","案件コードがない",IF($O1328="なし","案件コードが案件にない",IF($I1328="","時間がない",IF((N($F1328)*60+N($G1328))=0,"時間が0",IF($I1328=0,"丸めると0分","")))))))))</f>
        <v/>
      </c>
      <c r="M1328" s="58" t="n"/>
      <c r="N1328" s="33">
        <f>IF(ISNUMBER($A1328),DATE(YEAR($A1328),MONTH($A1328),1),"")</f>
        <v/>
      </c>
      <c r="O1328" s="34">
        <f>IF($C1328="","",IFERROR(MATCH($C1328,'案件'!$A$5:$A$84,0),"なし"))</f>
        <v/>
      </c>
      <c r="P1328" s="34">
        <f>IF($B1328="","",IFERROR(MATCH($B1328,'メンバー'!$B$5:$B$24,0),"なし"))</f>
        <v/>
      </c>
    </row>
    <row r="1329" ht="17" customHeight="1">
      <c r="A1329" s="23" t="n"/>
      <c r="B1329" s="21" t="n"/>
      <c r="C1329" s="21" t="n"/>
      <c r="D1329" s="29">
        <f>IF(OR($O1329="",$O1329="なし"),"",INDEX('案件'!$B$5:$B$84,$O1329)&amp;"")</f>
        <v/>
      </c>
      <c r="E1329" s="19" t="n"/>
      <c r="F1329" s="22" t="n"/>
      <c r="G1329" s="22" t="n"/>
      <c r="H1329" s="19" t="n"/>
      <c r="I1329" s="30">
        <f>IF(AND($F1329="",$G1329=""),"",IF(N('設定'!$B$11)&gt;0,ROUND((N($F1329)*60+N($G1329))/N('設定'!$B$11),0)*N('設定'!$B$11),(N($F1329)*60+N($G1329)))/60)</f>
        <v/>
      </c>
      <c r="J1329" s="31">
        <f>IF(OR($I1329="",$P1329="",$P1329="なし"),"",$I1329*N(INDEX('メンバー'!$D$5:$D$24,$P1329)))</f>
        <v/>
      </c>
      <c r="K1329" s="32">
        <f>IF(OR($O1329="",$O1329="なし"),"",INDEX('案件'!$D$5:$D$84,$O1329)&amp;"")</f>
        <v/>
      </c>
      <c r="L1329" s="32">
        <f>IF(AND($A1329="",$B1329="",$C1329="",$F1329="",$G1329=""),"",IF(NOT(ISNUMBER($A1329)),"日付がない",IF($P1329="","氏名がない",IF($P1329="なし","氏名がメンバーにない",IF($O1329="","案件コードがない",IF($O1329="なし","案件コードが案件にない",IF($I1329="","時間がない",IF((N($F1329)*60+N($G1329))=0,"時間が0",IF($I1329=0,"丸めると0分","")))))))))</f>
        <v/>
      </c>
      <c r="M1329" s="58" t="n"/>
      <c r="N1329" s="33">
        <f>IF(ISNUMBER($A1329),DATE(YEAR($A1329),MONTH($A1329),1),"")</f>
        <v/>
      </c>
      <c r="O1329" s="34">
        <f>IF($C1329="","",IFERROR(MATCH($C1329,'案件'!$A$5:$A$84,0),"なし"))</f>
        <v/>
      </c>
      <c r="P1329" s="34">
        <f>IF($B1329="","",IFERROR(MATCH($B1329,'メンバー'!$B$5:$B$24,0),"なし"))</f>
        <v/>
      </c>
    </row>
    <row r="1330" ht="17" customHeight="1">
      <c r="A1330" s="23" t="n"/>
      <c r="B1330" s="21" t="n"/>
      <c r="C1330" s="21" t="n"/>
      <c r="D1330" s="29">
        <f>IF(OR($O1330="",$O1330="なし"),"",INDEX('案件'!$B$5:$B$84,$O1330)&amp;"")</f>
        <v/>
      </c>
      <c r="E1330" s="19" t="n"/>
      <c r="F1330" s="22" t="n"/>
      <c r="G1330" s="22" t="n"/>
      <c r="H1330" s="19" t="n"/>
      <c r="I1330" s="30">
        <f>IF(AND($F1330="",$G1330=""),"",IF(N('設定'!$B$11)&gt;0,ROUND((N($F1330)*60+N($G1330))/N('設定'!$B$11),0)*N('設定'!$B$11),(N($F1330)*60+N($G1330)))/60)</f>
        <v/>
      </c>
      <c r="J1330" s="31">
        <f>IF(OR($I1330="",$P1330="",$P1330="なし"),"",$I1330*N(INDEX('メンバー'!$D$5:$D$24,$P1330)))</f>
        <v/>
      </c>
      <c r="K1330" s="32">
        <f>IF(OR($O1330="",$O1330="なし"),"",INDEX('案件'!$D$5:$D$84,$O1330)&amp;"")</f>
        <v/>
      </c>
      <c r="L1330" s="32">
        <f>IF(AND($A1330="",$B1330="",$C1330="",$F1330="",$G1330=""),"",IF(NOT(ISNUMBER($A1330)),"日付がない",IF($P1330="","氏名がない",IF($P1330="なし","氏名がメンバーにない",IF($O1330="","案件コードがない",IF($O1330="なし","案件コードが案件にない",IF($I1330="","時間がない",IF((N($F1330)*60+N($G1330))=0,"時間が0",IF($I1330=0,"丸めると0分","")))))))))</f>
        <v/>
      </c>
      <c r="M1330" s="58" t="n"/>
      <c r="N1330" s="33">
        <f>IF(ISNUMBER($A1330),DATE(YEAR($A1330),MONTH($A1330),1),"")</f>
        <v/>
      </c>
      <c r="O1330" s="34">
        <f>IF($C1330="","",IFERROR(MATCH($C1330,'案件'!$A$5:$A$84,0),"なし"))</f>
        <v/>
      </c>
      <c r="P1330" s="34">
        <f>IF($B1330="","",IFERROR(MATCH($B1330,'メンバー'!$B$5:$B$24,0),"なし"))</f>
        <v/>
      </c>
    </row>
    <row r="1331" ht="17" customHeight="1">
      <c r="A1331" s="23" t="n"/>
      <c r="B1331" s="21" t="n"/>
      <c r="C1331" s="21" t="n"/>
      <c r="D1331" s="29">
        <f>IF(OR($O1331="",$O1331="なし"),"",INDEX('案件'!$B$5:$B$84,$O1331)&amp;"")</f>
        <v/>
      </c>
      <c r="E1331" s="19" t="n"/>
      <c r="F1331" s="22" t="n"/>
      <c r="G1331" s="22" t="n"/>
      <c r="H1331" s="19" t="n"/>
      <c r="I1331" s="30">
        <f>IF(AND($F1331="",$G1331=""),"",IF(N('設定'!$B$11)&gt;0,ROUND((N($F1331)*60+N($G1331))/N('設定'!$B$11),0)*N('設定'!$B$11),(N($F1331)*60+N($G1331)))/60)</f>
        <v/>
      </c>
      <c r="J1331" s="31">
        <f>IF(OR($I1331="",$P1331="",$P1331="なし"),"",$I1331*N(INDEX('メンバー'!$D$5:$D$24,$P1331)))</f>
        <v/>
      </c>
      <c r="K1331" s="32">
        <f>IF(OR($O1331="",$O1331="なし"),"",INDEX('案件'!$D$5:$D$84,$O1331)&amp;"")</f>
        <v/>
      </c>
      <c r="L1331" s="32">
        <f>IF(AND($A1331="",$B1331="",$C1331="",$F1331="",$G1331=""),"",IF(NOT(ISNUMBER($A1331)),"日付がない",IF($P1331="","氏名がない",IF($P1331="なし","氏名がメンバーにない",IF($O1331="","案件コードがない",IF($O1331="なし","案件コードが案件にない",IF($I1331="","時間がない",IF((N($F1331)*60+N($G1331))=0,"時間が0",IF($I1331=0,"丸めると0分","")))))))))</f>
        <v/>
      </c>
      <c r="M1331" s="58" t="n"/>
      <c r="N1331" s="33">
        <f>IF(ISNUMBER($A1331),DATE(YEAR($A1331),MONTH($A1331),1),"")</f>
        <v/>
      </c>
      <c r="O1331" s="34">
        <f>IF($C1331="","",IFERROR(MATCH($C1331,'案件'!$A$5:$A$84,0),"なし"))</f>
        <v/>
      </c>
      <c r="P1331" s="34">
        <f>IF($B1331="","",IFERROR(MATCH($B1331,'メンバー'!$B$5:$B$24,0),"なし"))</f>
        <v/>
      </c>
    </row>
    <row r="1332" ht="17" customHeight="1">
      <c r="A1332" s="23" t="n"/>
      <c r="B1332" s="21" t="n"/>
      <c r="C1332" s="21" t="n"/>
      <c r="D1332" s="29">
        <f>IF(OR($O1332="",$O1332="なし"),"",INDEX('案件'!$B$5:$B$84,$O1332)&amp;"")</f>
        <v/>
      </c>
      <c r="E1332" s="19" t="n"/>
      <c r="F1332" s="22" t="n"/>
      <c r="G1332" s="22" t="n"/>
      <c r="H1332" s="19" t="n"/>
      <c r="I1332" s="30">
        <f>IF(AND($F1332="",$G1332=""),"",IF(N('設定'!$B$11)&gt;0,ROUND((N($F1332)*60+N($G1332))/N('設定'!$B$11),0)*N('設定'!$B$11),(N($F1332)*60+N($G1332)))/60)</f>
        <v/>
      </c>
      <c r="J1332" s="31">
        <f>IF(OR($I1332="",$P1332="",$P1332="なし"),"",$I1332*N(INDEX('メンバー'!$D$5:$D$24,$P1332)))</f>
        <v/>
      </c>
      <c r="K1332" s="32">
        <f>IF(OR($O1332="",$O1332="なし"),"",INDEX('案件'!$D$5:$D$84,$O1332)&amp;"")</f>
        <v/>
      </c>
      <c r="L1332" s="32">
        <f>IF(AND($A1332="",$B1332="",$C1332="",$F1332="",$G1332=""),"",IF(NOT(ISNUMBER($A1332)),"日付がない",IF($P1332="","氏名がない",IF($P1332="なし","氏名がメンバーにない",IF($O1332="","案件コードがない",IF($O1332="なし","案件コードが案件にない",IF($I1332="","時間がない",IF((N($F1332)*60+N($G1332))=0,"時間が0",IF($I1332=0,"丸めると0分","")))))))))</f>
        <v/>
      </c>
      <c r="M1332" s="58" t="n"/>
      <c r="N1332" s="33">
        <f>IF(ISNUMBER($A1332),DATE(YEAR($A1332),MONTH($A1332),1),"")</f>
        <v/>
      </c>
      <c r="O1332" s="34">
        <f>IF($C1332="","",IFERROR(MATCH($C1332,'案件'!$A$5:$A$84,0),"なし"))</f>
        <v/>
      </c>
      <c r="P1332" s="34">
        <f>IF($B1332="","",IFERROR(MATCH($B1332,'メンバー'!$B$5:$B$24,0),"なし"))</f>
        <v/>
      </c>
    </row>
    <row r="1333" ht="17" customHeight="1">
      <c r="A1333" s="23" t="n"/>
      <c r="B1333" s="21" t="n"/>
      <c r="C1333" s="21" t="n"/>
      <c r="D1333" s="29">
        <f>IF(OR($O1333="",$O1333="なし"),"",INDEX('案件'!$B$5:$B$84,$O1333)&amp;"")</f>
        <v/>
      </c>
      <c r="E1333" s="19" t="n"/>
      <c r="F1333" s="22" t="n"/>
      <c r="G1333" s="22" t="n"/>
      <c r="H1333" s="19" t="n"/>
      <c r="I1333" s="30">
        <f>IF(AND($F1333="",$G1333=""),"",IF(N('設定'!$B$11)&gt;0,ROUND((N($F1333)*60+N($G1333))/N('設定'!$B$11),0)*N('設定'!$B$11),(N($F1333)*60+N($G1333)))/60)</f>
        <v/>
      </c>
      <c r="J1333" s="31">
        <f>IF(OR($I1333="",$P1333="",$P1333="なし"),"",$I1333*N(INDEX('メンバー'!$D$5:$D$24,$P1333)))</f>
        <v/>
      </c>
      <c r="K1333" s="32">
        <f>IF(OR($O1333="",$O1333="なし"),"",INDEX('案件'!$D$5:$D$84,$O1333)&amp;"")</f>
        <v/>
      </c>
      <c r="L1333" s="32">
        <f>IF(AND($A1333="",$B1333="",$C1333="",$F1333="",$G1333=""),"",IF(NOT(ISNUMBER($A1333)),"日付がない",IF($P1333="","氏名がない",IF($P1333="なし","氏名がメンバーにない",IF($O1333="","案件コードがない",IF($O1333="なし","案件コードが案件にない",IF($I1333="","時間がない",IF((N($F1333)*60+N($G1333))=0,"時間が0",IF($I1333=0,"丸めると0分","")))))))))</f>
        <v/>
      </c>
      <c r="M1333" s="58" t="n"/>
      <c r="N1333" s="33">
        <f>IF(ISNUMBER($A1333),DATE(YEAR($A1333),MONTH($A1333),1),"")</f>
        <v/>
      </c>
      <c r="O1333" s="34">
        <f>IF($C1333="","",IFERROR(MATCH($C1333,'案件'!$A$5:$A$84,0),"なし"))</f>
        <v/>
      </c>
      <c r="P1333" s="34">
        <f>IF($B1333="","",IFERROR(MATCH($B1333,'メンバー'!$B$5:$B$24,0),"なし"))</f>
        <v/>
      </c>
    </row>
    <row r="1334" ht="17" customHeight="1">
      <c r="A1334" s="23" t="n"/>
      <c r="B1334" s="21" t="n"/>
      <c r="C1334" s="21" t="n"/>
      <c r="D1334" s="29">
        <f>IF(OR($O1334="",$O1334="なし"),"",INDEX('案件'!$B$5:$B$84,$O1334)&amp;"")</f>
        <v/>
      </c>
      <c r="E1334" s="19" t="n"/>
      <c r="F1334" s="22" t="n"/>
      <c r="G1334" s="22" t="n"/>
      <c r="H1334" s="19" t="n"/>
      <c r="I1334" s="30">
        <f>IF(AND($F1334="",$G1334=""),"",IF(N('設定'!$B$11)&gt;0,ROUND((N($F1334)*60+N($G1334))/N('設定'!$B$11),0)*N('設定'!$B$11),(N($F1334)*60+N($G1334)))/60)</f>
        <v/>
      </c>
      <c r="J1334" s="31">
        <f>IF(OR($I1334="",$P1334="",$P1334="なし"),"",$I1334*N(INDEX('メンバー'!$D$5:$D$24,$P1334)))</f>
        <v/>
      </c>
      <c r="K1334" s="32">
        <f>IF(OR($O1334="",$O1334="なし"),"",INDEX('案件'!$D$5:$D$84,$O1334)&amp;"")</f>
        <v/>
      </c>
      <c r="L1334" s="32">
        <f>IF(AND($A1334="",$B1334="",$C1334="",$F1334="",$G1334=""),"",IF(NOT(ISNUMBER($A1334)),"日付がない",IF($P1334="","氏名がない",IF($P1334="なし","氏名がメンバーにない",IF($O1334="","案件コードがない",IF($O1334="なし","案件コードが案件にない",IF($I1334="","時間がない",IF((N($F1334)*60+N($G1334))=0,"時間が0",IF($I1334=0,"丸めると0分","")))))))))</f>
        <v/>
      </c>
      <c r="M1334" s="58" t="n"/>
      <c r="N1334" s="33">
        <f>IF(ISNUMBER($A1334),DATE(YEAR($A1334),MONTH($A1334),1),"")</f>
        <v/>
      </c>
      <c r="O1334" s="34">
        <f>IF($C1334="","",IFERROR(MATCH($C1334,'案件'!$A$5:$A$84,0),"なし"))</f>
        <v/>
      </c>
      <c r="P1334" s="34">
        <f>IF($B1334="","",IFERROR(MATCH($B1334,'メンバー'!$B$5:$B$24,0),"なし"))</f>
        <v/>
      </c>
    </row>
    <row r="1335" ht="17" customHeight="1">
      <c r="A1335" s="23" t="n"/>
      <c r="B1335" s="21" t="n"/>
      <c r="C1335" s="21" t="n"/>
      <c r="D1335" s="29">
        <f>IF(OR($O1335="",$O1335="なし"),"",INDEX('案件'!$B$5:$B$84,$O1335)&amp;"")</f>
        <v/>
      </c>
      <c r="E1335" s="19" t="n"/>
      <c r="F1335" s="22" t="n"/>
      <c r="G1335" s="22" t="n"/>
      <c r="H1335" s="19" t="n"/>
      <c r="I1335" s="30">
        <f>IF(AND($F1335="",$G1335=""),"",IF(N('設定'!$B$11)&gt;0,ROUND((N($F1335)*60+N($G1335))/N('設定'!$B$11),0)*N('設定'!$B$11),(N($F1335)*60+N($G1335)))/60)</f>
        <v/>
      </c>
      <c r="J1335" s="31">
        <f>IF(OR($I1335="",$P1335="",$P1335="なし"),"",$I1335*N(INDEX('メンバー'!$D$5:$D$24,$P1335)))</f>
        <v/>
      </c>
      <c r="K1335" s="32">
        <f>IF(OR($O1335="",$O1335="なし"),"",INDEX('案件'!$D$5:$D$84,$O1335)&amp;"")</f>
        <v/>
      </c>
      <c r="L1335" s="32">
        <f>IF(AND($A1335="",$B1335="",$C1335="",$F1335="",$G1335=""),"",IF(NOT(ISNUMBER($A1335)),"日付がない",IF($P1335="","氏名がない",IF($P1335="なし","氏名がメンバーにない",IF($O1335="","案件コードがない",IF($O1335="なし","案件コードが案件にない",IF($I1335="","時間がない",IF((N($F1335)*60+N($G1335))=0,"時間が0",IF($I1335=0,"丸めると0分","")))))))))</f>
        <v/>
      </c>
      <c r="M1335" s="58" t="n"/>
      <c r="N1335" s="33">
        <f>IF(ISNUMBER($A1335),DATE(YEAR($A1335),MONTH($A1335),1),"")</f>
        <v/>
      </c>
      <c r="O1335" s="34">
        <f>IF($C1335="","",IFERROR(MATCH($C1335,'案件'!$A$5:$A$84,0),"なし"))</f>
        <v/>
      </c>
      <c r="P1335" s="34">
        <f>IF($B1335="","",IFERROR(MATCH($B1335,'メンバー'!$B$5:$B$24,0),"なし"))</f>
        <v/>
      </c>
    </row>
    <row r="1336" ht="17" customHeight="1">
      <c r="A1336" s="23" t="n"/>
      <c r="B1336" s="21" t="n"/>
      <c r="C1336" s="21" t="n"/>
      <c r="D1336" s="29">
        <f>IF(OR($O1336="",$O1336="なし"),"",INDEX('案件'!$B$5:$B$84,$O1336)&amp;"")</f>
        <v/>
      </c>
      <c r="E1336" s="19" t="n"/>
      <c r="F1336" s="22" t="n"/>
      <c r="G1336" s="22" t="n"/>
      <c r="H1336" s="19" t="n"/>
      <c r="I1336" s="30">
        <f>IF(AND($F1336="",$G1336=""),"",IF(N('設定'!$B$11)&gt;0,ROUND((N($F1336)*60+N($G1336))/N('設定'!$B$11),0)*N('設定'!$B$11),(N($F1336)*60+N($G1336)))/60)</f>
        <v/>
      </c>
      <c r="J1336" s="31">
        <f>IF(OR($I1336="",$P1336="",$P1336="なし"),"",$I1336*N(INDEX('メンバー'!$D$5:$D$24,$P1336)))</f>
        <v/>
      </c>
      <c r="K1336" s="32">
        <f>IF(OR($O1336="",$O1336="なし"),"",INDEX('案件'!$D$5:$D$84,$O1336)&amp;"")</f>
        <v/>
      </c>
      <c r="L1336" s="32">
        <f>IF(AND($A1336="",$B1336="",$C1336="",$F1336="",$G1336=""),"",IF(NOT(ISNUMBER($A1336)),"日付がない",IF($P1336="","氏名がない",IF($P1336="なし","氏名がメンバーにない",IF($O1336="","案件コードがない",IF($O1336="なし","案件コードが案件にない",IF($I1336="","時間がない",IF((N($F1336)*60+N($G1336))=0,"時間が0",IF($I1336=0,"丸めると0分","")))))))))</f>
        <v/>
      </c>
      <c r="M1336" s="58" t="n"/>
      <c r="N1336" s="33">
        <f>IF(ISNUMBER($A1336),DATE(YEAR($A1336),MONTH($A1336),1),"")</f>
        <v/>
      </c>
      <c r="O1336" s="34">
        <f>IF($C1336="","",IFERROR(MATCH($C1336,'案件'!$A$5:$A$84,0),"なし"))</f>
        <v/>
      </c>
      <c r="P1336" s="34">
        <f>IF($B1336="","",IFERROR(MATCH($B1336,'メンバー'!$B$5:$B$24,0),"なし"))</f>
        <v/>
      </c>
    </row>
    <row r="1337" ht="17" customHeight="1">
      <c r="A1337" s="23" t="n"/>
      <c r="B1337" s="21" t="n"/>
      <c r="C1337" s="21" t="n"/>
      <c r="D1337" s="29">
        <f>IF(OR($O1337="",$O1337="なし"),"",INDEX('案件'!$B$5:$B$84,$O1337)&amp;"")</f>
        <v/>
      </c>
      <c r="E1337" s="19" t="n"/>
      <c r="F1337" s="22" t="n"/>
      <c r="G1337" s="22" t="n"/>
      <c r="H1337" s="19" t="n"/>
      <c r="I1337" s="30">
        <f>IF(AND($F1337="",$G1337=""),"",IF(N('設定'!$B$11)&gt;0,ROUND((N($F1337)*60+N($G1337))/N('設定'!$B$11),0)*N('設定'!$B$11),(N($F1337)*60+N($G1337)))/60)</f>
        <v/>
      </c>
      <c r="J1337" s="31">
        <f>IF(OR($I1337="",$P1337="",$P1337="なし"),"",$I1337*N(INDEX('メンバー'!$D$5:$D$24,$P1337)))</f>
        <v/>
      </c>
      <c r="K1337" s="32">
        <f>IF(OR($O1337="",$O1337="なし"),"",INDEX('案件'!$D$5:$D$84,$O1337)&amp;"")</f>
        <v/>
      </c>
      <c r="L1337" s="32">
        <f>IF(AND($A1337="",$B1337="",$C1337="",$F1337="",$G1337=""),"",IF(NOT(ISNUMBER($A1337)),"日付がない",IF($P1337="","氏名がない",IF($P1337="なし","氏名がメンバーにない",IF($O1337="","案件コードがない",IF($O1337="なし","案件コードが案件にない",IF($I1337="","時間がない",IF((N($F1337)*60+N($G1337))=0,"時間が0",IF($I1337=0,"丸めると0分","")))))))))</f>
        <v/>
      </c>
      <c r="M1337" s="58" t="n"/>
      <c r="N1337" s="33">
        <f>IF(ISNUMBER($A1337),DATE(YEAR($A1337),MONTH($A1337),1),"")</f>
        <v/>
      </c>
      <c r="O1337" s="34">
        <f>IF($C1337="","",IFERROR(MATCH($C1337,'案件'!$A$5:$A$84,0),"なし"))</f>
        <v/>
      </c>
      <c r="P1337" s="34">
        <f>IF($B1337="","",IFERROR(MATCH($B1337,'メンバー'!$B$5:$B$24,0),"なし"))</f>
        <v/>
      </c>
    </row>
    <row r="1338" ht="17" customHeight="1">
      <c r="A1338" s="23" t="n"/>
      <c r="B1338" s="21" t="n"/>
      <c r="C1338" s="21" t="n"/>
      <c r="D1338" s="29">
        <f>IF(OR($O1338="",$O1338="なし"),"",INDEX('案件'!$B$5:$B$84,$O1338)&amp;"")</f>
        <v/>
      </c>
      <c r="E1338" s="19" t="n"/>
      <c r="F1338" s="22" t="n"/>
      <c r="G1338" s="22" t="n"/>
      <c r="H1338" s="19" t="n"/>
      <c r="I1338" s="30">
        <f>IF(AND($F1338="",$G1338=""),"",IF(N('設定'!$B$11)&gt;0,ROUND((N($F1338)*60+N($G1338))/N('設定'!$B$11),0)*N('設定'!$B$11),(N($F1338)*60+N($G1338)))/60)</f>
        <v/>
      </c>
      <c r="J1338" s="31">
        <f>IF(OR($I1338="",$P1338="",$P1338="なし"),"",$I1338*N(INDEX('メンバー'!$D$5:$D$24,$P1338)))</f>
        <v/>
      </c>
      <c r="K1338" s="32">
        <f>IF(OR($O1338="",$O1338="なし"),"",INDEX('案件'!$D$5:$D$84,$O1338)&amp;"")</f>
        <v/>
      </c>
      <c r="L1338" s="32">
        <f>IF(AND($A1338="",$B1338="",$C1338="",$F1338="",$G1338=""),"",IF(NOT(ISNUMBER($A1338)),"日付がない",IF($P1338="","氏名がない",IF($P1338="なし","氏名がメンバーにない",IF($O1338="","案件コードがない",IF($O1338="なし","案件コードが案件にない",IF($I1338="","時間がない",IF((N($F1338)*60+N($G1338))=0,"時間が0",IF($I1338=0,"丸めると0分","")))))))))</f>
        <v/>
      </c>
      <c r="M1338" s="58" t="n"/>
      <c r="N1338" s="33">
        <f>IF(ISNUMBER($A1338),DATE(YEAR($A1338),MONTH($A1338),1),"")</f>
        <v/>
      </c>
      <c r="O1338" s="34">
        <f>IF($C1338="","",IFERROR(MATCH($C1338,'案件'!$A$5:$A$84,0),"なし"))</f>
        <v/>
      </c>
      <c r="P1338" s="34">
        <f>IF($B1338="","",IFERROR(MATCH($B1338,'メンバー'!$B$5:$B$24,0),"なし"))</f>
        <v/>
      </c>
    </row>
    <row r="1339" ht="17" customHeight="1">
      <c r="A1339" s="23" t="n"/>
      <c r="B1339" s="21" t="n"/>
      <c r="C1339" s="21" t="n"/>
      <c r="D1339" s="29">
        <f>IF(OR($O1339="",$O1339="なし"),"",INDEX('案件'!$B$5:$B$84,$O1339)&amp;"")</f>
        <v/>
      </c>
      <c r="E1339" s="19" t="n"/>
      <c r="F1339" s="22" t="n"/>
      <c r="G1339" s="22" t="n"/>
      <c r="H1339" s="19" t="n"/>
      <c r="I1339" s="30">
        <f>IF(AND($F1339="",$G1339=""),"",IF(N('設定'!$B$11)&gt;0,ROUND((N($F1339)*60+N($G1339))/N('設定'!$B$11),0)*N('設定'!$B$11),(N($F1339)*60+N($G1339)))/60)</f>
        <v/>
      </c>
      <c r="J1339" s="31">
        <f>IF(OR($I1339="",$P1339="",$P1339="なし"),"",$I1339*N(INDEX('メンバー'!$D$5:$D$24,$P1339)))</f>
        <v/>
      </c>
      <c r="K1339" s="32">
        <f>IF(OR($O1339="",$O1339="なし"),"",INDEX('案件'!$D$5:$D$84,$O1339)&amp;"")</f>
        <v/>
      </c>
      <c r="L1339" s="32">
        <f>IF(AND($A1339="",$B1339="",$C1339="",$F1339="",$G1339=""),"",IF(NOT(ISNUMBER($A1339)),"日付がない",IF($P1339="","氏名がない",IF($P1339="なし","氏名がメンバーにない",IF($O1339="","案件コードがない",IF($O1339="なし","案件コードが案件にない",IF($I1339="","時間がない",IF((N($F1339)*60+N($G1339))=0,"時間が0",IF($I1339=0,"丸めると0分","")))))))))</f>
        <v/>
      </c>
      <c r="M1339" s="58" t="n"/>
      <c r="N1339" s="33">
        <f>IF(ISNUMBER($A1339),DATE(YEAR($A1339),MONTH($A1339),1),"")</f>
        <v/>
      </c>
      <c r="O1339" s="34">
        <f>IF($C1339="","",IFERROR(MATCH($C1339,'案件'!$A$5:$A$84,0),"なし"))</f>
        <v/>
      </c>
      <c r="P1339" s="34">
        <f>IF($B1339="","",IFERROR(MATCH($B1339,'メンバー'!$B$5:$B$24,0),"なし"))</f>
        <v/>
      </c>
    </row>
    <row r="1340" ht="17" customHeight="1">
      <c r="A1340" s="23" t="n"/>
      <c r="B1340" s="21" t="n"/>
      <c r="C1340" s="21" t="n"/>
      <c r="D1340" s="29">
        <f>IF(OR($O1340="",$O1340="なし"),"",INDEX('案件'!$B$5:$B$84,$O1340)&amp;"")</f>
        <v/>
      </c>
      <c r="E1340" s="19" t="n"/>
      <c r="F1340" s="22" t="n"/>
      <c r="G1340" s="22" t="n"/>
      <c r="H1340" s="19" t="n"/>
      <c r="I1340" s="30">
        <f>IF(AND($F1340="",$G1340=""),"",IF(N('設定'!$B$11)&gt;0,ROUND((N($F1340)*60+N($G1340))/N('設定'!$B$11),0)*N('設定'!$B$11),(N($F1340)*60+N($G1340)))/60)</f>
        <v/>
      </c>
      <c r="J1340" s="31">
        <f>IF(OR($I1340="",$P1340="",$P1340="なし"),"",$I1340*N(INDEX('メンバー'!$D$5:$D$24,$P1340)))</f>
        <v/>
      </c>
      <c r="K1340" s="32">
        <f>IF(OR($O1340="",$O1340="なし"),"",INDEX('案件'!$D$5:$D$84,$O1340)&amp;"")</f>
        <v/>
      </c>
      <c r="L1340" s="32">
        <f>IF(AND($A1340="",$B1340="",$C1340="",$F1340="",$G1340=""),"",IF(NOT(ISNUMBER($A1340)),"日付がない",IF($P1340="","氏名がない",IF($P1340="なし","氏名がメンバーにない",IF($O1340="","案件コードがない",IF($O1340="なし","案件コードが案件にない",IF($I1340="","時間がない",IF((N($F1340)*60+N($G1340))=0,"時間が0",IF($I1340=0,"丸めると0分","")))))))))</f>
        <v/>
      </c>
      <c r="M1340" s="58" t="n"/>
      <c r="N1340" s="33">
        <f>IF(ISNUMBER($A1340),DATE(YEAR($A1340),MONTH($A1340),1),"")</f>
        <v/>
      </c>
      <c r="O1340" s="34">
        <f>IF($C1340="","",IFERROR(MATCH($C1340,'案件'!$A$5:$A$84,0),"なし"))</f>
        <v/>
      </c>
      <c r="P1340" s="34">
        <f>IF($B1340="","",IFERROR(MATCH($B1340,'メンバー'!$B$5:$B$24,0),"なし"))</f>
        <v/>
      </c>
    </row>
    <row r="1341" ht="17" customHeight="1">
      <c r="A1341" s="23" t="n"/>
      <c r="B1341" s="21" t="n"/>
      <c r="C1341" s="21" t="n"/>
      <c r="D1341" s="29">
        <f>IF(OR($O1341="",$O1341="なし"),"",INDEX('案件'!$B$5:$B$84,$O1341)&amp;"")</f>
        <v/>
      </c>
      <c r="E1341" s="19" t="n"/>
      <c r="F1341" s="22" t="n"/>
      <c r="G1341" s="22" t="n"/>
      <c r="H1341" s="19" t="n"/>
      <c r="I1341" s="30">
        <f>IF(AND($F1341="",$G1341=""),"",IF(N('設定'!$B$11)&gt;0,ROUND((N($F1341)*60+N($G1341))/N('設定'!$B$11),0)*N('設定'!$B$11),(N($F1341)*60+N($G1341)))/60)</f>
        <v/>
      </c>
      <c r="J1341" s="31">
        <f>IF(OR($I1341="",$P1341="",$P1341="なし"),"",$I1341*N(INDEX('メンバー'!$D$5:$D$24,$P1341)))</f>
        <v/>
      </c>
      <c r="K1341" s="32">
        <f>IF(OR($O1341="",$O1341="なし"),"",INDEX('案件'!$D$5:$D$84,$O1341)&amp;"")</f>
        <v/>
      </c>
      <c r="L1341" s="32">
        <f>IF(AND($A1341="",$B1341="",$C1341="",$F1341="",$G1341=""),"",IF(NOT(ISNUMBER($A1341)),"日付がない",IF($P1341="","氏名がない",IF($P1341="なし","氏名がメンバーにない",IF($O1341="","案件コードがない",IF($O1341="なし","案件コードが案件にない",IF($I1341="","時間がない",IF((N($F1341)*60+N($G1341))=0,"時間が0",IF($I1341=0,"丸めると0分","")))))))))</f>
        <v/>
      </c>
      <c r="M1341" s="58" t="n"/>
      <c r="N1341" s="33">
        <f>IF(ISNUMBER($A1341),DATE(YEAR($A1341),MONTH($A1341),1),"")</f>
        <v/>
      </c>
      <c r="O1341" s="34">
        <f>IF($C1341="","",IFERROR(MATCH($C1341,'案件'!$A$5:$A$84,0),"なし"))</f>
        <v/>
      </c>
      <c r="P1341" s="34">
        <f>IF($B1341="","",IFERROR(MATCH($B1341,'メンバー'!$B$5:$B$24,0),"なし"))</f>
        <v/>
      </c>
    </row>
    <row r="1342" ht="17" customHeight="1">
      <c r="A1342" s="23" t="n"/>
      <c r="B1342" s="21" t="n"/>
      <c r="C1342" s="21" t="n"/>
      <c r="D1342" s="29">
        <f>IF(OR($O1342="",$O1342="なし"),"",INDEX('案件'!$B$5:$B$84,$O1342)&amp;"")</f>
        <v/>
      </c>
      <c r="E1342" s="19" t="n"/>
      <c r="F1342" s="22" t="n"/>
      <c r="G1342" s="22" t="n"/>
      <c r="H1342" s="19" t="n"/>
      <c r="I1342" s="30">
        <f>IF(AND($F1342="",$G1342=""),"",IF(N('設定'!$B$11)&gt;0,ROUND((N($F1342)*60+N($G1342))/N('設定'!$B$11),0)*N('設定'!$B$11),(N($F1342)*60+N($G1342)))/60)</f>
        <v/>
      </c>
      <c r="J1342" s="31">
        <f>IF(OR($I1342="",$P1342="",$P1342="なし"),"",$I1342*N(INDEX('メンバー'!$D$5:$D$24,$P1342)))</f>
        <v/>
      </c>
      <c r="K1342" s="32">
        <f>IF(OR($O1342="",$O1342="なし"),"",INDEX('案件'!$D$5:$D$84,$O1342)&amp;"")</f>
        <v/>
      </c>
      <c r="L1342" s="32">
        <f>IF(AND($A1342="",$B1342="",$C1342="",$F1342="",$G1342=""),"",IF(NOT(ISNUMBER($A1342)),"日付がない",IF($P1342="","氏名がない",IF($P1342="なし","氏名がメンバーにない",IF($O1342="","案件コードがない",IF($O1342="なし","案件コードが案件にない",IF($I1342="","時間がない",IF((N($F1342)*60+N($G1342))=0,"時間が0",IF($I1342=0,"丸めると0分","")))))))))</f>
        <v/>
      </c>
      <c r="M1342" s="58" t="n"/>
      <c r="N1342" s="33">
        <f>IF(ISNUMBER($A1342),DATE(YEAR($A1342),MONTH($A1342),1),"")</f>
        <v/>
      </c>
      <c r="O1342" s="34">
        <f>IF($C1342="","",IFERROR(MATCH($C1342,'案件'!$A$5:$A$84,0),"なし"))</f>
        <v/>
      </c>
      <c r="P1342" s="34">
        <f>IF($B1342="","",IFERROR(MATCH($B1342,'メンバー'!$B$5:$B$24,0),"なし"))</f>
        <v/>
      </c>
    </row>
    <row r="1343" ht="17" customHeight="1">
      <c r="A1343" s="23" t="n"/>
      <c r="B1343" s="21" t="n"/>
      <c r="C1343" s="21" t="n"/>
      <c r="D1343" s="29">
        <f>IF(OR($O1343="",$O1343="なし"),"",INDEX('案件'!$B$5:$B$84,$O1343)&amp;"")</f>
        <v/>
      </c>
      <c r="E1343" s="19" t="n"/>
      <c r="F1343" s="22" t="n"/>
      <c r="G1343" s="22" t="n"/>
      <c r="H1343" s="19" t="n"/>
      <c r="I1343" s="30">
        <f>IF(AND($F1343="",$G1343=""),"",IF(N('設定'!$B$11)&gt;0,ROUND((N($F1343)*60+N($G1343))/N('設定'!$B$11),0)*N('設定'!$B$11),(N($F1343)*60+N($G1343)))/60)</f>
        <v/>
      </c>
      <c r="J1343" s="31">
        <f>IF(OR($I1343="",$P1343="",$P1343="なし"),"",$I1343*N(INDEX('メンバー'!$D$5:$D$24,$P1343)))</f>
        <v/>
      </c>
      <c r="K1343" s="32">
        <f>IF(OR($O1343="",$O1343="なし"),"",INDEX('案件'!$D$5:$D$84,$O1343)&amp;"")</f>
        <v/>
      </c>
      <c r="L1343" s="32">
        <f>IF(AND($A1343="",$B1343="",$C1343="",$F1343="",$G1343=""),"",IF(NOT(ISNUMBER($A1343)),"日付がない",IF($P1343="","氏名がない",IF($P1343="なし","氏名がメンバーにない",IF($O1343="","案件コードがない",IF($O1343="なし","案件コードが案件にない",IF($I1343="","時間がない",IF((N($F1343)*60+N($G1343))=0,"時間が0",IF($I1343=0,"丸めると0分","")))))))))</f>
        <v/>
      </c>
      <c r="M1343" s="58" t="n"/>
      <c r="N1343" s="33">
        <f>IF(ISNUMBER($A1343),DATE(YEAR($A1343),MONTH($A1343),1),"")</f>
        <v/>
      </c>
      <c r="O1343" s="34">
        <f>IF($C1343="","",IFERROR(MATCH($C1343,'案件'!$A$5:$A$84,0),"なし"))</f>
        <v/>
      </c>
      <c r="P1343" s="34">
        <f>IF($B1343="","",IFERROR(MATCH($B1343,'メンバー'!$B$5:$B$24,0),"なし"))</f>
        <v/>
      </c>
    </row>
    <row r="1344" ht="17" customHeight="1">
      <c r="A1344" s="23" t="n"/>
      <c r="B1344" s="21" t="n"/>
      <c r="C1344" s="21" t="n"/>
      <c r="D1344" s="29">
        <f>IF(OR($O1344="",$O1344="なし"),"",INDEX('案件'!$B$5:$B$84,$O1344)&amp;"")</f>
        <v/>
      </c>
      <c r="E1344" s="19" t="n"/>
      <c r="F1344" s="22" t="n"/>
      <c r="G1344" s="22" t="n"/>
      <c r="H1344" s="19" t="n"/>
      <c r="I1344" s="30">
        <f>IF(AND($F1344="",$G1344=""),"",IF(N('設定'!$B$11)&gt;0,ROUND((N($F1344)*60+N($G1344))/N('設定'!$B$11),0)*N('設定'!$B$11),(N($F1344)*60+N($G1344)))/60)</f>
        <v/>
      </c>
      <c r="J1344" s="31">
        <f>IF(OR($I1344="",$P1344="",$P1344="なし"),"",$I1344*N(INDEX('メンバー'!$D$5:$D$24,$P1344)))</f>
        <v/>
      </c>
      <c r="K1344" s="32">
        <f>IF(OR($O1344="",$O1344="なし"),"",INDEX('案件'!$D$5:$D$84,$O1344)&amp;"")</f>
        <v/>
      </c>
      <c r="L1344" s="32">
        <f>IF(AND($A1344="",$B1344="",$C1344="",$F1344="",$G1344=""),"",IF(NOT(ISNUMBER($A1344)),"日付がない",IF($P1344="","氏名がない",IF($P1344="なし","氏名がメンバーにない",IF($O1344="","案件コードがない",IF($O1344="なし","案件コードが案件にない",IF($I1344="","時間がない",IF((N($F1344)*60+N($G1344))=0,"時間が0",IF($I1344=0,"丸めると0分","")))))))))</f>
        <v/>
      </c>
      <c r="M1344" s="58" t="n"/>
      <c r="N1344" s="33">
        <f>IF(ISNUMBER($A1344),DATE(YEAR($A1344),MONTH($A1344),1),"")</f>
        <v/>
      </c>
      <c r="O1344" s="34">
        <f>IF($C1344="","",IFERROR(MATCH($C1344,'案件'!$A$5:$A$84,0),"なし"))</f>
        <v/>
      </c>
      <c r="P1344" s="34">
        <f>IF($B1344="","",IFERROR(MATCH($B1344,'メンバー'!$B$5:$B$24,0),"なし"))</f>
        <v/>
      </c>
    </row>
    <row r="1345" ht="17" customHeight="1">
      <c r="A1345" s="23" t="n"/>
      <c r="B1345" s="21" t="n"/>
      <c r="C1345" s="21" t="n"/>
      <c r="D1345" s="29">
        <f>IF(OR($O1345="",$O1345="なし"),"",INDEX('案件'!$B$5:$B$84,$O1345)&amp;"")</f>
        <v/>
      </c>
      <c r="E1345" s="19" t="n"/>
      <c r="F1345" s="22" t="n"/>
      <c r="G1345" s="22" t="n"/>
      <c r="H1345" s="19" t="n"/>
      <c r="I1345" s="30">
        <f>IF(AND($F1345="",$G1345=""),"",IF(N('設定'!$B$11)&gt;0,ROUND((N($F1345)*60+N($G1345))/N('設定'!$B$11),0)*N('設定'!$B$11),(N($F1345)*60+N($G1345)))/60)</f>
        <v/>
      </c>
      <c r="J1345" s="31">
        <f>IF(OR($I1345="",$P1345="",$P1345="なし"),"",$I1345*N(INDEX('メンバー'!$D$5:$D$24,$P1345)))</f>
        <v/>
      </c>
      <c r="K1345" s="32">
        <f>IF(OR($O1345="",$O1345="なし"),"",INDEX('案件'!$D$5:$D$84,$O1345)&amp;"")</f>
        <v/>
      </c>
      <c r="L1345" s="32">
        <f>IF(AND($A1345="",$B1345="",$C1345="",$F1345="",$G1345=""),"",IF(NOT(ISNUMBER($A1345)),"日付がない",IF($P1345="","氏名がない",IF($P1345="なし","氏名がメンバーにない",IF($O1345="","案件コードがない",IF($O1345="なし","案件コードが案件にない",IF($I1345="","時間がない",IF((N($F1345)*60+N($G1345))=0,"時間が0",IF($I1345=0,"丸めると0分","")))))))))</f>
        <v/>
      </c>
      <c r="M1345" s="58" t="n"/>
      <c r="N1345" s="33">
        <f>IF(ISNUMBER($A1345),DATE(YEAR($A1345),MONTH($A1345),1),"")</f>
        <v/>
      </c>
      <c r="O1345" s="34">
        <f>IF($C1345="","",IFERROR(MATCH($C1345,'案件'!$A$5:$A$84,0),"なし"))</f>
        <v/>
      </c>
      <c r="P1345" s="34">
        <f>IF($B1345="","",IFERROR(MATCH($B1345,'メンバー'!$B$5:$B$24,0),"なし"))</f>
        <v/>
      </c>
    </row>
    <row r="1346" ht="17" customHeight="1">
      <c r="A1346" s="23" t="n"/>
      <c r="B1346" s="21" t="n"/>
      <c r="C1346" s="21" t="n"/>
      <c r="D1346" s="29">
        <f>IF(OR($O1346="",$O1346="なし"),"",INDEX('案件'!$B$5:$B$84,$O1346)&amp;"")</f>
        <v/>
      </c>
      <c r="E1346" s="19" t="n"/>
      <c r="F1346" s="22" t="n"/>
      <c r="G1346" s="22" t="n"/>
      <c r="H1346" s="19" t="n"/>
      <c r="I1346" s="30">
        <f>IF(AND($F1346="",$G1346=""),"",IF(N('設定'!$B$11)&gt;0,ROUND((N($F1346)*60+N($G1346))/N('設定'!$B$11),0)*N('設定'!$B$11),(N($F1346)*60+N($G1346)))/60)</f>
        <v/>
      </c>
      <c r="J1346" s="31">
        <f>IF(OR($I1346="",$P1346="",$P1346="なし"),"",$I1346*N(INDEX('メンバー'!$D$5:$D$24,$P1346)))</f>
        <v/>
      </c>
      <c r="K1346" s="32">
        <f>IF(OR($O1346="",$O1346="なし"),"",INDEX('案件'!$D$5:$D$84,$O1346)&amp;"")</f>
        <v/>
      </c>
      <c r="L1346" s="32">
        <f>IF(AND($A1346="",$B1346="",$C1346="",$F1346="",$G1346=""),"",IF(NOT(ISNUMBER($A1346)),"日付がない",IF($P1346="","氏名がない",IF($P1346="なし","氏名がメンバーにない",IF($O1346="","案件コードがない",IF($O1346="なし","案件コードが案件にない",IF($I1346="","時間がない",IF((N($F1346)*60+N($G1346))=0,"時間が0",IF($I1346=0,"丸めると0分","")))))))))</f>
        <v/>
      </c>
      <c r="M1346" s="58" t="n"/>
      <c r="N1346" s="33">
        <f>IF(ISNUMBER($A1346),DATE(YEAR($A1346),MONTH($A1346),1),"")</f>
        <v/>
      </c>
      <c r="O1346" s="34">
        <f>IF($C1346="","",IFERROR(MATCH($C1346,'案件'!$A$5:$A$84,0),"なし"))</f>
        <v/>
      </c>
      <c r="P1346" s="34">
        <f>IF($B1346="","",IFERROR(MATCH($B1346,'メンバー'!$B$5:$B$24,0),"なし"))</f>
        <v/>
      </c>
    </row>
    <row r="1347" ht="17" customHeight="1">
      <c r="A1347" s="23" t="n"/>
      <c r="B1347" s="21" t="n"/>
      <c r="C1347" s="21" t="n"/>
      <c r="D1347" s="29">
        <f>IF(OR($O1347="",$O1347="なし"),"",INDEX('案件'!$B$5:$B$84,$O1347)&amp;"")</f>
        <v/>
      </c>
      <c r="E1347" s="19" t="n"/>
      <c r="F1347" s="22" t="n"/>
      <c r="G1347" s="22" t="n"/>
      <c r="H1347" s="19" t="n"/>
      <c r="I1347" s="30">
        <f>IF(AND($F1347="",$G1347=""),"",IF(N('設定'!$B$11)&gt;0,ROUND((N($F1347)*60+N($G1347))/N('設定'!$B$11),0)*N('設定'!$B$11),(N($F1347)*60+N($G1347)))/60)</f>
        <v/>
      </c>
      <c r="J1347" s="31">
        <f>IF(OR($I1347="",$P1347="",$P1347="なし"),"",$I1347*N(INDEX('メンバー'!$D$5:$D$24,$P1347)))</f>
        <v/>
      </c>
      <c r="K1347" s="32">
        <f>IF(OR($O1347="",$O1347="なし"),"",INDEX('案件'!$D$5:$D$84,$O1347)&amp;"")</f>
        <v/>
      </c>
      <c r="L1347" s="32">
        <f>IF(AND($A1347="",$B1347="",$C1347="",$F1347="",$G1347=""),"",IF(NOT(ISNUMBER($A1347)),"日付がない",IF($P1347="","氏名がない",IF($P1347="なし","氏名がメンバーにない",IF($O1347="","案件コードがない",IF($O1347="なし","案件コードが案件にない",IF($I1347="","時間がない",IF((N($F1347)*60+N($G1347))=0,"時間が0",IF($I1347=0,"丸めると0分","")))))))))</f>
        <v/>
      </c>
      <c r="M1347" s="58" t="n"/>
      <c r="N1347" s="33">
        <f>IF(ISNUMBER($A1347),DATE(YEAR($A1347),MONTH($A1347),1),"")</f>
        <v/>
      </c>
      <c r="O1347" s="34">
        <f>IF($C1347="","",IFERROR(MATCH($C1347,'案件'!$A$5:$A$84,0),"なし"))</f>
        <v/>
      </c>
      <c r="P1347" s="34">
        <f>IF($B1347="","",IFERROR(MATCH($B1347,'メンバー'!$B$5:$B$24,0),"なし"))</f>
        <v/>
      </c>
    </row>
    <row r="1348" ht="17" customHeight="1">
      <c r="A1348" s="23" t="n"/>
      <c r="B1348" s="21" t="n"/>
      <c r="C1348" s="21" t="n"/>
      <c r="D1348" s="29">
        <f>IF(OR($O1348="",$O1348="なし"),"",INDEX('案件'!$B$5:$B$84,$O1348)&amp;"")</f>
        <v/>
      </c>
      <c r="E1348" s="19" t="n"/>
      <c r="F1348" s="22" t="n"/>
      <c r="G1348" s="22" t="n"/>
      <c r="H1348" s="19" t="n"/>
      <c r="I1348" s="30">
        <f>IF(AND($F1348="",$G1348=""),"",IF(N('設定'!$B$11)&gt;0,ROUND((N($F1348)*60+N($G1348))/N('設定'!$B$11),0)*N('設定'!$B$11),(N($F1348)*60+N($G1348)))/60)</f>
        <v/>
      </c>
      <c r="J1348" s="31">
        <f>IF(OR($I1348="",$P1348="",$P1348="なし"),"",$I1348*N(INDEX('メンバー'!$D$5:$D$24,$P1348)))</f>
        <v/>
      </c>
      <c r="K1348" s="32">
        <f>IF(OR($O1348="",$O1348="なし"),"",INDEX('案件'!$D$5:$D$84,$O1348)&amp;"")</f>
        <v/>
      </c>
      <c r="L1348" s="32">
        <f>IF(AND($A1348="",$B1348="",$C1348="",$F1348="",$G1348=""),"",IF(NOT(ISNUMBER($A1348)),"日付がない",IF($P1348="","氏名がない",IF($P1348="なし","氏名がメンバーにない",IF($O1348="","案件コードがない",IF($O1348="なし","案件コードが案件にない",IF($I1348="","時間がない",IF((N($F1348)*60+N($G1348))=0,"時間が0",IF($I1348=0,"丸めると0分","")))))))))</f>
        <v/>
      </c>
      <c r="M1348" s="58" t="n"/>
      <c r="N1348" s="33">
        <f>IF(ISNUMBER($A1348),DATE(YEAR($A1348),MONTH($A1348),1),"")</f>
        <v/>
      </c>
      <c r="O1348" s="34">
        <f>IF($C1348="","",IFERROR(MATCH($C1348,'案件'!$A$5:$A$84,0),"なし"))</f>
        <v/>
      </c>
      <c r="P1348" s="34">
        <f>IF($B1348="","",IFERROR(MATCH($B1348,'メンバー'!$B$5:$B$24,0),"なし"))</f>
        <v/>
      </c>
    </row>
    <row r="1349" ht="17" customHeight="1">
      <c r="A1349" s="23" t="n"/>
      <c r="B1349" s="21" t="n"/>
      <c r="C1349" s="21" t="n"/>
      <c r="D1349" s="29">
        <f>IF(OR($O1349="",$O1349="なし"),"",INDEX('案件'!$B$5:$B$84,$O1349)&amp;"")</f>
        <v/>
      </c>
      <c r="E1349" s="19" t="n"/>
      <c r="F1349" s="22" t="n"/>
      <c r="G1349" s="22" t="n"/>
      <c r="H1349" s="19" t="n"/>
      <c r="I1349" s="30">
        <f>IF(AND($F1349="",$G1349=""),"",IF(N('設定'!$B$11)&gt;0,ROUND((N($F1349)*60+N($G1349))/N('設定'!$B$11),0)*N('設定'!$B$11),(N($F1349)*60+N($G1349)))/60)</f>
        <v/>
      </c>
      <c r="J1349" s="31">
        <f>IF(OR($I1349="",$P1349="",$P1349="なし"),"",$I1349*N(INDEX('メンバー'!$D$5:$D$24,$P1349)))</f>
        <v/>
      </c>
      <c r="K1349" s="32">
        <f>IF(OR($O1349="",$O1349="なし"),"",INDEX('案件'!$D$5:$D$84,$O1349)&amp;"")</f>
        <v/>
      </c>
      <c r="L1349" s="32">
        <f>IF(AND($A1349="",$B1349="",$C1349="",$F1349="",$G1349=""),"",IF(NOT(ISNUMBER($A1349)),"日付がない",IF($P1349="","氏名がない",IF($P1349="なし","氏名がメンバーにない",IF($O1349="","案件コードがない",IF($O1349="なし","案件コードが案件にない",IF($I1349="","時間がない",IF((N($F1349)*60+N($G1349))=0,"時間が0",IF($I1349=0,"丸めると0分","")))))))))</f>
        <v/>
      </c>
      <c r="M1349" s="58" t="n"/>
      <c r="N1349" s="33">
        <f>IF(ISNUMBER($A1349),DATE(YEAR($A1349),MONTH($A1349),1),"")</f>
        <v/>
      </c>
      <c r="O1349" s="34">
        <f>IF($C1349="","",IFERROR(MATCH($C1349,'案件'!$A$5:$A$84,0),"なし"))</f>
        <v/>
      </c>
      <c r="P1349" s="34">
        <f>IF($B1349="","",IFERROR(MATCH($B1349,'メンバー'!$B$5:$B$24,0),"なし"))</f>
        <v/>
      </c>
    </row>
    <row r="1350" ht="17" customHeight="1">
      <c r="A1350" s="23" t="n"/>
      <c r="B1350" s="21" t="n"/>
      <c r="C1350" s="21" t="n"/>
      <c r="D1350" s="29">
        <f>IF(OR($O1350="",$O1350="なし"),"",INDEX('案件'!$B$5:$B$84,$O1350)&amp;"")</f>
        <v/>
      </c>
      <c r="E1350" s="19" t="n"/>
      <c r="F1350" s="22" t="n"/>
      <c r="G1350" s="22" t="n"/>
      <c r="H1350" s="19" t="n"/>
      <c r="I1350" s="30">
        <f>IF(AND($F1350="",$G1350=""),"",IF(N('設定'!$B$11)&gt;0,ROUND((N($F1350)*60+N($G1350))/N('設定'!$B$11),0)*N('設定'!$B$11),(N($F1350)*60+N($G1350)))/60)</f>
        <v/>
      </c>
      <c r="J1350" s="31">
        <f>IF(OR($I1350="",$P1350="",$P1350="なし"),"",$I1350*N(INDEX('メンバー'!$D$5:$D$24,$P1350)))</f>
        <v/>
      </c>
      <c r="K1350" s="32">
        <f>IF(OR($O1350="",$O1350="なし"),"",INDEX('案件'!$D$5:$D$84,$O1350)&amp;"")</f>
        <v/>
      </c>
      <c r="L1350" s="32">
        <f>IF(AND($A1350="",$B1350="",$C1350="",$F1350="",$G1350=""),"",IF(NOT(ISNUMBER($A1350)),"日付がない",IF($P1350="","氏名がない",IF($P1350="なし","氏名がメンバーにない",IF($O1350="","案件コードがない",IF($O1350="なし","案件コードが案件にない",IF($I1350="","時間がない",IF((N($F1350)*60+N($G1350))=0,"時間が0",IF($I1350=0,"丸めると0分","")))))))))</f>
        <v/>
      </c>
      <c r="M1350" s="58" t="n"/>
      <c r="N1350" s="33">
        <f>IF(ISNUMBER($A1350),DATE(YEAR($A1350),MONTH($A1350),1),"")</f>
        <v/>
      </c>
      <c r="O1350" s="34">
        <f>IF($C1350="","",IFERROR(MATCH($C1350,'案件'!$A$5:$A$84,0),"なし"))</f>
        <v/>
      </c>
      <c r="P1350" s="34">
        <f>IF($B1350="","",IFERROR(MATCH($B1350,'メンバー'!$B$5:$B$24,0),"なし"))</f>
        <v/>
      </c>
    </row>
    <row r="1351" ht="17" customHeight="1">
      <c r="A1351" s="23" t="n"/>
      <c r="B1351" s="21" t="n"/>
      <c r="C1351" s="21" t="n"/>
      <c r="D1351" s="29">
        <f>IF(OR($O1351="",$O1351="なし"),"",INDEX('案件'!$B$5:$B$84,$O1351)&amp;"")</f>
        <v/>
      </c>
      <c r="E1351" s="19" t="n"/>
      <c r="F1351" s="22" t="n"/>
      <c r="G1351" s="22" t="n"/>
      <c r="H1351" s="19" t="n"/>
      <c r="I1351" s="30">
        <f>IF(AND($F1351="",$G1351=""),"",IF(N('設定'!$B$11)&gt;0,ROUND((N($F1351)*60+N($G1351))/N('設定'!$B$11),0)*N('設定'!$B$11),(N($F1351)*60+N($G1351)))/60)</f>
        <v/>
      </c>
      <c r="J1351" s="31">
        <f>IF(OR($I1351="",$P1351="",$P1351="なし"),"",$I1351*N(INDEX('メンバー'!$D$5:$D$24,$P1351)))</f>
        <v/>
      </c>
      <c r="K1351" s="32">
        <f>IF(OR($O1351="",$O1351="なし"),"",INDEX('案件'!$D$5:$D$84,$O1351)&amp;"")</f>
        <v/>
      </c>
      <c r="L1351" s="32">
        <f>IF(AND($A1351="",$B1351="",$C1351="",$F1351="",$G1351=""),"",IF(NOT(ISNUMBER($A1351)),"日付がない",IF($P1351="","氏名がない",IF($P1351="なし","氏名がメンバーにない",IF($O1351="","案件コードがない",IF($O1351="なし","案件コードが案件にない",IF($I1351="","時間がない",IF((N($F1351)*60+N($G1351))=0,"時間が0",IF($I1351=0,"丸めると0分","")))))))))</f>
        <v/>
      </c>
      <c r="M1351" s="58" t="n"/>
      <c r="N1351" s="33">
        <f>IF(ISNUMBER($A1351),DATE(YEAR($A1351),MONTH($A1351),1),"")</f>
        <v/>
      </c>
      <c r="O1351" s="34">
        <f>IF($C1351="","",IFERROR(MATCH($C1351,'案件'!$A$5:$A$84,0),"なし"))</f>
        <v/>
      </c>
      <c r="P1351" s="34">
        <f>IF($B1351="","",IFERROR(MATCH($B1351,'メンバー'!$B$5:$B$24,0),"なし"))</f>
        <v/>
      </c>
    </row>
    <row r="1352" ht="17" customHeight="1">
      <c r="A1352" s="23" t="n"/>
      <c r="B1352" s="21" t="n"/>
      <c r="C1352" s="21" t="n"/>
      <c r="D1352" s="29">
        <f>IF(OR($O1352="",$O1352="なし"),"",INDEX('案件'!$B$5:$B$84,$O1352)&amp;"")</f>
        <v/>
      </c>
      <c r="E1352" s="19" t="n"/>
      <c r="F1352" s="22" t="n"/>
      <c r="G1352" s="22" t="n"/>
      <c r="H1352" s="19" t="n"/>
      <c r="I1352" s="30">
        <f>IF(AND($F1352="",$G1352=""),"",IF(N('設定'!$B$11)&gt;0,ROUND((N($F1352)*60+N($G1352))/N('設定'!$B$11),0)*N('設定'!$B$11),(N($F1352)*60+N($G1352)))/60)</f>
        <v/>
      </c>
      <c r="J1352" s="31">
        <f>IF(OR($I1352="",$P1352="",$P1352="なし"),"",$I1352*N(INDEX('メンバー'!$D$5:$D$24,$P1352)))</f>
        <v/>
      </c>
      <c r="K1352" s="32">
        <f>IF(OR($O1352="",$O1352="なし"),"",INDEX('案件'!$D$5:$D$84,$O1352)&amp;"")</f>
        <v/>
      </c>
      <c r="L1352" s="32">
        <f>IF(AND($A1352="",$B1352="",$C1352="",$F1352="",$G1352=""),"",IF(NOT(ISNUMBER($A1352)),"日付がない",IF($P1352="","氏名がない",IF($P1352="なし","氏名がメンバーにない",IF($O1352="","案件コードがない",IF($O1352="なし","案件コードが案件にない",IF($I1352="","時間がない",IF((N($F1352)*60+N($G1352))=0,"時間が0",IF($I1352=0,"丸めると0分","")))))))))</f>
        <v/>
      </c>
      <c r="M1352" s="58" t="n"/>
      <c r="N1352" s="33">
        <f>IF(ISNUMBER($A1352),DATE(YEAR($A1352),MONTH($A1352),1),"")</f>
        <v/>
      </c>
      <c r="O1352" s="34">
        <f>IF($C1352="","",IFERROR(MATCH($C1352,'案件'!$A$5:$A$84,0),"なし"))</f>
        <v/>
      </c>
      <c r="P1352" s="34">
        <f>IF($B1352="","",IFERROR(MATCH($B1352,'メンバー'!$B$5:$B$24,0),"なし"))</f>
        <v/>
      </c>
    </row>
    <row r="1353" ht="17" customHeight="1">
      <c r="A1353" s="23" t="n"/>
      <c r="B1353" s="21" t="n"/>
      <c r="C1353" s="21" t="n"/>
      <c r="D1353" s="29">
        <f>IF(OR($O1353="",$O1353="なし"),"",INDEX('案件'!$B$5:$B$84,$O1353)&amp;"")</f>
        <v/>
      </c>
      <c r="E1353" s="19" t="n"/>
      <c r="F1353" s="22" t="n"/>
      <c r="G1353" s="22" t="n"/>
      <c r="H1353" s="19" t="n"/>
      <c r="I1353" s="30">
        <f>IF(AND($F1353="",$G1353=""),"",IF(N('設定'!$B$11)&gt;0,ROUND((N($F1353)*60+N($G1353))/N('設定'!$B$11),0)*N('設定'!$B$11),(N($F1353)*60+N($G1353)))/60)</f>
        <v/>
      </c>
      <c r="J1353" s="31">
        <f>IF(OR($I1353="",$P1353="",$P1353="なし"),"",$I1353*N(INDEX('メンバー'!$D$5:$D$24,$P1353)))</f>
        <v/>
      </c>
      <c r="K1353" s="32">
        <f>IF(OR($O1353="",$O1353="なし"),"",INDEX('案件'!$D$5:$D$84,$O1353)&amp;"")</f>
        <v/>
      </c>
      <c r="L1353" s="32">
        <f>IF(AND($A1353="",$B1353="",$C1353="",$F1353="",$G1353=""),"",IF(NOT(ISNUMBER($A1353)),"日付がない",IF($P1353="","氏名がない",IF($P1353="なし","氏名がメンバーにない",IF($O1353="","案件コードがない",IF($O1353="なし","案件コードが案件にない",IF($I1353="","時間がない",IF((N($F1353)*60+N($G1353))=0,"時間が0",IF($I1353=0,"丸めると0分","")))))))))</f>
        <v/>
      </c>
      <c r="M1353" s="58" t="n"/>
      <c r="N1353" s="33">
        <f>IF(ISNUMBER($A1353),DATE(YEAR($A1353),MONTH($A1353),1),"")</f>
        <v/>
      </c>
      <c r="O1353" s="34">
        <f>IF($C1353="","",IFERROR(MATCH($C1353,'案件'!$A$5:$A$84,0),"なし"))</f>
        <v/>
      </c>
      <c r="P1353" s="34">
        <f>IF($B1353="","",IFERROR(MATCH($B1353,'メンバー'!$B$5:$B$24,0),"なし"))</f>
        <v/>
      </c>
    </row>
    <row r="1354" ht="17" customHeight="1">
      <c r="A1354" s="23" t="n"/>
      <c r="B1354" s="21" t="n"/>
      <c r="C1354" s="21" t="n"/>
      <c r="D1354" s="29">
        <f>IF(OR($O1354="",$O1354="なし"),"",INDEX('案件'!$B$5:$B$84,$O1354)&amp;"")</f>
        <v/>
      </c>
      <c r="E1354" s="19" t="n"/>
      <c r="F1354" s="22" t="n"/>
      <c r="G1354" s="22" t="n"/>
      <c r="H1354" s="19" t="n"/>
      <c r="I1354" s="30">
        <f>IF(AND($F1354="",$G1354=""),"",IF(N('設定'!$B$11)&gt;0,ROUND((N($F1354)*60+N($G1354))/N('設定'!$B$11),0)*N('設定'!$B$11),(N($F1354)*60+N($G1354)))/60)</f>
        <v/>
      </c>
      <c r="J1354" s="31">
        <f>IF(OR($I1354="",$P1354="",$P1354="なし"),"",$I1354*N(INDEX('メンバー'!$D$5:$D$24,$P1354)))</f>
        <v/>
      </c>
      <c r="K1354" s="32">
        <f>IF(OR($O1354="",$O1354="なし"),"",INDEX('案件'!$D$5:$D$84,$O1354)&amp;"")</f>
        <v/>
      </c>
      <c r="L1354" s="32">
        <f>IF(AND($A1354="",$B1354="",$C1354="",$F1354="",$G1354=""),"",IF(NOT(ISNUMBER($A1354)),"日付がない",IF($P1354="","氏名がない",IF($P1354="なし","氏名がメンバーにない",IF($O1354="","案件コードがない",IF($O1354="なし","案件コードが案件にない",IF($I1354="","時間がない",IF((N($F1354)*60+N($G1354))=0,"時間が0",IF($I1354=0,"丸めると0分","")))))))))</f>
        <v/>
      </c>
      <c r="M1354" s="58" t="n"/>
      <c r="N1354" s="33">
        <f>IF(ISNUMBER($A1354),DATE(YEAR($A1354),MONTH($A1354),1),"")</f>
        <v/>
      </c>
      <c r="O1354" s="34">
        <f>IF($C1354="","",IFERROR(MATCH($C1354,'案件'!$A$5:$A$84,0),"なし"))</f>
        <v/>
      </c>
      <c r="P1354" s="34">
        <f>IF($B1354="","",IFERROR(MATCH($B1354,'メンバー'!$B$5:$B$24,0),"なし"))</f>
        <v/>
      </c>
    </row>
    <row r="1355" ht="17" customHeight="1">
      <c r="A1355" s="23" t="n"/>
      <c r="B1355" s="21" t="n"/>
      <c r="C1355" s="21" t="n"/>
      <c r="D1355" s="29">
        <f>IF(OR($O1355="",$O1355="なし"),"",INDEX('案件'!$B$5:$B$84,$O1355)&amp;"")</f>
        <v/>
      </c>
      <c r="E1355" s="19" t="n"/>
      <c r="F1355" s="22" t="n"/>
      <c r="G1355" s="22" t="n"/>
      <c r="H1355" s="19" t="n"/>
      <c r="I1355" s="30">
        <f>IF(AND($F1355="",$G1355=""),"",IF(N('設定'!$B$11)&gt;0,ROUND((N($F1355)*60+N($G1355))/N('設定'!$B$11),0)*N('設定'!$B$11),(N($F1355)*60+N($G1355)))/60)</f>
        <v/>
      </c>
      <c r="J1355" s="31">
        <f>IF(OR($I1355="",$P1355="",$P1355="なし"),"",$I1355*N(INDEX('メンバー'!$D$5:$D$24,$P1355)))</f>
        <v/>
      </c>
      <c r="K1355" s="32">
        <f>IF(OR($O1355="",$O1355="なし"),"",INDEX('案件'!$D$5:$D$84,$O1355)&amp;"")</f>
        <v/>
      </c>
      <c r="L1355" s="32">
        <f>IF(AND($A1355="",$B1355="",$C1355="",$F1355="",$G1355=""),"",IF(NOT(ISNUMBER($A1355)),"日付がない",IF($P1355="","氏名がない",IF($P1355="なし","氏名がメンバーにない",IF($O1355="","案件コードがない",IF($O1355="なし","案件コードが案件にない",IF($I1355="","時間がない",IF((N($F1355)*60+N($G1355))=0,"時間が0",IF($I1355=0,"丸めると0分","")))))))))</f>
        <v/>
      </c>
      <c r="M1355" s="58" t="n"/>
      <c r="N1355" s="33">
        <f>IF(ISNUMBER($A1355),DATE(YEAR($A1355),MONTH($A1355),1),"")</f>
        <v/>
      </c>
      <c r="O1355" s="34">
        <f>IF($C1355="","",IFERROR(MATCH($C1355,'案件'!$A$5:$A$84,0),"なし"))</f>
        <v/>
      </c>
      <c r="P1355" s="34">
        <f>IF($B1355="","",IFERROR(MATCH($B1355,'メンバー'!$B$5:$B$24,0),"なし"))</f>
        <v/>
      </c>
    </row>
    <row r="1356" ht="17" customHeight="1">
      <c r="A1356" s="23" t="n"/>
      <c r="B1356" s="21" t="n"/>
      <c r="C1356" s="21" t="n"/>
      <c r="D1356" s="29">
        <f>IF(OR($O1356="",$O1356="なし"),"",INDEX('案件'!$B$5:$B$84,$O1356)&amp;"")</f>
        <v/>
      </c>
      <c r="E1356" s="19" t="n"/>
      <c r="F1356" s="22" t="n"/>
      <c r="G1356" s="22" t="n"/>
      <c r="H1356" s="19" t="n"/>
      <c r="I1356" s="30">
        <f>IF(AND($F1356="",$G1356=""),"",IF(N('設定'!$B$11)&gt;0,ROUND((N($F1356)*60+N($G1356))/N('設定'!$B$11),0)*N('設定'!$B$11),(N($F1356)*60+N($G1356)))/60)</f>
        <v/>
      </c>
      <c r="J1356" s="31">
        <f>IF(OR($I1356="",$P1356="",$P1356="なし"),"",$I1356*N(INDEX('メンバー'!$D$5:$D$24,$P1356)))</f>
        <v/>
      </c>
      <c r="K1356" s="32">
        <f>IF(OR($O1356="",$O1356="なし"),"",INDEX('案件'!$D$5:$D$84,$O1356)&amp;"")</f>
        <v/>
      </c>
      <c r="L1356" s="32">
        <f>IF(AND($A1356="",$B1356="",$C1356="",$F1356="",$G1356=""),"",IF(NOT(ISNUMBER($A1356)),"日付がない",IF($P1356="","氏名がない",IF($P1356="なし","氏名がメンバーにない",IF($O1356="","案件コードがない",IF($O1356="なし","案件コードが案件にない",IF($I1356="","時間がない",IF((N($F1356)*60+N($G1356))=0,"時間が0",IF($I1356=0,"丸めると0分","")))))))))</f>
        <v/>
      </c>
      <c r="M1356" s="58" t="n"/>
      <c r="N1356" s="33">
        <f>IF(ISNUMBER($A1356),DATE(YEAR($A1356),MONTH($A1356),1),"")</f>
        <v/>
      </c>
      <c r="O1356" s="34">
        <f>IF($C1356="","",IFERROR(MATCH($C1356,'案件'!$A$5:$A$84,0),"なし"))</f>
        <v/>
      </c>
      <c r="P1356" s="34">
        <f>IF($B1356="","",IFERROR(MATCH($B1356,'メンバー'!$B$5:$B$24,0),"なし"))</f>
        <v/>
      </c>
    </row>
    <row r="1357" ht="17" customHeight="1">
      <c r="A1357" s="23" t="n"/>
      <c r="B1357" s="21" t="n"/>
      <c r="C1357" s="21" t="n"/>
      <c r="D1357" s="29">
        <f>IF(OR($O1357="",$O1357="なし"),"",INDEX('案件'!$B$5:$B$84,$O1357)&amp;"")</f>
        <v/>
      </c>
      <c r="E1357" s="19" t="n"/>
      <c r="F1357" s="22" t="n"/>
      <c r="G1357" s="22" t="n"/>
      <c r="H1357" s="19" t="n"/>
      <c r="I1357" s="30">
        <f>IF(AND($F1357="",$G1357=""),"",IF(N('設定'!$B$11)&gt;0,ROUND((N($F1357)*60+N($G1357))/N('設定'!$B$11),0)*N('設定'!$B$11),(N($F1357)*60+N($G1357)))/60)</f>
        <v/>
      </c>
      <c r="J1357" s="31">
        <f>IF(OR($I1357="",$P1357="",$P1357="なし"),"",$I1357*N(INDEX('メンバー'!$D$5:$D$24,$P1357)))</f>
        <v/>
      </c>
      <c r="K1357" s="32">
        <f>IF(OR($O1357="",$O1357="なし"),"",INDEX('案件'!$D$5:$D$84,$O1357)&amp;"")</f>
        <v/>
      </c>
      <c r="L1357" s="32">
        <f>IF(AND($A1357="",$B1357="",$C1357="",$F1357="",$G1357=""),"",IF(NOT(ISNUMBER($A1357)),"日付がない",IF($P1357="","氏名がない",IF($P1357="なし","氏名がメンバーにない",IF($O1357="","案件コードがない",IF($O1357="なし","案件コードが案件にない",IF($I1357="","時間がない",IF((N($F1357)*60+N($G1357))=0,"時間が0",IF($I1357=0,"丸めると0分","")))))))))</f>
        <v/>
      </c>
      <c r="M1357" s="58" t="n"/>
      <c r="N1357" s="33">
        <f>IF(ISNUMBER($A1357),DATE(YEAR($A1357),MONTH($A1357),1),"")</f>
        <v/>
      </c>
      <c r="O1357" s="34">
        <f>IF($C1357="","",IFERROR(MATCH($C1357,'案件'!$A$5:$A$84,0),"なし"))</f>
        <v/>
      </c>
      <c r="P1357" s="34">
        <f>IF($B1357="","",IFERROR(MATCH($B1357,'メンバー'!$B$5:$B$24,0),"なし"))</f>
        <v/>
      </c>
    </row>
    <row r="1358" ht="17" customHeight="1">
      <c r="A1358" s="23" t="n"/>
      <c r="B1358" s="21" t="n"/>
      <c r="C1358" s="21" t="n"/>
      <c r="D1358" s="29">
        <f>IF(OR($O1358="",$O1358="なし"),"",INDEX('案件'!$B$5:$B$84,$O1358)&amp;"")</f>
        <v/>
      </c>
      <c r="E1358" s="19" t="n"/>
      <c r="F1358" s="22" t="n"/>
      <c r="G1358" s="22" t="n"/>
      <c r="H1358" s="19" t="n"/>
      <c r="I1358" s="30">
        <f>IF(AND($F1358="",$G1358=""),"",IF(N('設定'!$B$11)&gt;0,ROUND((N($F1358)*60+N($G1358))/N('設定'!$B$11),0)*N('設定'!$B$11),(N($F1358)*60+N($G1358)))/60)</f>
        <v/>
      </c>
      <c r="J1358" s="31">
        <f>IF(OR($I1358="",$P1358="",$P1358="なし"),"",$I1358*N(INDEX('メンバー'!$D$5:$D$24,$P1358)))</f>
        <v/>
      </c>
      <c r="K1358" s="32">
        <f>IF(OR($O1358="",$O1358="なし"),"",INDEX('案件'!$D$5:$D$84,$O1358)&amp;"")</f>
        <v/>
      </c>
      <c r="L1358" s="32">
        <f>IF(AND($A1358="",$B1358="",$C1358="",$F1358="",$G1358=""),"",IF(NOT(ISNUMBER($A1358)),"日付がない",IF($P1358="","氏名がない",IF($P1358="なし","氏名がメンバーにない",IF($O1358="","案件コードがない",IF($O1358="なし","案件コードが案件にない",IF($I1358="","時間がない",IF((N($F1358)*60+N($G1358))=0,"時間が0",IF($I1358=0,"丸めると0分","")))))))))</f>
        <v/>
      </c>
      <c r="M1358" s="58" t="n"/>
      <c r="N1358" s="33">
        <f>IF(ISNUMBER($A1358),DATE(YEAR($A1358),MONTH($A1358),1),"")</f>
        <v/>
      </c>
      <c r="O1358" s="34">
        <f>IF($C1358="","",IFERROR(MATCH($C1358,'案件'!$A$5:$A$84,0),"なし"))</f>
        <v/>
      </c>
      <c r="P1358" s="34">
        <f>IF($B1358="","",IFERROR(MATCH($B1358,'メンバー'!$B$5:$B$24,0),"なし"))</f>
        <v/>
      </c>
    </row>
    <row r="1359" ht="17" customHeight="1">
      <c r="A1359" s="23" t="n"/>
      <c r="B1359" s="21" t="n"/>
      <c r="C1359" s="21" t="n"/>
      <c r="D1359" s="29">
        <f>IF(OR($O1359="",$O1359="なし"),"",INDEX('案件'!$B$5:$B$84,$O1359)&amp;"")</f>
        <v/>
      </c>
      <c r="E1359" s="19" t="n"/>
      <c r="F1359" s="22" t="n"/>
      <c r="G1359" s="22" t="n"/>
      <c r="H1359" s="19" t="n"/>
      <c r="I1359" s="30">
        <f>IF(AND($F1359="",$G1359=""),"",IF(N('設定'!$B$11)&gt;0,ROUND((N($F1359)*60+N($G1359))/N('設定'!$B$11),0)*N('設定'!$B$11),(N($F1359)*60+N($G1359)))/60)</f>
        <v/>
      </c>
      <c r="J1359" s="31">
        <f>IF(OR($I1359="",$P1359="",$P1359="なし"),"",$I1359*N(INDEX('メンバー'!$D$5:$D$24,$P1359)))</f>
        <v/>
      </c>
      <c r="K1359" s="32">
        <f>IF(OR($O1359="",$O1359="なし"),"",INDEX('案件'!$D$5:$D$84,$O1359)&amp;"")</f>
        <v/>
      </c>
      <c r="L1359" s="32">
        <f>IF(AND($A1359="",$B1359="",$C1359="",$F1359="",$G1359=""),"",IF(NOT(ISNUMBER($A1359)),"日付がない",IF($P1359="","氏名がない",IF($P1359="なし","氏名がメンバーにない",IF($O1359="","案件コードがない",IF($O1359="なし","案件コードが案件にない",IF($I1359="","時間がない",IF((N($F1359)*60+N($G1359))=0,"時間が0",IF($I1359=0,"丸めると0分","")))))))))</f>
        <v/>
      </c>
      <c r="M1359" s="58" t="n"/>
      <c r="N1359" s="33">
        <f>IF(ISNUMBER($A1359),DATE(YEAR($A1359),MONTH($A1359),1),"")</f>
        <v/>
      </c>
      <c r="O1359" s="34">
        <f>IF($C1359="","",IFERROR(MATCH($C1359,'案件'!$A$5:$A$84,0),"なし"))</f>
        <v/>
      </c>
      <c r="P1359" s="34">
        <f>IF($B1359="","",IFERROR(MATCH($B1359,'メンバー'!$B$5:$B$24,0),"なし"))</f>
        <v/>
      </c>
    </row>
    <row r="1360" ht="17" customHeight="1">
      <c r="A1360" s="23" t="n"/>
      <c r="B1360" s="21" t="n"/>
      <c r="C1360" s="21" t="n"/>
      <c r="D1360" s="29">
        <f>IF(OR($O1360="",$O1360="なし"),"",INDEX('案件'!$B$5:$B$84,$O1360)&amp;"")</f>
        <v/>
      </c>
      <c r="E1360" s="19" t="n"/>
      <c r="F1360" s="22" t="n"/>
      <c r="G1360" s="22" t="n"/>
      <c r="H1360" s="19" t="n"/>
      <c r="I1360" s="30">
        <f>IF(AND($F1360="",$G1360=""),"",IF(N('設定'!$B$11)&gt;0,ROUND((N($F1360)*60+N($G1360))/N('設定'!$B$11),0)*N('設定'!$B$11),(N($F1360)*60+N($G1360)))/60)</f>
        <v/>
      </c>
      <c r="J1360" s="31">
        <f>IF(OR($I1360="",$P1360="",$P1360="なし"),"",$I1360*N(INDEX('メンバー'!$D$5:$D$24,$P1360)))</f>
        <v/>
      </c>
      <c r="K1360" s="32">
        <f>IF(OR($O1360="",$O1360="なし"),"",INDEX('案件'!$D$5:$D$84,$O1360)&amp;"")</f>
        <v/>
      </c>
      <c r="L1360" s="32">
        <f>IF(AND($A1360="",$B1360="",$C1360="",$F1360="",$G1360=""),"",IF(NOT(ISNUMBER($A1360)),"日付がない",IF($P1360="","氏名がない",IF($P1360="なし","氏名がメンバーにない",IF($O1360="","案件コードがない",IF($O1360="なし","案件コードが案件にない",IF($I1360="","時間がない",IF((N($F1360)*60+N($G1360))=0,"時間が0",IF($I1360=0,"丸めると0分","")))))))))</f>
        <v/>
      </c>
      <c r="M1360" s="58" t="n"/>
      <c r="N1360" s="33">
        <f>IF(ISNUMBER($A1360),DATE(YEAR($A1360),MONTH($A1360),1),"")</f>
        <v/>
      </c>
      <c r="O1360" s="34">
        <f>IF($C1360="","",IFERROR(MATCH($C1360,'案件'!$A$5:$A$84,0),"なし"))</f>
        <v/>
      </c>
      <c r="P1360" s="34">
        <f>IF($B1360="","",IFERROR(MATCH($B1360,'メンバー'!$B$5:$B$24,0),"なし"))</f>
        <v/>
      </c>
    </row>
    <row r="1361" ht="17" customHeight="1">
      <c r="A1361" s="23" t="n"/>
      <c r="B1361" s="21" t="n"/>
      <c r="C1361" s="21" t="n"/>
      <c r="D1361" s="29">
        <f>IF(OR($O1361="",$O1361="なし"),"",INDEX('案件'!$B$5:$B$84,$O1361)&amp;"")</f>
        <v/>
      </c>
      <c r="E1361" s="19" t="n"/>
      <c r="F1361" s="22" t="n"/>
      <c r="G1361" s="22" t="n"/>
      <c r="H1361" s="19" t="n"/>
      <c r="I1361" s="30">
        <f>IF(AND($F1361="",$G1361=""),"",IF(N('設定'!$B$11)&gt;0,ROUND((N($F1361)*60+N($G1361))/N('設定'!$B$11),0)*N('設定'!$B$11),(N($F1361)*60+N($G1361)))/60)</f>
        <v/>
      </c>
      <c r="J1361" s="31">
        <f>IF(OR($I1361="",$P1361="",$P1361="なし"),"",$I1361*N(INDEX('メンバー'!$D$5:$D$24,$P1361)))</f>
        <v/>
      </c>
      <c r="K1361" s="32">
        <f>IF(OR($O1361="",$O1361="なし"),"",INDEX('案件'!$D$5:$D$84,$O1361)&amp;"")</f>
        <v/>
      </c>
      <c r="L1361" s="32">
        <f>IF(AND($A1361="",$B1361="",$C1361="",$F1361="",$G1361=""),"",IF(NOT(ISNUMBER($A1361)),"日付がない",IF($P1361="","氏名がない",IF($P1361="なし","氏名がメンバーにない",IF($O1361="","案件コードがない",IF($O1361="なし","案件コードが案件にない",IF($I1361="","時間がない",IF((N($F1361)*60+N($G1361))=0,"時間が0",IF($I1361=0,"丸めると0分","")))))))))</f>
        <v/>
      </c>
      <c r="M1361" s="58" t="n"/>
      <c r="N1361" s="33">
        <f>IF(ISNUMBER($A1361),DATE(YEAR($A1361),MONTH($A1361),1),"")</f>
        <v/>
      </c>
      <c r="O1361" s="34">
        <f>IF($C1361="","",IFERROR(MATCH($C1361,'案件'!$A$5:$A$84,0),"なし"))</f>
        <v/>
      </c>
      <c r="P1361" s="34">
        <f>IF($B1361="","",IFERROR(MATCH($B1361,'メンバー'!$B$5:$B$24,0),"なし"))</f>
        <v/>
      </c>
    </row>
    <row r="1362" ht="17" customHeight="1">
      <c r="A1362" s="23" t="n"/>
      <c r="B1362" s="21" t="n"/>
      <c r="C1362" s="21" t="n"/>
      <c r="D1362" s="29">
        <f>IF(OR($O1362="",$O1362="なし"),"",INDEX('案件'!$B$5:$B$84,$O1362)&amp;"")</f>
        <v/>
      </c>
      <c r="E1362" s="19" t="n"/>
      <c r="F1362" s="22" t="n"/>
      <c r="G1362" s="22" t="n"/>
      <c r="H1362" s="19" t="n"/>
      <c r="I1362" s="30">
        <f>IF(AND($F1362="",$G1362=""),"",IF(N('設定'!$B$11)&gt;0,ROUND((N($F1362)*60+N($G1362))/N('設定'!$B$11),0)*N('設定'!$B$11),(N($F1362)*60+N($G1362)))/60)</f>
        <v/>
      </c>
      <c r="J1362" s="31">
        <f>IF(OR($I1362="",$P1362="",$P1362="なし"),"",$I1362*N(INDEX('メンバー'!$D$5:$D$24,$P1362)))</f>
        <v/>
      </c>
      <c r="K1362" s="32">
        <f>IF(OR($O1362="",$O1362="なし"),"",INDEX('案件'!$D$5:$D$84,$O1362)&amp;"")</f>
        <v/>
      </c>
      <c r="L1362" s="32">
        <f>IF(AND($A1362="",$B1362="",$C1362="",$F1362="",$G1362=""),"",IF(NOT(ISNUMBER($A1362)),"日付がない",IF($P1362="","氏名がない",IF($P1362="なし","氏名がメンバーにない",IF($O1362="","案件コードがない",IF($O1362="なし","案件コードが案件にない",IF($I1362="","時間がない",IF((N($F1362)*60+N($G1362))=0,"時間が0",IF($I1362=0,"丸めると0分","")))))))))</f>
        <v/>
      </c>
      <c r="M1362" s="58" t="n"/>
      <c r="N1362" s="33">
        <f>IF(ISNUMBER($A1362),DATE(YEAR($A1362),MONTH($A1362),1),"")</f>
        <v/>
      </c>
      <c r="O1362" s="34">
        <f>IF($C1362="","",IFERROR(MATCH($C1362,'案件'!$A$5:$A$84,0),"なし"))</f>
        <v/>
      </c>
      <c r="P1362" s="34">
        <f>IF($B1362="","",IFERROR(MATCH($B1362,'メンバー'!$B$5:$B$24,0),"なし"))</f>
        <v/>
      </c>
    </row>
    <row r="1363" ht="17" customHeight="1">
      <c r="A1363" s="23" t="n"/>
      <c r="B1363" s="21" t="n"/>
      <c r="C1363" s="21" t="n"/>
      <c r="D1363" s="29">
        <f>IF(OR($O1363="",$O1363="なし"),"",INDEX('案件'!$B$5:$B$84,$O1363)&amp;"")</f>
        <v/>
      </c>
      <c r="E1363" s="19" t="n"/>
      <c r="F1363" s="22" t="n"/>
      <c r="G1363" s="22" t="n"/>
      <c r="H1363" s="19" t="n"/>
      <c r="I1363" s="30">
        <f>IF(AND($F1363="",$G1363=""),"",IF(N('設定'!$B$11)&gt;0,ROUND((N($F1363)*60+N($G1363))/N('設定'!$B$11),0)*N('設定'!$B$11),(N($F1363)*60+N($G1363)))/60)</f>
        <v/>
      </c>
      <c r="J1363" s="31">
        <f>IF(OR($I1363="",$P1363="",$P1363="なし"),"",$I1363*N(INDEX('メンバー'!$D$5:$D$24,$P1363)))</f>
        <v/>
      </c>
      <c r="K1363" s="32">
        <f>IF(OR($O1363="",$O1363="なし"),"",INDEX('案件'!$D$5:$D$84,$O1363)&amp;"")</f>
        <v/>
      </c>
      <c r="L1363" s="32">
        <f>IF(AND($A1363="",$B1363="",$C1363="",$F1363="",$G1363=""),"",IF(NOT(ISNUMBER($A1363)),"日付がない",IF($P1363="","氏名がない",IF($P1363="なし","氏名がメンバーにない",IF($O1363="","案件コードがない",IF($O1363="なし","案件コードが案件にない",IF($I1363="","時間がない",IF((N($F1363)*60+N($G1363))=0,"時間が0",IF($I1363=0,"丸めると0分","")))))))))</f>
        <v/>
      </c>
      <c r="M1363" s="58" t="n"/>
      <c r="N1363" s="33">
        <f>IF(ISNUMBER($A1363),DATE(YEAR($A1363),MONTH($A1363),1),"")</f>
        <v/>
      </c>
      <c r="O1363" s="34">
        <f>IF($C1363="","",IFERROR(MATCH($C1363,'案件'!$A$5:$A$84,0),"なし"))</f>
        <v/>
      </c>
      <c r="P1363" s="34">
        <f>IF($B1363="","",IFERROR(MATCH($B1363,'メンバー'!$B$5:$B$24,0),"なし"))</f>
        <v/>
      </c>
    </row>
    <row r="1364" ht="17" customHeight="1">
      <c r="A1364" s="23" t="n"/>
      <c r="B1364" s="21" t="n"/>
      <c r="C1364" s="21" t="n"/>
      <c r="D1364" s="29">
        <f>IF(OR($O1364="",$O1364="なし"),"",INDEX('案件'!$B$5:$B$84,$O1364)&amp;"")</f>
        <v/>
      </c>
      <c r="E1364" s="19" t="n"/>
      <c r="F1364" s="22" t="n"/>
      <c r="G1364" s="22" t="n"/>
      <c r="H1364" s="19" t="n"/>
      <c r="I1364" s="30">
        <f>IF(AND($F1364="",$G1364=""),"",IF(N('設定'!$B$11)&gt;0,ROUND((N($F1364)*60+N($G1364))/N('設定'!$B$11),0)*N('設定'!$B$11),(N($F1364)*60+N($G1364)))/60)</f>
        <v/>
      </c>
      <c r="J1364" s="31">
        <f>IF(OR($I1364="",$P1364="",$P1364="なし"),"",$I1364*N(INDEX('メンバー'!$D$5:$D$24,$P1364)))</f>
        <v/>
      </c>
      <c r="K1364" s="32">
        <f>IF(OR($O1364="",$O1364="なし"),"",INDEX('案件'!$D$5:$D$84,$O1364)&amp;"")</f>
        <v/>
      </c>
      <c r="L1364" s="32">
        <f>IF(AND($A1364="",$B1364="",$C1364="",$F1364="",$G1364=""),"",IF(NOT(ISNUMBER($A1364)),"日付がない",IF($P1364="","氏名がない",IF($P1364="なし","氏名がメンバーにない",IF($O1364="","案件コードがない",IF($O1364="なし","案件コードが案件にない",IF($I1364="","時間がない",IF((N($F1364)*60+N($G1364))=0,"時間が0",IF($I1364=0,"丸めると0分","")))))))))</f>
        <v/>
      </c>
      <c r="M1364" s="58" t="n"/>
      <c r="N1364" s="33">
        <f>IF(ISNUMBER($A1364),DATE(YEAR($A1364),MONTH($A1364),1),"")</f>
        <v/>
      </c>
      <c r="O1364" s="34">
        <f>IF($C1364="","",IFERROR(MATCH($C1364,'案件'!$A$5:$A$84,0),"なし"))</f>
        <v/>
      </c>
      <c r="P1364" s="34">
        <f>IF($B1364="","",IFERROR(MATCH($B1364,'メンバー'!$B$5:$B$24,0),"なし"))</f>
        <v/>
      </c>
    </row>
    <row r="1365" ht="17" customHeight="1">
      <c r="A1365" s="23" t="n"/>
      <c r="B1365" s="21" t="n"/>
      <c r="C1365" s="21" t="n"/>
      <c r="D1365" s="29">
        <f>IF(OR($O1365="",$O1365="なし"),"",INDEX('案件'!$B$5:$B$84,$O1365)&amp;"")</f>
        <v/>
      </c>
      <c r="E1365" s="19" t="n"/>
      <c r="F1365" s="22" t="n"/>
      <c r="G1365" s="22" t="n"/>
      <c r="H1365" s="19" t="n"/>
      <c r="I1365" s="30">
        <f>IF(AND($F1365="",$G1365=""),"",IF(N('設定'!$B$11)&gt;0,ROUND((N($F1365)*60+N($G1365))/N('設定'!$B$11),0)*N('設定'!$B$11),(N($F1365)*60+N($G1365)))/60)</f>
        <v/>
      </c>
      <c r="J1365" s="31">
        <f>IF(OR($I1365="",$P1365="",$P1365="なし"),"",$I1365*N(INDEX('メンバー'!$D$5:$D$24,$P1365)))</f>
        <v/>
      </c>
      <c r="K1365" s="32">
        <f>IF(OR($O1365="",$O1365="なし"),"",INDEX('案件'!$D$5:$D$84,$O1365)&amp;"")</f>
        <v/>
      </c>
      <c r="L1365" s="32">
        <f>IF(AND($A1365="",$B1365="",$C1365="",$F1365="",$G1365=""),"",IF(NOT(ISNUMBER($A1365)),"日付がない",IF($P1365="","氏名がない",IF($P1365="なし","氏名がメンバーにない",IF($O1365="","案件コードがない",IF($O1365="なし","案件コードが案件にない",IF($I1365="","時間がない",IF((N($F1365)*60+N($G1365))=0,"時間が0",IF($I1365=0,"丸めると0分","")))))))))</f>
        <v/>
      </c>
      <c r="M1365" s="58" t="n"/>
      <c r="N1365" s="33">
        <f>IF(ISNUMBER($A1365),DATE(YEAR($A1365),MONTH($A1365),1),"")</f>
        <v/>
      </c>
      <c r="O1365" s="34">
        <f>IF($C1365="","",IFERROR(MATCH($C1365,'案件'!$A$5:$A$84,0),"なし"))</f>
        <v/>
      </c>
      <c r="P1365" s="34">
        <f>IF($B1365="","",IFERROR(MATCH($B1365,'メンバー'!$B$5:$B$24,0),"なし"))</f>
        <v/>
      </c>
    </row>
    <row r="1366" ht="17" customHeight="1">
      <c r="A1366" s="23" t="n"/>
      <c r="B1366" s="21" t="n"/>
      <c r="C1366" s="21" t="n"/>
      <c r="D1366" s="29">
        <f>IF(OR($O1366="",$O1366="なし"),"",INDEX('案件'!$B$5:$B$84,$O1366)&amp;"")</f>
        <v/>
      </c>
      <c r="E1366" s="19" t="n"/>
      <c r="F1366" s="22" t="n"/>
      <c r="G1366" s="22" t="n"/>
      <c r="H1366" s="19" t="n"/>
      <c r="I1366" s="30">
        <f>IF(AND($F1366="",$G1366=""),"",IF(N('設定'!$B$11)&gt;0,ROUND((N($F1366)*60+N($G1366))/N('設定'!$B$11),0)*N('設定'!$B$11),(N($F1366)*60+N($G1366)))/60)</f>
        <v/>
      </c>
      <c r="J1366" s="31">
        <f>IF(OR($I1366="",$P1366="",$P1366="なし"),"",$I1366*N(INDEX('メンバー'!$D$5:$D$24,$P1366)))</f>
        <v/>
      </c>
      <c r="K1366" s="32">
        <f>IF(OR($O1366="",$O1366="なし"),"",INDEX('案件'!$D$5:$D$84,$O1366)&amp;"")</f>
        <v/>
      </c>
      <c r="L1366" s="32">
        <f>IF(AND($A1366="",$B1366="",$C1366="",$F1366="",$G1366=""),"",IF(NOT(ISNUMBER($A1366)),"日付がない",IF($P1366="","氏名がない",IF($P1366="なし","氏名がメンバーにない",IF($O1366="","案件コードがない",IF($O1366="なし","案件コードが案件にない",IF($I1366="","時間がない",IF((N($F1366)*60+N($G1366))=0,"時間が0",IF($I1366=0,"丸めると0分","")))))))))</f>
        <v/>
      </c>
      <c r="M1366" s="58" t="n"/>
      <c r="N1366" s="33">
        <f>IF(ISNUMBER($A1366),DATE(YEAR($A1366),MONTH($A1366),1),"")</f>
        <v/>
      </c>
      <c r="O1366" s="34">
        <f>IF($C1366="","",IFERROR(MATCH($C1366,'案件'!$A$5:$A$84,0),"なし"))</f>
        <v/>
      </c>
      <c r="P1366" s="34">
        <f>IF($B1366="","",IFERROR(MATCH($B1366,'メンバー'!$B$5:$B$24,0),"なし"))</f>
        <v/>
      </c>
    </row>
    <row r="1367" ht="17" customHeight="1">
      <c r="A1367" s="23" t="n"/>
      <c r="B1367" s="21" t="n"/>
      <c r="C1367" s="21" t="n"/>
      <c r="D1367" s="29">
        <f>IF(OR($O1367="",$O1367="なし"),"",INDEX('案件'!$B$5:$B$84,$O1367)&amp;"")</f>
        <v/>
      </c>
      <c r="E1367" s="19" t="n"/>
      <c r="F1367" s="22" t="n"/>
      <c r="G1367" s="22" t="n"/>
      <c r="H1367" s="19" t="n"/>
      <c r="I1367" s="30">
        <f>IF(AND($F1367="",$G1367=""),"",IF(N('設定'!$B$11)&gt;0,ROUND((N($F1367)*60+N($G1367))/N('設定'!$B$11),0)*N('設定'!$B$11),(N($F1367)*60+N($G1367)))/60)</f>
        <v/>
      </c>
      <c r="J1367" s="31">
        <f>IF(OR($I1367="",$P1367="",$P1367="なし"),"",$I1367*N(INDEX('メンバー'!$D$5:$D$24,$P1367)))</f>
        <v/>
      </c>
      <c r="K1367" s="32">
        <f>IF(OR($O1367="",$O1367="なし"),"",INDEX('案件'!$D$5:$D$84,$O1367)&amp;"")</f>
        <v/>
      </c>
      <c r="L1367" s="32">
        <f>IF(AND($A1367="",$B1367="",$C1367="",$F1367="",$G1367=""),"",IF(NOT(ISNUMBER($A1367)),"日付がない",IF($P1367="","氏名がない",IF($P1367="なし","氏名がメンバーにない",IF($O1367="","案件コードがない",IF($O1367="なし","案件コードが案件にない",IF($I1367="","時間がない",IF((N($F1367)*60+N($G1367))=0,"時間が0",IF($I1367=0,"丸めると0分","")))))))))</f>
        <v/>
      </c>
      <c r="M1367" s="58" t="n"/>
      <c r="N1367" s="33">
        <f>IF(ISNUMBER($A1367),DATE(YEAR($A1367),MONTH($A1367),1),"")</f>
        <v/>
      </c>
      <c r="O1367" s="34">
        <f>IF($C1367="","",IFERROR(MATCH($C1367,'案件'!$A$5:$A$84,0),"なし"))</f>
        <v/>
      </c>
      <c r="P1367" s="34">
        <f>IF($B1367="","",IFERROR(MATCH($B1367,'メンバー'!$B$5:$B$24,0),"なし"))</f>
        <v/>
      </c>
    </row>
    <row r="1368" ht="17" customHeight="1">
      <c r="A1368" s="23" t="n"/>
      <c r="B1368" s="21" t="n"/>
      <c r="C1368" s="21" t="n"/>
      <c r="D1368" s="29">
        <f>IF(OR($O1368="",$O1368="なし"),"",INDEX('案件'!$B$5:$B$84,$O1368)&amp;"")</f>
        <v/>
      </c>
      <c r="E1368" s="19" t="n"/>
      <c r="F1368" s="22" t="n"/>
      <c r="G1368" s="22" t="n"/>
      <c r="H1368" s="19" t="n"/>
      <c r="I1368" s="30">
        <f>IF(AND($F1368="",$G1368=""),"",IF(N('設定'!$B$11)&gt;0,ROUND((N($F1368)*60+N($G1368))/N('設定'!$B$11),0)*N('設定'!$B$11),(N($F1368)*60+N($G1368)))/60)</f>
        <v/>
      </c>
      <c r="J1368" s="31">
        <f>IF(OR($I1368="",$P1368="",$P1368="なし"),"",$I1368*N(INDEX('メンバー'!$D$5:$D$24,$P1368)))</f>
        <v/>
      </c>
      <c r="K1368" s="32">
        <f>IF(OR($O1368="",$O1368="なし"),"",INDEX('案件'!$D$5:$D$84,$O1368)&amp;"")</f>
        <v/>
      </c>
      <c r="L1368" s="32">
        <f>IF(AND($A1368="",$B1368="",$C1368="",$F1368="",$G1368=""),"",IF(NOT(ISNUMBER($A1368)),"日付がない",IF($P1368="","氏名がない",IF($P1368="なし","氏名がメンバーにない",IF($O1368="","案件コードがない",IF($O1368="なし","案件コードが案件にない",IF($I1368="","時間がない",IF((N($F1368)*60+N($G1368))=0,"時間が0",IF($I1368=0,"丸めると0分","")))))))))</f>
        <v/>
      </c>
      <c r="M1368" s="58" t="n"/>
      <c r="N1368" s="33">
        <f>IF(ISNUMBER($A1368),DATE(YEAR($A1368),MONTH($A1368),1),"")</f>
        <v/>
      </c>
      <c r="O1368" s="34">
        <f>IF($C1368="","",IFERROR(MATCH($C1368,'案件'!$A$5:$A$84,0),"なし"))</f>
        <v/>
      </c>
      <c r="P1368" s="34">
        <f>IF($B1368="","",IFERROR(MATCH($B1368,'メンバー'!$B$5:$B$24,0),"なし"))</f>
        <v/>
      </c>
    </row>
    <row r="1369" ht="17" customHeight="1">
      <c r="A1369" s="23" t="n"/>
      <c r="B1369" s="21" t="n"/>
      <c r="C1369" s="21" t="n"/>
      <c r="D1369" s="29">
        <f>IF(OR($O1369="",$O1369="なし"),"",INDEX('案件'!$B$5:$B$84,$O1369)&amp;"")</f>
        <v/>
      </c>
      <c r="E1369" s="19" t="n"/>
      <c r="F1369" s="22" t="n"/>
      <c r="G1369" s="22" t="n"/>
      <c r="H1369" s="19" t="n"/>
      <c r="I1369" s="30">
        <f>IF(AND($F1369="",$G1369=""),"",IF(N('設定'!$B$11)&gt;0,ROUND((N($F1369)*60+N($G1369))/N('設定'!$B$11),0)*N('設定'!$B$11),(N($F1369)*60+N($G1369)))/60)</f>
        <v/>
      </c>
      <c r="J1369" s="31">
        <f>IF(OR($I1369="",$P1369="",$P1369="なし"),"",$I1369*N(INDEX('メンバー'!$D$5:$D$24,$P1369)))</f>
        <v/>
      </c>
      <c r="K1369" s="32">
        <f>IF(OR($O1369="",$O1369="なし"),"",INDEX('案件'!$D$5:$D$84,$O1369)&amp;"")</f>
        <v/>
      </c>
      <c r="L1369" s="32">
        <f>IF(AND($A1369="",$B1369="",$C1369="",$F1369="",$G1369=""),"",IF(NOT(ISNUMBER($A1369)),"日付がない",IF($P1369="","氏名がない",IF($P1369="なし","氏名がメンバーにない",IF($O1369="","案件コードがない",IF($O1369="なし","案件コードが案件にない",IF($I1369="","時間がない",IF((N($F1369)*60+N($G1369))=0,"時間が0",IF($I1369=0,"丸めると0分","")))))))))</f>
        <v/>
      </c>
      <c r="M1369" s="58" t="n"/>
      <c r="N1369" s="33">
        <f>IF(ISNUMBER($A1369),DATE(YEAR($A1369),MONTH($A1369),1),"")</f>
        <v/>
      </c>
      <c r="O1369" s="34">
        <f>IF($C1369="","",IFERROR(MATCH($C1369,'案件'!$A$5:$A$84,0),"なし"))</f>
        <v/>
      </c>
      <c r="P1369" s="34">
        <f>IF($B1369="","",IFERROR(MATCH($B1369,'メンバー'!$B$5:$B$24,0),"なし"))</f>
        <v/>
      </c>
    </row>
    <row r="1370" ht="17" customHeight="1">
      <c r="A1370" s="23" t="n"/>
      <c r="B1370" s="21" t="n"/>
      <c r="C1370" s="21" t="n"/>
      <c r="D1370" s="29">
        <f>IF(OR($O1370="",$O1370="なし"),"",INDEX('案件'!$B$5:$B$84,$O1370)&amp;"")</f>
        <v/>
      </c>
      <c r="E1370" s="19" t="n"/>
      <c r="F1370" s="22" t="n"/>
      <c r="G1370" s="22" t="n"/>
      <c r="H1370" s="19" t="n"/>
      <c r="I1370" s="30">
        <f>IF(AND($F1370="",$G1370=""),"",IF(N('設定'!$B$11)&gt;0,ROUND((N($F1370)*60+N($G1370))/N('設定'!$B$11),0)*N('設定'!$B$11),(N($F1370)*60+N($G1370)))/60)</f>
        <v/>
      </c>
      <c r="J1370" s="31">
        <f>IF(OR($I1370="",$P1370="",$P1370="なし"),"",$I1370*N(INDEX('メンバー'!$D$5:$D$24,$P1370)))</f>
        <v/>
      </c>
      <c r="K1370" s="32">
        <f>IF(OR($O1370="",$O1370="なし"),"",INDEX('案件'!$D$5:$D$84,$O1370)&amp;"")</f>
        <v/>
      </c>
      <c r="L1370" s="32">
        <f>IF(AND($A1370="",$B1370="",$C1370="",$F1370="",$G1370=""),"",IF(NOT(ISNUMBER($A1370)),"日付がない",IF($P1370="","氏名がない",IF($P1370="なし","氏名がメンバーにない",IF($O1370="","案件コードがない",IF($O1370="なし","案件コードが案件にない",IF($I1370="","時間がない",IF((N($F1370)*60+N($G1370))=0,"時間が0",IF($I1370=0,"丸めると0分","")))))))))</f>
        <v/>
      </c>
      <c r="M1370" s="58" t="n"/>
      <c r="N1370" s="33">
        <f>IF(ISNUMBER($A1370),DATE(YEAR($A1370),MONTH($A1370),1),"")</f>
        <v/>
      </c>
      <c r="O1370" s="34">
        <f>IF($C1370="","",IFERROR(MATCH($C1370,'案件'!$A$5:$A$84,0),"なし"))</f>
        <v/>
      </c>
      <c r="P1370" s="34">
        <f>IF($B1370="","",IFERROR(MATCH($B1370,'メンバー'!$B$5:$B$24,0),"なし"))</f>
        <v/>
      </c>
    </row>
    <row r="1371" ht="17" customHeight="1">
      <c r="A1371" s="23" t="n"/>
      <c r="B1371" s="21" t="n"/>
      <c r="C1371" s="21" t="n"/>
      <c r="D1371" s="29">
        <f>IF(OR($O1371="",$O1371="なし"),"",INDEX('案件'!$B$5:$B$84,$O1371)&amp;"")</f>
        <v/>
      </c>
      <c r="E1371" s="19" t="n"/>
      <c r="F1371" s="22" t="n"/>
      <c r="G1371" s="22" t="n"/>
      <c r="H1371" s="19" t="n"/>
      <c r="I1371" s="30">
        <f>IF(AND($F1371="",$G1371=""),"",IF(N('設定'!$B$11)&gt;0,ROUND((N($F1371)*60+N($G1371))/N('設定'!$B$11),0)*N('設定'!$B$11),(N($F1371)*60+N($G1371)))/60)</f>
        <v/>
      </c>
      <c r="J1371" s="31">
        <f>IF(OR($I1371="",$P1371="",$P1371="なし"),"",$I1371*N(INDEX('メンバー'!$D$5:$D$24,$P1371)))</f>
        <v/>
      </c>
      <c r="K1371" s="32">
        <f>IF(OR($O1371="",$O1371="なし"),"",INDEX('案件'!$D$5:$D$84,$O1371)&amp;"")</f>
        <v/>
      </c>
      <c r="L1371" s="32">
        <f>IF(AND($A1371="",$B1371="",$C1371="",$F1371="",$G1371=""),"",IF(NOT(ISNUMBER($A1371)),"日付がない",IF($P1371="","氏名がない",IF($P1371="なし","氏名がメンバーにない",IF($O1371="","案件コードがない",IF($O1371="なし","案件コードが案件にない",IF($I1371="","時間がない",IF((N($F1371)*60+N($G1371))=0,"時間が0",IF($I1371=0,"丸めると0分","")))))))))</f>
        <v/>
      </c>
      <c r="M1371" s="58" t="n"/>
      <c r="N1371" s="33">
        <f>IF(ISNUMBER($A1371),DATE(YEAR($A1371),MONTH($A1371),1),"")</f>
        <v/>
      </c>
      <c r="O1371" s="34">
        <f>IF($C1371="","",IFERROR(MATCH($C1371,'案件'!$A$5:$A$84,0),"なし"))</f>
        <v/>
      </c>
      <c r="P1371" s="34">
        <f>IF($B1371="","",IFERROR(MATCH($B1371,'メンバー'!$B$5:$B$24,0),"なし"))</f>
        <v/>
      </c>
    </row>
    <row r="1372" ht="17" customHeight="1">
      <c r="A1372" s="23" t="n"/>
      <c r="B1372" s="21" t="n"/>
      <c r="C1372" s="21" t="n"/>
      <c r="D1372" s="29">
        <f>IF(OR($O1372="",$O1372="なし"),"",INDEX('案件'!$B$5:$B$84,$O1372)&amp;"")</f>
        <v/>
      </c>
      <c r="E1372" s="19" t="n"/>
      <c r="F1372" s="22" t="n"/>
      <c r="G1372" s="22" t="n"/>
      <c r="H1372" s="19" t="n"/>
      <c r="I1372" s="30">
        <f>IF(AND($F1372="",$G1372=""),"",IF(N('設定'!$B$11)&gt;0,ROUND((N($F1372)*60+N($G1372))/N('設定'!$B$11),0)*N('設定'!$B$11),(N($F1372)*60+N($G1372)))/60)</f>
        <v/>
      </c>
      <c r="J1372" s="31">
        <f>IF(OR($I1372="",$P1372="",$P1372="なし"),"",$I1372*N(INDEX('メンバー'!$D$5:$D$24,$P1372)))</f>
        <v/>
      </c>
      <c r="K1372" s="32">
        <f>IF(OR($O1372="",$O1372="なし"),"",INDEX('案件'!$D$5:$D$84,$O1372)&amp;"")</f>
        <v/>
      </c>
      <c r="L1372" s="32">
        <f>IF(AND($A1372="",$B1372="",$C1372="",$F1372="",$G1372=""),"",IF(NOT(ISNUMBER($A1372)),"日付がない",IF($P1372="","氏名がない",IF($P1372="なし","氏名がメンバーにない",IF($O1372="","案件コードがない",IF($O1372="なし","案件コードが案件にない",IF($I1372="","時間がない",IF((N($F1372)*60+N($G1372))=0,"時間が0",IF($I1372=0,"丸めると0分","")))))))))</f>
        <v/>
      </c>
      <c r="M1372" s="58" t="n"/>
      <c r="N1372" s="33">
        <f>IF(ISNUMBER($A1372),DATE(YEAR($A1372),MONTH($A1372),1),"")</f>
        <v/>
      </c>
      <c r="O1372" s="34">
        <f>IF($C1372="","",IFERROR(MATCH($C1372,'案件'!$A$5:$A$84,0),"なし"))</f>
        <v/>
      </c>
      <c r="P1372" s="34">
        <f>IF($B1372="","",IFERROR(MATCH($B1372,'メンバー'!$B$5:$B$24,0),"なし"))</f>
        <v/>
      </c>
    </row>
    <row r="1373" ht="17" customHeight="1">
      <c r="A1373" s="23" t="n"/>
      <c r="B1373" s="21" t="n"/>
      <c r="C1373" s="21" t="n"/>
      <c r="D1373" s="29">
        <f>IF(OR($O1373="",$O1373="なし"),"",INDEX('案件'!$B$5:$B$84,$O1373)&amp;"")</f>
        <v/>
      </c>
      <c r="E1373" s="19" t="n"/>
      <c r="F1373" s="22" t="n"/>
      <c r="G1373" s="22" t="n"/>
      <c r="H1373" s="19" t="n"/>
      <c r="I1373" s="30">
        <f>IF(AND($F1373="",$G1373=""),"",IF(N('設定'!$B$11)&gt;0,ROUND((N($F1373)*60+N($G1373))/N('設定'!$B$11),0)*N('設定'!$B$11),(N($F1373)*60+N($G1373)))/60)</f>
        <v/>
      </c>
      <c r="J1373" s="31">
        <f>IF(OR($I1373="",$P1373="",$P1373="なし"),"",$I1373*N(INDEX('メンバー'!$D$5:$D$24,$P1373)))</f>
        <v/>
      </c>
      <c r="K1373" s="32">
        <f>IF(OR($O1373="",$O1373="なし"),"",INDEX('案件'!$D$5:$D$84,$O1373)&amp;"")</f>
        <v/>
      </c>
      <c r="L1373" s="32">
        <f>IF(AND($A1373="",$B1373="",$C1373="",$F1373="",$G1373=""),"",IF(NOT(ISNUMBER($A1373)),"日付がない",IF($P1373="","氏名がない",IF($P1373="なし","氏名がメンバーにない",IF($O1373="","案件コードがない",IF($O1373="なし","案件コードが案件にない",IF($I1373="","時間がない",IF((N($F1373)*60+N($G1373))=0,"時間が0",IF($I1373=0,"丸めると0分","")))))))))</f>
        <v/>
      </c>
      <c r="M1373" s="58" t="n"/>
      <c r="N1373" s="33">
        <f>IF(ISNUMBER($A1373),DATE(YEAR($A1373),MONTH($A1373),1),"")</f>
        <v/>
      </c>
      <c r="O1373" s="34">
        <f>IF($C1373="","",IFERROR(MATCH($C1373,'案件'!$A$5:$A$84,0),"なし"))</f>
        <v/>
      </c>
      <c r="P1373" s="34">
        <f>IF($B1373="","",IFERROR(MATCH($B1373,'メンバー'!$B$5:$B$24,0),"なし"))</f>
        <v/>
      </c>
    </row>
    <row r="1374" ht="17" customHeight="1">
      <c r="A1374" s="23" t="n"/>
      <c r="B1374" s="21" t="n"/>
      <c r="C1374" s="21" t="n"/>
      <c r="D1374" s="29">
        <f>IF(OR($O1374="",$O1374="なし"),"",INDEX('案件'!$B$5:$B$84,$O1374)&amp;"")</f>
        <v/>
      </c>
      <c r="E1374" s="19" t="n"/>
      <c r="F1374" s="22" t="n"/>
      <c r="G1374" s="22" t="n"/>
      <c r="H1374" s="19" t="n"/>
      <c r="I1374" s="30">
        <f>IF(AND($F1374="",$G1374=""),"",IF(N('設定'!$B$11)&gt;0,ROUND((N($F1374)*60+N($G1374))/N('設定'!$B$11),0)*N('設定'!$B$11),(N($F1374)*60+N($G1374)))/60)</f>
        <v/>
      </c>
      <c r="J1374" s="31">
        <f>IF(OR($I1374="",$P1374="",$P1374="なし"),"",$I1374*N(INDEX('メンバー'!$D$5:$D$24,$P1374)))</f>
        <v/>
      </c>
      <c r="K1374" s="32">
        <f>IF(OR($O1374="",$O1374="なし"),"",INDEX('案件'!$D$5:$D$84,$O1374)&amp;"")</f>
        <v/>
      </c>
      <c r="L1374" s="32">
        <f>IF(AND($A1374="",$B1374="",$C1374="",$F1374="",$G1374=""),"",IF(NOT(ISNUMBER($A1374)),"日付がない",IF($P1374="","氏名がない",IF($P1374="なし","氏名がメンバーにない",IF($O1374="","案件コードがない",IF($O1374="なし","案件コードが案件にない",IF($I1374="","時間がない",IF((N($F1374)*60+N($G1374))=0,"時間が0",IF($I1374=0,"丸めると0分","")))))))))</f>
        <v/>
      </c>
      <c r="M1374" s="58" t="n"/>
      <c r="N1374" s="33">
        <f>IF(ISNUMBER($A1374),DATE(YEAR($A1374),MONTH($A1374),1),"")</f>
        <v/>
      </c>
      <c r="O1374" s="34">
        <f>IF($C1374="","",IFERROR(MATCH($C1374,'案件'!$A$5:$A$84,0),"なし"))</f>
        <v/>
      </c>
      <c r="P1374" s="34">
        <f>IF($B1374="","",IFERROR(MATCH($B1374,'メンバー'!$B$5:$B$24,0),"なし"))</f>
        <v/>
      </c>
    </row>
    <row r="1375" ht="17" customHeight="1">
      <c r="A1375" s="23" t="n"/>
      <c r="B1375" s="21" t="n"/>
      <c r="C1375" s="21" t="n"/>
      <c r="D1375" s="29">
        <f>IF(OR($O1375="",$O1375="なし"),"",INDEX('案件'!$B$5:$B$84,$O1375)&amp;"")</f>
        <v/>
      </c>
      <c r="E1375" s="19" t="n"/>
      <c r="F1375" s="22" t="n"/>
      <c r="G1375" s="22" t="n"/>
      <c r="H1375" s="19" t="n"/>
      <c r="I1375" s="30">
        <f>IF(AND($F1375="",$G1375=""),"",IF(N('設定'!$B$11)&gt;0,ROUND((N($F1375)*60+N($G1375))/N('設定'!$B$11),0)*N('設定'!$B$11),(N($F1375)*60+N($G1375)))/60)</f>
        <v/>
      </c>
      <c r="J1375" s="31">
        <f>IF(OR($I1375="",$P1375="",$P1375="なし"),"",$I1375*N(INDEX('メンバー'!$D$5:$D$24,$P1375)))</f>
        <v/>
      </c>
      <c r="K1375" s="32">
        <f>IF(OR($O1375="",$O1375="なし"),"",INDEX('案件'!$D$5:$D$84,$O1375)&amp;"")</f>
        <v/>
      </c>
      <c r="L1375" s="32">
        <f>IF(AND($A1375="",$B1375="",$C1375="",$F1375="",$G1375=""),"",IF(NOT(ISNUMBER($A1375)),"日付がない",IF($P1375="","氏名がない",IF($P1375="なし","氏名がメンバーにない",IF($O1375="","案件コードがない",IF($O1375="なし","案件コードが案件にない",IF($I1375="","時間がない",IF((N($F1375)*60+N($G1375))=0,"時間が0",IF($I1375=0,"丸めると0分","")))))))))</f>
        <v/>
      </c>
      <c r="M1375" s="58" t="n"/>
      <c r="N1375" s="33">
        <f>IF(ISNUMBER($A1375),DATE(YEAR($A1375),MONTH($A1375),1),"")</f>
        <v/>
      </c>
      <c r="O1375" s="34">
        <f>IF($C1375="","",IFERROR(MATCH($C1375,'案件'!$A$5:$A$84,0),"なし"))</f>
        <v/>
      </c>
      <c r="P1375" s="34">
        <f>IF($B1375="","",IFERROR(MATCH($B1375,'メンバー'!$B$5:$B$24,0),"なし"))</f>
        <v/>
      </c>
    </row>
    <row r="1376" ht="17" customHeight="1">
      <c r="A1376" s="23" t="n"/>
      <c r="B1376" s="21" t="n"/>
      <c r="C1376" s="21" t="n"/>
      <c r="D1376" s="29">
        <f>IF(OR($O1376="",$O1376="なし"),"",INDEX('案件'!$B$5:$B$84,$O1376)&amp;"")</f>
        <v/>
      </c>
      <c r="E1376" s="19" t="n"/>
      <c r="F1376" s="22" t="n"/>
      <c r="G1376" s="22" t="n"/>
      <c r="H1376" s="19" t="n"/>
      <c r="I1376" s="30">
        <f>IF(AND($F1376="",$G1376=""),"",IF(N('設定'!$B$11)&gt;0,ROUND((N($F1376)*60+N($G1376))/N('設定'!$B$11),0)*N('設定'!$B$11),(N($F1376)*60+N($G1376)))/60)</f>
        <v/>
      </c>
      <c r="J1376" s="31">
        <f>IF(OR($I1376="",$P1376="",$P1376="なし"),"",$I1376*N(INDEX('メンバー'!$D$5:$D$24,$P1376)))</f>
        <v/>
      </c>
      <c r="K1376" s="32">
        <f>IF(OR($O1376="",$O1376="なし"),"",INDEX('案件'!$D$5:$D$84,$O1376)&amp;"")</f>
        <v/>
      </c>
      <c r="L1376" s="32">
        <f>IF(AND($A1376="",$B1376="",$C1376="",$F1376="",$G1376=""),"",IF(NOT(ISNUMBER($A1376)),"日付がない",IF($P1376="","氏名がない",IF($P1376="なし","氏名がメンバーにない",IF($O1376="","案件コードがない",IF($O1376="なし","案件コードが案件にない",IF($I1376="","時間がない",IF((N($F1376)*60+N($G1376))=0,"時間が0",IF($I1376=0,"丸めると0分","")))))))))</f>
        <v/>
      </c>
      <c r="M1376" s="58" t="n"/>
      <c r="N1376" s="33">
        <f>IF(ISNUMBER($A1376),DATE(YEAR($A1376),MONTH($A1376),1),"")</f>
        <v/>
      </c>
      <c r="O1376" s="34">
        <f>IF($C1376="","",IFERROR(MATCH($C1376,'案件'!$A$5:$A$84,0),"なし"))</f>
        <v/>
      </c>
      <c r="P1376" s="34">
        <f>IF($B1376="","",IFERROR(MATCH($B1376,'メンバー'!$B$5:$B$24,0),"なし"))</f>
        <v/>
      </c>
    </row>
    <row r="1377" ht="17" customHeight="1">
      <c r="A1377" s="23" t="n"/>
      <c r="B1377" s="21" t="n"/>
      <c r="C1377" s="21" t="n"/>
      <c r="D1377" s="29">
        <f>IF(OR($O1377="",$O1377="なし"),"",INDEX('案件'!$B$5:$B$84,$O1377)&amp;"")</f>
        <v/>
      </c>
      <c r="E1377" s="19" t="n"/>
      <c r="F1377" s="22" t="n"/>
      <c r="G1377" s="22" t="n"/>
      <c r="H1377" s="19" t="n"/>
      <c r="I1377" s="30">
        <f>IF(AND($F1377="",$G1377=""),"",IF(N('設定'!$B$11)&gt;0,ROUND((N($F1377)*60+N($G1377))/N('設定'!$B$11),0)*N('設定'!$B$11),(N($F1377)*60+N($G1377)))/60)</f>
        <v/>
      </c>
      <c r="J1377" s="31">
        <f>IF(OR($I1377="",$P1377="",$P1377="なし"),"",$I1377*N(INDEX('メンバー'!$D$5:$D$24,$P1377)))</f>
        <v/>
      </c>
      <c r="K1377" s="32">
        <f>IF(OR($O1377="",$O1377="なし"),"",INDEX('案件'!$D$5:$D$84,$O1377)&amp;"")</f>
        <v/>
      </c>
      <c r="L1377" s="32">
        <f>IF(AND($A1377="",$B1377="",$C1377="",$F1377="",$G1377=""),"",IF(NOT(ISNUMBER($A1377)),"日付がない",IF($P1377="","氏名がない",IF($P1377="なし","氏名がメンバーにない",IF($O1377="","案件コードがない",IF($O1377="なし","案件コードが案件にない",IF($I1377="","時間がない",IF((N($F1377)*60+N($G1377))=0,"時間が0",IF($I1377=0,"丸めると0分","")))))))))</f>
        <v/>
      </c>
      <c r="M1377" s="58" t="n"/>
      <c r="N1377" s="33">
        <f>IF(ISNUMBER($A1377),DATE(YEAR($A1377),MONTH($A1377),1),"")</f>
        <v/>
      </c>
      <c r="O1377" s="34">
        <f>IF($C1377="","",IFERROR(MATCH($C1377,'案件'!$A$5:$A$84,0),"なし"))</f>
        <v/>
      </c>
      <c r="P1377" s="34">
        <f>IF($B1377="","",IFERROR(MATCH($B1377,'メンバー'!$B$5:$B$24,0),"なし"))</f>
        <v/>
      </c>
    </row>
    <row r="1378" ht="17" customHeight="1">
      <c r="A1378" s="23" t="n"/>
      <c r="B1378" s="21" t="n"/>
      <c r="C1378" s="21" t="n"/>
      <c r="D1378" s="29">
        <f>IF(OR($O1378="",$O1378="なし"),"",INDEX('案件'!$B$5:$B$84,$O1378)&amp;"")</f>
        <v/>
      </c>
      <c r="E1378" s="19" t="n"/>
      <c r="F1378" s="22" t="n"/>
      <c r="G1378" s="22" t="n"/>
      <c r="H1378" s="19" t="n"/>
      <c r="I1378" s="30">
        <f>IF(AND($F1378="",$G1378=""),"",IF(N('設定'!$B$11)&gt;0,ROUND((N($F1378)*60+N($G1378))/N('設定'!$B$11),0)*N('設定'!$B$11),(N($F1378)*60+N($G1378)))/60)</f>
        <v/>
      </c>
      <c r="J1378" s="31">
        <f>IF(OR($I1378="",$P1378="",$P1378="なし"),"",$I1378*N(INDEX('メンバー'!$D$5:$D$24,$P1378)))</f>
        <v/>
      </c>
      <c r="K1378" s="32">
        <f>IF(OR($O1378="",$O1378="なし"),"",INDEX('案件'!$D$5:$D$84,$O1378)&amp;"")</f>
        <v/>
      </c>
      <c r="L1378" s="32">
        <f>IF(AND($A1378="",$B1378="",$C1378="",$F1378="",$G1378=""),"",IF(NOT(ISNUMBER($A1378)),"日付がない",IF($P1378="","氏名がない",IF($P1378="なし","氏名がメンバーにない",IF($O1378="","案件コードがない",IF($O1378="なし","案件コードが案件にない",IF($I1378="","時間がない",IF((N($F1378)*60+N($G1378))=0,"時間が0",IF($I1378=0,"丸めると0分","")))))))))</f>
        <v/>
      </c>
      <c r="M1378" s="58" t="n"/>
      <c r="N1378" s="33">
        <f>IF(ISNUMBER($A1378),DATE(YEAR($A1378),MONTH($A1378),1),"")</f>
        <v/>
      </c>
      <c r="O1378" s="34">
        <f>IF($C1378="","",IFERROR(MATCH($C1378,'案件'!$A$5:$A$84,0),"なし"))</f>
        <v/>
      </c>
      <c r="P1378" s="34">
        <f>IF($B1378="","",IFERROR(MATCH($B1378,'メンバー'!$B$5:$B$24,0),"なし"))</f>
        <v/>
      </c>
    </row>
    <row r="1379" ht="17" customHeight="1">
      <c r="A1379" s="23" t="n"/>
      <c r="B1379" s="21" t="n"/>
      <c r="C1379" s="21" t="n"/>
      <c r="D1379" s="29">
        <f>IF(OR($O1379="",$O1379="なし"),"",INDEX('案件'!$B$5:$B$84,$O1379)&amp;"")</f>
        <v/>
      </c>
      <c r="E1379" s="19" t="n"/>
      <c r="F1379" s="22" t="n"/>
      <c r="G1379" s="22" t="n"/>
      <c r="H1379" s="19" t="n"/>
      <c r="I1379" s="30">
        <f>IF(AND($F1379="",$G1379=""),"",IF(N('設定'!$B$11)&gt;0,ROUND((N($F1379)*60+N($G1379))/N('設定'!$B$11),0)*N('設定'!$B$11),(N($F1379)*60+N($G1379)))/60)</f>
        <v/>
      </c>
      <c r="J1379" s="31">
        <f>IF(OR($I1379="",$P1379="",$P1379="なし"),"",$I1379*N(INDEX('メンバー'!$D$5:$D$24,$P1379)))</f>
        <v/>
      </c>
      <c r="K1379" s="32">
        <f>IF(OR($O1379="",$O1379="なし"),"",INDEX('案件'!$D$5:$D$84,$O1379)&amp;"")</f>
        <v/>
      </c>
      <c r="L1379" s="32">
        <f>IF(AND($A1379="",$B1379="",$C1379="",$F1379="",$G1379=""),"",IF(NOT(ISNUMBER($A1379)),"日付がない",IF($P1379="","氏名がない",IF($P1379="なし","氏名がメンバーにない",IF($O1379="","案件コードがない",IF($O1379="なし","案件コードが案件にない",IF($I1379="","時間がない",IF((N($F1379)*60+N($G1379))=0,"時間が0",IF($I1379=0,"丸めると0分","")))))))))</f>
        <v/>
      </c>
      <c r="M1379" s="58" t="n"/>
      <c r="N1379" s="33">
        <f>IF(ISNUMBER($A1379),DATE(YEAR($A1379),MONTH($A1379),1),"")</f>
        <v/>
      </c>
      <c r="O1379" s="34">
        <f>IF($C1379="","",IFERROR(MATCH($C1379,'案件'!$A$5:$A$84,0),"なし"))</f>
        <v/>
      </c>
      <c r="P1379" s="34">
        <f>IF($B1379="","",IFERROR(MATCH($B1379,'メンバー'!$B$5:$B$24,0),"なし"))</f>
        <v/>
      </c>
    </row>
    <row r="1380" ht="17" customHeight="1">
      <c r="A1380" s="23" t="n"/>
      <c r="B1380" s="21" t="n"/>
      <c r="C1380" s="21" t="n"/>
      <c r="D1380" s="29">
        <f>IF(OR($O1380="",$O1380="なし"),"",INDEX('案件'!$B$5:$B$84,$O1380)&amp;"")</f>
        <v/>
      </c>
      <c r="E1380" s="19" t="n"/>
      <c r="F1380" s="22" t="n"/>
      <c r="G1380" s="22" t="n"/>
      <c r="H1380" s="19" t="n"/>
      <c r="I1380" s="30">
        <f>IF(AND($F1380="",$G1380=""),"",IF(N('設定'!$B$11)&gt;0,ROUND((N($F1380)*60+N($G1380))/N('設定'!$B$11),0)*N('設定'!$B$11),(N($F1380)*60+N($G1380)))/60)</f>
        <v/>
      </c>
      <c r="J1380" s="31">
        <f>IF(OR($I1380="",$P1380="",$P1380="なし"),"",$I1380*N(INDEX('メンバー'!$D$5:$D$24,$P1380)))</f>
        <v/>
      </c>
      <c r="K1380" s="32">
        <f>IF(OR($O1380="",$O1380="なし"),"",INDEX('案件'!$D$5:$D$84,$O1380)&amp;"")</f>
        <v/>
      </c>
      <c r="L1380" s="32">
        <f>IF(AND($A1380="",$B1380="",$C1380="",$F1380="",$G1380=""),"",IF(NOT(ISNUMBER($A1380)),"日付がない",IF($P1380="","氏名がない",IF($P1380="なし","氏名がメンバーにない",IF($O1380="","案件コードがない",IF($O1380="なし","案件コードが案件にない",IF($I1380="","時間がない",IF((N($F1380)*60+N($G1380))=0,"時間が0",IF($I1380=0,"丸めると0分","")))))))))</f>
        <v/>
      </c>
      <c r="M1380" s="58" t="n"/>
      <c r="N1380" s="33">
        <f>IF(ISNUMBER($A1380),DATE(YEAR($A1380),MONTH($A1380),1),"")</f>
        <v/>
      </c>
      <c r="O1380" s="34">
        <f>IF($C1380="","",IFERROR(MATCH($C1380,'案件'!$A$5:$A$84,0),"なし"))</f>
        <v/>
      </c>
      <c r="P1380" s="34">
        <f>IF($B1380="","",IFERROR(MATCH($B1380,'メンバー'!$B$5:$B$24,0),"なし"))</f>
        <v/>
      </c>
    </row>
    <row r="1381" ht="17" customHeight="1">
      <c r="A1381" s="23" t="n"/>
      <c r="B1381" s="21" t="n"/>
      <c r="C1381" s="21" t="n"/>
      <c r="D1381" s="29">
        <f>IF(OR($O1381="",$O1381="なし"),"",INDEX('案件'!$B$5:$B$84,$O1381)&amp;"")</f>
        <v/>
      </c>
      <c r="E1381" s="19" t="n"/>
      <c r="F1381" s="22" t="n"/>
      <c r="G1381" s="22" t="n"/>
      <c r="H1381" s="19" t="n"/>
      <c r="I1381" s="30">
        <f>IF(AND($F1381="",$G1381=""),"",IF(N('設定'!$B$11)&gt;0,ROUND((N($F1381)*60+N($G1381))/N('設定'!$B$11),0)*N('設定'!$B$11),(N($F1381)*60+N($G1381)))/60)</f>
        <v/>
      </c>
      <c r="J1381" s="31">
        <f>IF(OR($I1381="",$P1381="",$P1381="なし"),"",$I1381*N(INDEX('メンバー'!$D$5:$D$24,$P1381)))</f>
        <v/>
      </c>
      <c r="K1381" s="32">
        <f>IF(OR($O1381="",$O1381="なし"),"",INDEX('案件'!$D$5:$D$84,$O1381)&amp;"")</f>
        <v/>
      </c>
      <c r="L1381" s="32">
        <f>IF(AND($A1381="",$B1381="",$C1381="",$F1381="",$G1381=""),"",IF(NOT(ISNUMBER($A1381)),"日付がない",IF($P1381="","氏名がない",IF($P1381="なし","氏名がメンバーにない",IF($O1381="","案件コードがない",IF($O1381="なし","案件コードが案件にない",IF($I1381="","時間がない",IF((N($F1381)*60+N($G1381))=0,"時間が0",IF($I1381=0,"丸めると0分","")))))))))</f>
        <v/>
      </c>
      <c r="M1381" s="58" t="n"/>
      <c r="N1381" s="33">
        <f>IF(ISNUMBER($A1381),DATE(YEAR($A1381),MONTH($A1381),1),"")</f>
        <v/>
      </c>
      <c r="O1381" s="34">
        <f>IF($C1381="","",IFERROR(MATCH($C1381,'案件'!$A$5:$A$84,0),"なし"))</f>
        <v/>
      </c>
      <c r="P1381" s="34">
        <f>IF($B1381="","",IFERROR(MATCH($B1381,'メンバー'!$B$5:$B$24,0),"なし"))</f>
        <v/>
      </c>
    </row>
    <row r="1382" ht="17" customHeight="1">
      <c r="A1382" s="23" t="n"/>
      <c r="B1382" s="21" t="n"/>
      <c r="C1382" s="21" t="n"/>
      <c r="D1382" s="29">
        <f>IF(OR($O1382="",$O1382="なし"),"",INDEX('案件'!$B$5:$B$84,$O1382)&amp;"")</f>
        <v/>
      </c>
      <c r="E1382" s="19" t="n"/>
      <c r="F1382" s="22" t="n"/>
      <c r="G1382" s="22" t="n"/>
      <c r="H1382" s="19" t="n"/>
      <c r="I1382" s="30">
        <f>IF(AND($F1382="",$G1382=""),"",IF(N('設定'!$B$11)&gt;0,ROUND((N($F1382)*60+N($G1382))/N('設定'!$B$11),0)*N('設定'!$B$11),(N($F1382)*60+N($G1382)))/60)</f>
        <v/>
      </c>
      <c r="J1382" s="31">
        <f>IF(OR($I1382="",$P1382="",$P1382="なし"),"",$I1382*N(INDEX('メンバー'!$D$5:$D$24,$P1382)))</f>
        <v/>
      </c>
      <c r="K1382" s="32">
        <f>IF(OR($O1382="",$O1382="なし"),"",INDEX('案件'!$D$5:$D$84,$O1382)&amp;"")</f>
        <v/>
      </c>
      <c r="L1382" s="32">
        <f>IF(AND($A1382="",$B1382="",$C1382="",$F1382="",$G1382=""),"",IF(NOT(ISNUMBER($A1382)),"日付がない",IF($P1382="","氏名がない",IF($P1382="なし","氏名がメンバーにない",IF($O1382="","案件コードがない",IF($O1382="なし","案件コードが案件にない",IF($I1382="","時間がない",IF((N($F1382)*60+N($G1382))=0,"時間が0",IF($I1382=0,"丸めると0分","")))))))))</f>
        <v/>
      </c>
      <c r="M1382" s="58" t="n"/>
      <c r="N1382" s="33">
        <f>IF(ISNUMBER($A1382),DATE(YEAR($A1382),MONTH($A1382),1),"")</f>
        <v/>
      </c>
      <c r="O1382" s="34">
        <f>IF($C1382="","",IFERROR(MATCH($C1382,'案件'!$A$5:$A$84,0),"なし"))</f>
        <v/>
      </c>
      <c r="P1382" s="34">
        <f>IF($B1382="","",IFERROR(MATCH($B1382,'メンバー'!$B$5:$B$24,0),"なし"))</f>
        <v/>
      </c>
    </row>
    <row r="1383" ht="17" customHeight="1">
      <c r="A1383" s="23" t="n"/>
      <c r="B1383" s="21" t="n"/>
      <c r="C1383" s="21" t="n"/>
      <c r="D1383" s="29">
        <f>IF(OR($O1383="",$O1383="なし"),"",INDEX('案件'!$B$5:$B$84,$O1383)&amp;"")</f>
        <v/>
      </c>
      <c r="E1383" s="19" t="n"/>
      <c r="F1383" s="22" t="n"/>
      <c r="G1383" s="22" t="n"/>
      <c r="H1383" s="19" t="n"/>
      <c r="I1383" s="30">
        <f>IF(AND($F1383="",$G1383=""),"",IF(N('設定'!$B$11)&gt;0,ROUND((N($F1383)*60+N($G1383))/N('設定'!$B$11),0)*N('設定'!$B$11),(N($F1383)*60+N($G1383)))/60)</f>
        <v/>
      </c>
      <c r="J1383" s="31">
        <f>IF(OR($I1383="",$P1383="",$P1383="なし"),"",$I1383*N(INDEX('メンバー'!$D$5:$D$24,$P1383)))</f>
        <v/>
      </c>
      <c r="K1383" s="32">
        <f>IF(OR($O1383="",$O1383="なし"),"",INDEX('案件'!$D$5:$D$84,$O1383)&amp;"")</f>
        <v/>
      </c>
      <c r="L1383" s="32">
        <f>IF(AND($A1383="",$B1383="",$C1383="",$F1383="",$G1383=""),"",IF(NOT(ISNUMBER($A1383)),"日付がない",IF($P1383="","氏名がない",IF($P1383="なし","氏名がメンバーにない",IF($O1383="","案件コードがない",IF($O1383="なし","案件コードが案件にない",IF($I1383="","時間がない",IF((N($F1383)*60+N($G1383))=0,"時間が0",IF($I1383=0,"丸めると0分","")))))))))</f>
        <v/>
      </c>
      <c r="M1383" s="58" t="n"/>
      <c r="N1383" s="33">
        <f>IF(ISNUMBER($A1383),DATE(YEAR($A1383),MONTH($A1383),1),"")</f>
        <v/>
      </c>
      <c r="O1383" s="34">
        <f>IF($C1383="","",IFERROR(MATCH($C1383,'案件'!$A$5:$A$84,0),"なし"))</f>
        <v/>
      </c>
      <c r="P1383" s="34">
        <f>IF($B1383="","",IFERROR(MATCH($B1383,'メンバー'!$B$5:$B$24,0),"なし"))</f>
        <v/>
      </c>
    </row>
    <row r="1384" ht="17" customHeight="1">
      <c r="A1384" s="23" t="n"/>
      <c r="B1384" s="21" t="n"/>
      <c r="C1384" s="21" t="n"/>
      <c r="D1384" s="29">
        <f>IF(OR($O1384="",$O1384="なし"),"",INDEX('案件'!$B$5:$B$84,$O1384)&amp;"")</f>
        <v/>
      </c>
      <c r="E1384" s="19" t="n"/>
      <c r="F1384" s="22" t="n"/>
      <c r="G1384" s="22" t="n"/>
      <c r="H1384" s="19" t="n"/>
      <c r="I1384" s="30">
        <f>IF(AND($F1384="",$G1384=""),"",IF(N('設定'!$B$11)&gt;0,ROUND((N($F1384)*60+N($G1384))/N('設定'!$B$11),0)*N('設定'!$B$11),(N($F1384)*60+N($G1384)))/60)</f>
        <v/>
      </c>
      <c r="J1384" s="31">
        <f>IF(OR($I1384="",$P1384="",$P1384="なし"),"",$I1384*N(INDEX('メンバー'!$D$5:$D$24,$P1384)))</f>
        <v/>
      </c>
      <c r="K1384" s="32">
        <f>IF(OR($O1384="",$O1384="なし"),"",INDEX('案件'!$D$5:$D$84,$O1384)&amp;"")</f>
        <v/>
      </c>
      <c r="L1384" s="32">
        <f>IF(AND($A1384="",$B1384="",$C1384="",$F1384="",$G1384=""),"",IF(NOT(ISNUMBER($A1384)),"日付がない",IF($P1384="","氏名がない",IF($P1384="なし","氏名がメンバーにない",IF($O1384="","案件コードがない",IF($O1384="なし","案件コードが案件にない",IF($I1384="","時間がない",IF((N($F1384)*60+N($G1384))=0,"時間が0",IF($I1384=0,"丸めると0分","")))))))))</f>
        <v/>
      </c>
      <c r="M1384" s="58" t="n"/>
      <c r="N1384" s="33">
        <f>IF(ISNUMBER($A1384),DATE(YEAR($A1384),MONTH($A1384),1),"")</f>
        <v/>
      </c>
      <c r="O1384" s="34">
        <f>IF($C1384="","",IFERROR(MATCH($C1384,'案件'!$A$5:$A$84,0),"なし"))</f>
        <v/>
      </c>
      <c r="P1384" s="34">
        <f>IF($B1384="","",IFERROR(MATCH($B1384,'メンバー'!$B$5:$B$24,0),"なし"))</f>
        <v/>
      </c>
    </row>
    <row r="1385" ht="17" customHeight="1">
      <c r="A1385" s="23" t="n"/>
      <c r="B1385" s="21" t="n"/>
      <c r="C1385" s="21" t="n"/>
      <c r="D1385" s="29">
        <f>IF(OR($O1385="",$O1385="なし"),"",INDEX('案件'!$B$5:$B$84,$O1385)&amp;"")</f>
        <v/>
      </c>
      <c r="E1385" s="19" t="n"/>
      <c r="F1385" s="22" t="n"/>
      <c r="G1385" s="22" t="n"/>
      <c r="H1385" s="19" t="n"/>
      <c r="I1385" s="30">
        <f>IF(AND($F1385="",$G1385=""),"",IF(N('設定'!$B$11)&gt;0,ROUND((N($F1385)*60+N($G1385))/N('設定'!$B$11),0)*N('設定'!$B$11),(N($F1385)*60+N($G1385)))/60)</f>
        <v/>
      </c>
      <c r="J1385" s="31">
        <f>IF(OR($I1385="",$P1385="",$P1385="なし"),"",$I1385*N(INDEX('メンバー'!$D$5:$D$24,$P1385)))</f>
        <v/>
      </c>
      <c r="K1385" s="32">
        <f>IF(OR($O1385="",$O1385="なし"),"",INDEX('案件'!$D$5:$D$84,$O1385)&amp;"")</f>
        <v/>
      </c>
      <c r="L1385" s="32">
        <f>IF(AND($A1385="",$B1385="",$C1385="",$F1385="",$G1385=""),"",IF(NOT(ISNUMBER($A1385)),"日付がない",IF($P1385="","氏名がない",IF($P1385="なし","氏名がメンバーにない",IF($O1385="","案件コードがない",IF($O1385="なし","案件コードが案件にない",IF($I1385="","時間がない",IF((N($F1385)*60+N($G1385))=0,"時間が0",IF($I1385=0,"丸めると0分","")))))))))</f>
        <v/>
      </c>
      <c r="M1385" s="58" t="n"/>
      <c r="N1385" s="33">
        <f>IF(ISNUMBER($A1385),DATE(YEAR($A1385),MONTH($A1385),1),"")</f>
        <v/>
      </c>
      <c r="O1385" s="34">
        <f>IF($C1385="","",IFERROR(MATCH($C1385,'案件'!$A$5:$A$84,0),"なし"))</f>
        <v/>
      </c>
      <c r="P1385" s="34">
        <f>IF($B1385="","",IFERROR(MATCH($B1385,'メンバー'!$B$5:$B$24,0),"なし"))</f>
        <v/>
      </c>
    </row>
    <row r="1386" ht="17" customHeight="1">
      <c r="A1386" s="23" t="n"/>
      <c r="B1386" s="21" t="n"/>
      <c r="C1386" s="21" t="n"/>
      <c r="D1386" s="29">
        <f>IF(OR($O1386="",$O1386="なし"),"",INDEX('案件'!$B$5:$B$84,$O1386)&amp;"")</f>
        <v/>
      </c>
      <c r="E1386" s="19" t="n"/>
      <c r="F1386" s="22" t="n"/>
      <c r="G1386" s="22" t="n"/>
      <c r="H1386" s="19" t="n"/>
      <c r="I1386" s="30">
        <f>IF(AND($F1386="",$G1386=""),"",IF(N('設定'!$B$11)&gt;0,ROUND((N($F1386)*60+N($G1386))/N('設定'!$B$11),0)*N('設定'!$B$11),(N($F1386)*60+N($G1386)))/60)</f>
        <v/>
      </c>
      <c r="J1386" s="31">
        <f>IF(OR($I1386="",$P1386="",$P1386="なし"),"",$I1386*N(INDEX('メンバー'!$D$5:$D$24,$P1386)))</f>
        <v/>
      </c>
      <c r="K1386" s="32">
        <f>IF(OR($O1386="",$O1386="なし"),"",INDEX('案件'!$D$5:$D$84,$O1386)&amp;"")</f>
        <v/>
      </c>
      <c r="L1386" s="32">
        <f>IF(AND($A1386="",$B1386="",$C1386="",$F1386="",$G1386=""),"",IF(NOT(ISNUMBER($A1386)),"日付がない",IF($P1386="","氏名がない",IF($P1386="なし","氏名がメンバーにない",IF($O1386="","案件コードがない",IF($O1386="なし","案件コードが案件にない",IF($I1386="","時間がない",IF((N($F1386)*60+N($G1386))=0,"時間が0",IF($I1386=0,"丸めると0分","")))))))))</f>
        <v/>
      </c>
      <c r="M1386" s="58" t="n"/>
      <c r="N1386" s="33">
        <f>IF(ISNUMBER($A1386),DATE(YEAR($A1386),MONTH($A1386),1),"")</f>
        <v/>
      </c>
      <c r="O1386" s="34">
        <f>IF($C1386="","",IFERROR(MATCH($C1386,'案件'!$A$5:$A$84,0),"なし"))</f>
        <v/>
      </c>
      <c r="P1386" s="34">
        <f>IF($B1386="","",IFERROR(MATCH($B1386,'メンバー'!$B$5:$B$24,0),"なし"))</f>
        <v/>
      </c>
    </row>
    <row r="1387" ht="17" customHeight="1">
      <c r="A1387" s="23" t="n"/>
      <c r="B1387" s="21" t="n"/>
      <c r="C1387" s="21" t="n"/>
      <c r="D1387" s="29">
        <f>IF(OR($O1387="",$O1387="なし"),"",INDEX('案件'!$B$5:$B$84,$O1387)&amp;"")</f>
        <v/>
      </c>
      <c r="E1387" s="19" t="n"/>
      <c r="F1387" s="22" t="n"/>
      <c r="G1387" s="22" t="n"/>
      <c r="H1387" s="19" t="n"/>
      <c r="I1387" s="30">
        <f>IF(AND($F1387="",$G1387=""),"",IF(N('設定'!$B$11)&gt;0,ROUND((N($F1387)*60+N($G1387))/N('設定'!$B$11),0)*N('設定'!$B$11),(N($F1387)*60+N($G1387)))/60)</f>
        <v/>
      </c>
      <c r="J1387" s="31">
        <f>IF(OR($I1387="",$P1387="",$P1387="なし"),"",$I1387*N(INDEX('メンバー'!$D$5:$D$24,$P1387)))</f>
        <v/>
      </c>
      <c r="K1387" s="32">
        <f>IF(OR($O1387="",$O1387="なし"),"",INDEX('案件'!$D$5:$D$84,$O1387)&amp;"")</f>
        <v/>
      </c>
      <c r="L1387" s="32">
        <f>IF(AND($A1387="",$B1387="",$C1387="",$F1387="",$G1387=""),"",IF(NOT(ISNUMBER($A1387)),"日付がない",IF($P1387="","氏名がない",IF($P1387="なし","氏名がメンバーにない",IF($O1387="","案件コードがない",IF($O1387="なし","案件コードが案件にない",IF($I1387="","時間がない",IF((N($F1387)*60+N($G1387))=0,"時間が0",IF($I1387=0,"丸めると0分","")))))))))</f>
        <v/>
      </c>
      <c r="M1387" s="58" t="n"/>
      <c r="N1387" s="33">
        <f>IF(ISNUMBER($A1387),DATE(YEAR($A1387),MONTH($A1387),1),"")</f>
        <v/>
      </c>
      <c r="O1387" s="34">
        <f>IF($C1387="","",IFERROR(MATCH($C1387,'案件'!$A$5:$A$84,0),"なし"))</f>
        <v/>
      </c>
      <c r="P1387" s="34">
        <f>IF($B1387="","",IFERROR(MATCH($B1387,'メンバー'!$B$5:$B$24,0),"なし"))</f>
        <v/>
      </c>
    </row>
    <row r="1388" ht="17" customHeight="1">
      <c r="A1388" s="23" t="n"/>
      <c r="B1388" s="21" t="n"/>
      <c r="C1388" s="21" t="n"/>
      <c r="D1388" s="29">
        <f>IF(OR($O1388="",$O1388="なし"),"",INDEX('案件'!$B$5:$B$84,$O1388)&amp;"")</f>
        <v/>
      </c>
      <c r="E1388" s="19" t="n"/>
      <c r="F1388" s="22" t="n"/>
      <c r="G1388" s="22" t="n"/>
      <c r="H1388" s="19" t="n"/>
      <c r="I1388" s="30">
        <f>IF(AND($F1388="",$G1388=""),"",IF(N('設定'!$B$11)&gt;0,ROUND((N($F1388)*60+N($G1388))/N('設定'!$B$11),0)*N('設定'!$B$11),(N($F1388)*60+N($G1388)))/60)</f>
        <v/>
      </c>
      <c r="J1388" s="31">
        <f>IF(OR($I1388="",$P1388="",$P1388="なし"),"",$I1388*N(INDEX('メンバー'!$D$5:$D$24,$P1388)))</f>
        <v/>
      </c>
      <c r="K1388" s="32">
        <f>IF(OR($O1388="",$O1388="なし"),"",INDEX('案件'!$D$5:$D$84,$O1388)&amp;"")</f>
        <v/>
      </c>
      <c r="L1388" s="32">
        <f>IF(AND($A1388="",$B1388="",$C1388="",$F1388="",$G1388=""),"",IF(NOT(ISNUMBER($A1388)),"日付がない",IF($P1388="","氏名がない",IF($P1388="なし","氏名がメンバーにない",IF($O1388="","案件コードがない",IF($O1388="なし","案件コードが案件にない",IF($I1388="","時間がない",IF((N($F1388)*60+N($G1388))=0,"時間が0",IF($I1388=0,"丸めると0分","")))))))))</f>
        <v/>
      </c>
      <c r="M1388" s="58" t="n"/>
      <c r="N1388" s="33">
        <f>IF(ISNUMBER($A1388),DATE(YEAR($A1388),MONTH($A1388),1),"")</f>
        <v/>
      </c>
      <c r="O1388" s="34">
        <f>IF($C1388="","",IFERROR(MATCH($C1388,'案件'!$A$5:$A$84,0),"なし"))</f>
        <v/>
      </c>
      <c r="P1388" s="34">
        <f>IF($B1388="","",IFERROR(MATCH($B1388,'メンバー'!$B$5:$B$24,0),"なし"))</f>
        <v/>
      </c>
    </row>
    <row r="1389" ht="17" customHeight="1">
      <c r="A1389" s="23" t="n"/>
      <c r="B1389" s="21" t="n"/>
      <c r="C1389" s="21" t="n"/>
      <c r="D1389" s="29">
        <f>IF(OR($O1389="",$O1389="なし"),"",INDEX('案件'!$B$5:$B$84,$O1389)&amp;"")</f>
        <v/>
      </c>
      <c r="E1389" s="19" t="n"/>
      <c r="F1389" s="22" t="n"/>
      <c r="G1389" s="22" t="n"/>
      <c r="H1389" s="19" t="n"/>
      <c r="I1389" s="30">
        <f>IF(AND($F1389="",$G1389=""),"",IF(N('設定'!$B$11)&gt;0,ROUND((N($F1389)*60+N($G1389))/N('設定'!$B$11),0)*N('設定'!$B$11),(N($F1389)*60+N($G1389)))/60)</f>
        <v/>
      </c>
      <c r="J1389" s="31">
        <f>IF(OR($I1389="",$P1389="",$P1389="なし"),"",$I1389*N(INDEX('メンバー'!$D$5:$D$24,$P1389)))</f>
        <v/>
      </c>
      <c r="K1389" s="32">
        <f>IF(OR($O1389="",$O1389="なし"),"",INDEX('案件'!$D$5:$D$84,$O1389)&amp;"")</f>
        <v/>
      </c>
      <c r="L1389" s="32">
        <f>IF(AND($A1389="",$B1389="",$C1389="",$F1389="",$G1389=""),"",IF(NOT(ISNUMBER($A1389)),"日付がない",IF($P1389="","氏名がない",IF($P1389="なし","氏名がメンバーにない",IF($O1389="","案件コードがない",IF($O1389="なし","案件コードが案件にない",IF($I1389="","時間がない",IF((N($F1389)*60+N($G1389))=0,"時間が0",IF($I1389=0,"丸めると0分","")))))))))</f>
        <v/>
      </c>
      <c r="M1389" s="58" t="n"/>
      <c r="N1389" s="33">
        <f>IF(ISNUMBER($A1389),DATE(YEAR($A1389),MONTH($A1389),1),"")</f>
        <v/>
      </c>
      <c r="O1389" s="34">
        <f>IF($C1389="","",IFERROR(MATCH($C1389,'案件'!$A$5:$A$84,0),"なし"))</f>
        <v/>
      </c>
      <c r="P1389" s="34">
        <f>IF($B1389="","",IFERROR(MATCH($B1389,'メンバー'!$B$5:$B$24,0),"なし"))</f>
        <v/>
      </c>
    </row>
    <row r="1390" ht="17" customHeight="1">
      <c r="A1390" s="23" t="n"/>
      <c r="B1390" s="21" t="n"/>
      <c r="C1390" s="21" t="n"/>
      <c r="D1390" s="29">
        <f>IF(OR($O1390="",$O1390="なし"),"",INDEX('案件'!$B$5:$B$84,$O1390)&amp;"")</f>
        <v/>
      </c>
      <c r="E1390" s="19" t="n"/>
      <c r="F1390" s="22" t="n"/>
      <c r="G1390" s="22" t="n"/>
      <c r="H1390" s="19" t="n"/>
      <c r="I1390" s="30">
        <f>IF(AND($F1390="",$G1390=""),"",IF(N('設定'!$B$11)&gt;0,ROUND((N($F1390)*60+N($G1390))/N('設定'!$B$11),0)*N('設定'!$B$11),(N($F1390)*60+N($G1390)))/60)</f>
        <v/>
      </c>
      <c r="J1390" s="31">
        <f>IF(OR($I1390="",$P1390="",$P1390="なし"),"",$I1390*N(INDEX('メンバー'!$D$5:$D$24,$P1390)))</f>
        <v/>
      </c>
      <c r="K1390" s="32">
        <f>IF(OR($O1390="",$O1390="なし"),"",INDEX('案件'!$D$5:$D$84,$O1390)&amp;"")</f>
        <v/>
      </c>
      <c r="L1390" s="32">
        <f>IF(AND($A1390="",$B1390="",$C1390="",$F1390="",$G1390=""),"",IF(NOT(ISNUMBER($A1390)),"日付がない",IF($P1390="","氏名がない",IF($P1390="なし","氏名がメンバーにない",IF($O1390="","案件コードがない",IF($O1390="なし","案件コードが案件にない",IF($I1390="","時間がない",IF((N($F1390)*60+N($G1390))=0,"時間が0",IF($I1390=0,"丸めると0分","")))))))))</f>
        <v/>
      </c>
      <c r="M1390" s="58" t="n"/>
      <c r="N1390" s="33">
        <f>IF(ISNUMBER($A1390),DATE(YEAR($A1390),MONTH($A1390),1),"")</f>
        <v/>
      </c>
      <c r="O1390" s="34">
        <f>IF($C1390="","",IFERROR(MATCH($C1390,'案件'!$A$5:$A$84,0),"なし"))</f>
        <v/>
      </c>
      <c r="P1390" s="34">
        <f>IF($B1390="","",IFERROR(MATCH($B1390,'メンバー'!$B$5:$B$24,0),"なし"))</f>
        <v/>
      </c>
    </row>
    <row r="1391" ht="17" customHeight="1">
      <c r="A1391" s="23" t="n"/>
      <c r="B1391" s="21" t="n"/>
      <c r="C1391" s="21" t="n"/>
      <c r="D1391" s="29">
        <f>IF(OR($O1391="",$O1391="なし"),"",INDEX('案件'!$B$5:$B$84,$O1391)&amp;"")</f>
        <v/>
      </c>
      <c r="E1391" s="19" t="n"/>
      <c r="F1391" s="22" t="n"/>
      <c r="G1391" s="22" t="n"/>
      <c r="H1391" s="19" t="n"/>
      <c r="I1391" s="30">
        <f>IF(AND($F1391="",$G1391=""),"",IF(N('設定'!$B$11)&gt;0,ROUND((N($F1391)*60+N($G1391))/N('設定'!$B$11),0)*N('設定'!$B$11),(N($F1391)*60+N($G1391)))/60)</f>
        <v/>
      </c>
      <c r="J1391" s="31">
        <f>IF(OR($I1391="",$P1391="",$P1391="なし"),"",$I1391*N(INDEX('メンバー'!$D$5:$D$24,$P1391)))</f>
        <v/>
      </c>
      <c r="K1391" s="32">
        <f>IF(OR($O1391="",$O1391="なし"),"",INDEX('案件'!$D$5:$D$84,$O1391)&amp;"")</f>
        <v/>
      </c>
      <c r="L1391" s="32">
        <f>IF(AND($A1391="",$B1391="",$C1391="",$F1391="",$G1391=""),"",IF(NOT(ISNUMBER($A1391)),"日付がない",IF($P1391="","氏名がない",IF($P1391="なし","氏名がメンバーにない",IF($O1391="","案件コードがない",IF($O1391="なし","案件コードが案件にない",IF($I1391="","時間がない",IF((N($F1391)*60+N($G1391))=0,"時間が0",IF($I1391=0,"丸めると0分","")))))))))</f>
        <v/>
      </c>
      <c r="M1391" s="58" t="n"/>
      <c r="N1391" s="33">
        <f>IF(ISNUMBER($A1391),DATE(YEAR($A1391),MONTH($A1391),1),"")</f>
        <v/>
      </c>
      <c r="O1391" s="34">
        <f>IF($C1391="","",IFERROR(MATCH($C1391,'案件'!$A$5:$A$84,0),"なし"))</f>
        <v/>
      </c>
      <c r="P1391" s="34">
        <f>IF($B1391="","",IFERROR(MATCH($B1391,'メンバー'!$B$5:$B$24,0),"なし"))</f>
        <v/>
      </c>
    </row>
    <row r="1392" ht="17" customHeight="1">
      <c r="A1392" s="23" t="n"/>
      <c r="B1392" s="21" t="n"/>
      <c r="C1392" s="21" t="n"/>
      <c r="D1392" s="29">
        <f>IF(OR($O1392="",$O1392="なし"),"",INDEX('案件'!$B$5:$B$84,$O1392)&amp;"")</f>
        <v/>
      </c>
      <c r="E1392" s="19" t="n"/>
      <c r="F1392" s="22" t="n"/>
      <c r="G1392" s="22" t="n"/>
      <c r="H1392" s="19" t="n"/>
      <c r="I1392" s="30">
        <f>IF(AND($F1392="",$G1392=""),"",IF(N('設定'!$B$11)&gt;0,ROUND((N($F1392)*60+N($G1392))/N('設定'!$B$11),0)*N('設定'!$B$11),(N($F1392)*60+N($G1392)))/60)</f>
        <v/>
      </c>
      <c r="J1392" s="31">
        <f>IF(OR($I1392="",$P1392="",$P1392="なし"),"",$I1392*N(INDEX('メンバー'!$D$5:$D$24,$P1392)))</f>
        <v/>
      </c>
      <c r="K1392" s="32">
        <f>IF(OR($O1392="",$O1392="なし"),"",INDEX('案件'!$D$5:$D$84,$O1392)&amp;"")</f>
        <v/>
      </c>
      <c r="L1392" s="32">
        <f>IF(AND($A1392="",$B1392="",$C1392="",$F1392="",$G1392=""),"",IF(NOT(ISNUMBER($A1392)),"日付がない",IF($P1392="","氏名がない",IF($P1392="なし","氏名がメンバーにない",IF($O1392="","案件コードがない",IF($O1392="なし","案件コードが案件にない",IF($I1392="","時間がない",IF((N($F1392)*60+N($G1392))=0,"時間が0",IF($I1392=0,"丸めると0分","")))))))))</f>
        <v/>
      </c>
      <c r="M1392" s="58" t="n"/>
      <c r="N1392" s="33">
        <f>IF(ISNUMBER($A1392),DATE(YEAR($A1392),MONTH($A1392),1),"")</f>
        <v/>
      </c>
      <c r="O1392" s="34">
        <f>IF($C1392="","",IFERROR(MATCH($C1392,'案件'!$A$5:$A$84,0),"なし"))</f>
        <v/>
      </c>
      <c r="P1392" s="34">
        <f>IF($B1392="","",IFERROR(MATCH($B1392,'メンバー'!$B$5:$B$24,0),"なし"))</f>
        <v/>
      </c>
    </row>
    <row r="1393" ht="17" customHeight="1">
      <c r="A1393" s="23" t="n"/>
      <c r="B1393" s="21" t="n"/>
      <c r="C1393" s="21" t="n"/>
      <c r="D1393" s="29">
        <f>IF(OR($O1393="",$O1393="なし"),"",INDEX('案件'!$B$5:$B$84,$O1393)&amp;"")</f>
        <v/>
      </c>
      <c r="E1393" s="19" t="n"/>
      <c r="F1393" s="22" t="n"/>
      <c r="G1393" s="22" t="n"/>
      <c r="H1393" s="19" t="n"/>
      <c r="I1393" s="30">
        <f>IF(AND($F1393="",$G1393=""),"",IF(N('設定'!$B$11)&gt;0,ROUND((N($F1393)*60+N($G1393))/N('設定'!$B$11),0)*N('設定'!$B$11),(N($F1393)*60+N($G1393)))/60)</f>
        <v/>
      </c>
      <c r="J1393" s="31">
        <f>IF(OR($I1393="",$P1393="",$P1393="なし"),"",$I1393*N(INDEX('メンバー'!$D$5:$D$24,$P1393)))</f>
        <v/>
      </c>
      <c r="K1393" s="32">
        <f>IF(OR($O1393="",$O1393="なし"),"",INDEX('案件'!$D$5:$D$84,$O1393)&amp;"")</f>
        <v/>
      </c>
      <c r="L1393" s="32">
        <f>IF(AND($A1393="",$B1393="",$C1393="",$F1393="",$G1393=""),"",IF(NOT(ISNUMBER($A1393)),"日付がない",IF($P1393="","氏名がない",IF($P1393="なし","氏名がメンバーにない",IF($O1393="","案件コードがない",IF($O1393="なし","案件コードが案件にない",IF($I1393="","時間がない",IF((N($F1393)*60+N($G1393))=0,"時間が0",IF($I1393=0,"丸めると0分","")))))))))</f>
        <v/>
      </c>
      <c r="M1393" s="58" t="n"/>
      <c r="N1393" s="33">
        <f>IF(ISNUMBER($A1393),DATE(YEAR($A1393),MONTH($A1393),1),"")</f>
        <v/>
      </c>
      <c r="O1393" s="34">
        <f>IF($C1393="","",IFERROR(MATCH($C1393,'案件'!$A$5:$A$84,0),"なし"))</f>
        <v/>
      </c>
      <c r="P1393" s="34">
        <f>IF($B1393="","",IFERROR(MATCH($B1393,'メンバー'!$B$5:$B$24,0),"なし"))</f>
        <v/>
      </c>
    </row>
    <row r="1394" ht="17" customHeight="1">
      <c r="A1394" s="23" t="n"/>
      <c r="B1394" s="21" t="n"/>
      <c r="C1394" s="21" t="n"/>
      <c r="D1394" s="29">
        <f>IF(OR($O1394="",$O1394="なし"),"",INDEX('案件'!$B$5:$B$84,$O1394)&amp;"")</f>
        <v/>
      </c>
      <c r="E1394" s="19" t="n"/>
      <c r="F1394" s="22" t="n"/>
      <c r="G1394" s="22" t="n"/>
      <c r="H1394" s="19" t="n"/>
      <c r="I1394" s="30">
        <f>IF(AND($F1394="",$G1394=""),"",IF(N('設定'!$B$11)&gt;0,ROUND((N($F1394)*60+N($G1394))/N('設定'!$B$11),0)*N('設定'!$B$11),(N($F1394)*60+N($G1394)))/60)</f>
        <v/>
      </c>
      <c r="J1394" s="31">
        <f>IF(OR($I1394="",$P1394="",$P1394="なし"),"",$I1394*N(INDEX('メンバー'!$D$5:$D$24,$P1394)))</f>
        <v/>
      </c>
      <c r="K1394" s="32">
        <f>IF(OR($O1394="",$O1394="なし"),"",INDEX('案件'!$D$5:$D$84,$O1394)&amp;"")</f>
        <v/>
      </c>
      <c r="L1394" s="32">
        <f>IF(AND($A1394="",$B1394="",$C1394="",$F1394="",$G1394=""),"",IF(NOT(ISNUMBER($A1394)),"日付がない",IF($P1394="","氏名がない",IF($P1394="なし","氏名がメンバーにない",IF($O1394="","案件コードがない",IF($O1394="なし","案件コードが案件にない",IF($I1394="","時間がない",IF((N($F1394)*60+N($G1394))=0,"時間が0",IF($I1394=0,"丸めると0分","")))))))))</f>
        <v/>
      </c>
      <c r="M1394" s="58" t="n"/>
      <c r="N1394" s="33">
        <f>IF(ISNUMBER($A1394),DATE(YEAR($A1394),MONTH($A1394),1),"")</f>
        <v/>
      </c>
      <c r="O1394" s="34">
        <f>IF($C1394="","",IFERROR(MATCH($C1394,'案件'!$A$5:$A$84,0),"なし"))</f>
        <v/>
      </c>
      <c r="P1394" s="34">
        <f>IF($B1394="","",IFERROR(MATCH($B1394,'メンバー'!$B$5:$B$24,0),"なし"))</f>
        <v/>
      </c>
    </row>
    <row r="1395" ht="17" customHeight="1">
      <c r="A1395" s="23" t="n"/>
      <c r="B1395" s="21" t="n"/>
      <c r="C1395" s="21" t="n"/>
      <c r="D1395" s="29">
        <f>IF(OR($O1395="",$O1395="なし"),"",INDEX('案件'!$B$5:$B$84,$O1395)&amp;"")</f>
        <v/>
      </c>
      <c r="E1395" s="19" t="n"/>
      <c r="F1395" s="22" t="n"/>
      <c r="G1395" s="22" t="n"/>
      <c r="H1395" s="19" t="n"/>
      <c r="I1395" s="30">
        <f>IF(AND($F1395="",$G1395=""),"",IF(N('設定'!$B$11)&gt;0,ROUND((N($F1395)*60+N($G1395))/N('設定'!$B$11),0)*N('設定'!$B$11),(N($F1395)*60+N($G1395)))/60)</f>
        <v/>
      </c>
      <c r="J1395" s="31">
        <f>IF(OR($I1395="",$P1395="",$P1395="なし"),"",$I1395*N(INDEX('メンバー'!$D$5:$D$24,$P1395)))</f>
        <v/>
      </c>
      <c r="K1395" s="32">
        <f>IF(OR($O1395="",$O1395="なし"),"",INDEX('案件'!$D$5:$D$84,$O1395)&amp;"")</f>
        <v/>
      </c>
      <c r="L1395" s="32">
        <f>IF(AND($A1395="",$B1395="",$C1395="",$F1395="",$G1395=""),"",IF(NOT(ISNUMBER($A1395)),"日付がない",IF($P1395="","氏名がない",IF($P1395="なし","氏名がメンバーにない",IF($O1395="","案件コードがない",IF($O1395="なし","案件コードが案件にない",IF($I1395="","時間がない",IF((N($F1395)*60+N($G1395))=0,"時間が0",IF($I1395=0,"丸めると0分","")))))))))</f>
        <v/>
      </c>
      <c r="M1395" s="58" t="n"/>
      <c r="N1395" s="33">
        <f>IF(ISNUMBER($A1395),DATE(YEAR($A1395),MONTH($A1395),1),"")</f>
        <v/>
      </c>
      <c r="O1395" s="34">
        <f>IF($C1395="","",IFERROR(MATCH($C1395,'案件'!$A$5:$A$84,0),"なし"))</f>
        <v/>
      </c>
      <c r="P1395" s="34">
        <f>IF($B1395="","",IFERROR(MATCH($B1395,'メンバー'!$B$5:$B$24,0),"なし"))</f>
        <v/>
      </c>
    </row>
    <row r="1396" ht="17" customHeight="1">
      <c r="A1396" s="23" t="n"/>
      <c r="B1396" s="21" t="n"/>
      <c r="C1396" s="21" t="n"/>
      <c r="D1396" s="29">
        <f>IF(OR($O1396="",$O1396="なし"),"",INDEX('案件'!$B$5:$B$84,$O1396)&amp;"")</f>
        <v/>
      </c>
      <c r="E1396" s="19" t="n"/>
      <c r="F1396" s="22" t="n"/>
      <c r="G1396" s="22" t="n"/>
      <c r="H1396" s="19" t="n"/>
      <c r="I1396" s="30">
        <f>IF(AND($F1396="",$G1396=""),"",IF(N('設定'!$B$11)&gt;0,ROUND((N($F1396)*60+N($G1396))/N('設定'!$B$11),0)*N('設定'!$B$11),(N($F1396)*60+N($G1396)))/60)</f>
        <v/>
      </c>
      <c r="J1396" s="31">
        <f>IF(OR($I1396="",$P1396="",$P1396="なし"),"",$I1396*N(INDEX('メンバー'!$D$5:$D$24,$P1396)))</f>
        <v/>
      </c>
      <c r="K1396" s="32">
        <f>IF(OR($O1396="",$O1396="なし"),"",INDEX('案件'!$D$5:$D$84,$O1396)&amp;"")</f>
        <v/>
      </c>
      <c r="L1396" s="32">
        <f>IF(AND($A1396="",$B1396="",$C1396="",$F1396="",$G1396=""),"",IF(NOT(ISNUMBER($A1396)),"日付がない",IF($P1396="","氏名がない",IF($P1396="なし","氏名がメンバーにない",IF($O1396="","案件コードがない",IF($O1396="なし","案件コードが案件にない",IF($I1396="","時間がない",IF((N($F1396)*60+N($G1396))=0,"時間が0",IF($I1396=0,"丸めると0分","")))))))))</f>
        <v/>
      </c>
      <c r="M1396" s="58" t="n"/>
      <c r="N1396" s="33">
        <f>IF(ISNUMBER($A1396),DATE(YEAR($A1396),MONTH($A1396),1),"")</f>
        <v/>
      </c>
      <c r="O1396" s="34">
        <f>IF($C1396="","",IFERROR(MATCH($C1396,'案件'!$A$5:$A$84,0),"なし"))</f>
        <v/>
      </c>
      <c r="P1396" s="34">
        <f>IF($B1396="","",IFERROR(MATCH($B1396,'メンバー'!$B$5:$B$24,0),"なし"))</f>
        <v/>
      </c>
    </row>
    <row r="1397" ht="17" customHeight="1">
      <c r="A1397" s="23" t="n"/>
      <c r="B1397" s="21" t="n"/>
      <c r="C1397" s="21" t="n"/>
      <c r="D1397" s="29">
        <f>IF(OR($O1397="",$O1397="なし"),"",INDEX('案件'!$B$5:$B$84,$O1397)&amp;"")</f>
        <v/>
      </c>
      <c r="E1397" s="19" t="n"/>
      <c r="F1397" s="22" t="n"/>
      <c r="G1397" s="22" t="n"/>
      <c r="H1397" s="19" t="n"/>
      <c r="I1397" s="30">
        <f>IF(AND($F1397="",$G1397=""),"",IF(N('設定'!$B$11)&gt;0,ROUND((N($F1397)*60+N($G1397))/N('設定'!$B$11),0)*N('設定'!$B$11),(N($F1397)*60+N($G1397)))/60)</f>
        <v/>
      </c>
      <c r="J1397" s="31">
        <f>IF(OR($I1397="",$P1397="",$P1397="なし"),"",$I1397*N(INDEX('メンバー'!$D$5:$D$24,$P1397)))</f>
        <v/>
      </c>
      <c r="K1397" s="32">
        <f>IF(OR($O1397="",$O1397="なし"),"",INDEX('案件'!$D$5:$D$84,$O1397)&amp;"")</f>
        <v/>
      </c>
      <c r="L1397" s="32">
        <f>IF(AND($A1397="",$B1397="",$C1397="",$F1397="",$G1397=""),"",IF(NOT(ISNUMBER($A1397)),"日付がない",IF($P1397="","氏名がない",IF($P1397="なし","氏名がメンバーにない",IF($O1397="","案件コードがない",IF($O1397="なし","案件コードが案件にない",IF($I1397="","時間がない",IF((N($F1397)*60+N($G1397))=0,"時間が0",IF($I1397=0,"丸めると0分","")))))))))</f>
        <v/>
      </c>
      <c r="M1397" s="58" t="n"/>
      <c r="N1397" s="33">
        <f>IF(ISNUMBER($A1397),DATE(YEAR($A1397),MONTH($A1397),1),"")</f>
        <v/>
      </c>
      <c r="O1397" s="34">
        <f>IF($C1397="","",IFERROR(MATCH($C1397,'案件'!$A$5:$A$84,0),"なし"))</f>
        <v/>
      </c>
      <c r="P1397" s="34">
        <f>IF($B1397="","",IFERROR(MATCH($B1397,'メンバー'!$B$5:$B$24,0),"なし"))</f>
        <v/>
      </c>
    </row>
    <row r="1398" ht="17" customHeight="1">
      <c r="A1398" s="23" t="n"/>
      <c r="B1398" s="21" t="n"/>
      <c r="C1398" s="21" t="n"/>
      <c r="D1398" s="29">
        <f>IF(OR($O1398="",$O1398="なし"),"",INDEX('案件'!$B$5:$B$84,$O1398)&amp;"")</f>
        <v/>
      </c>
      <c r="E1398" s="19" t="n"/>
      <c r="F1398" s="22" t="n"/>
      <c r="G1398" s="22" t="n"/>
      <c r="H1398" s="19" t="n"/>
      <c r="I1398" s="30">
        <f>IF(AND($F1398="",$G1398=""),"",IF(N('設定'!$B$11)&gt;0,ROUND((N($F1398)*60+N($G1398))/N('設定'!$B$11),0)*N('設定'!$B$11),(N($F1398)*60+N($G1398)))/60)</f>
        <v/>
      </c>
      <c r="J1398" s="31">
        <f>IF(OR($I1398="",$P1398="",$P1398="なし"),"",$I1398*N(INDEX('メンバー'!$D$5:$D$24,$P1398)))</f>
        <v/>
      </c>
      <c r="K1398" s="32">
        <f>IF(OR($O1398="",$O1398="なし"),"",INDEX('案件'!$D$5:$D$84,$O1398)&amp;"")</f>
        <v/>
      </c>
      <c r="L1398" s="32">
        <f>IF(AND($A1398="",$B1398="",$C1398="",$F1398="",$G1398=""),"",IF(NOT(ISNUMBER($A1398)),"日付がない",IF($P1398="","氏名がない",IF($P1398="なし","氏名がメンバーにない",IF($O1398="","案件コードがない",IF($O1398="なし","案件コードが案件にない",IF($I1398="","時間がない",IF((N($F1398)*60+N($G1398))=0,"時間が0",IF($I1398=0,"丸めると0分","")))))))))</f>
        <v/>
      </c>
      <c r="M1398" s="58" t="n"/>
      <c r="N1398" s="33">
        <f>IF(ISNUMBER($A1398),DATE(YEAR($A1398),MONTH($A1398),1),"")</f>
        <v/>
      </c>
      <c r="O1398" s="34">
        <f>IF($C1398="","",IFERROR(MATCH($C1398,'案件'!$A$5:$A$84,0),"なし"))</f>
        <v/>
      </c>
      <c r="P1398" s="34">
        <f>IF($B1398="","",IFERROR(MATCH($B1398,'メンバー'!$B$5:$B$24,0),"なし"))</f>
        <v/>
      </c>
    </row>
    <row r="1399" ht="17" customHeight="1">
      <c r="A1399" s="23" t="n"/>
      <c r="B1399" s="21" t="n"/>
      <c r="C1399" s="21" t="n"/>
      <c r="D1399" s="29">
        <f>IF(OR($O1399="",$O1399="なし"),"",INDEX('案件'!$B$5:$B$84,$O1399)&amp;"")</f>
        <v/>
      </c>
      <c r="E1399" s="19" t="n"/>
      <c r="F1399" s="22" t="n"/>
      <c r="G1399" s="22" t="n"/>
      <c r="H1399" s="19" t="n"/>
      <c r="I1399" s="30">
        <f>IF(AND($F1399="",$G1399=""),"",IF(N('設定'!$B$11)&gt;0,ROUND((N($F1399)*60+N($G1399))/N('設定'!$B$11),0)*N('設定'!$B$11),(N($F1399)*60+N($G1399)))/60)</f>
        <v/>
      </c>
      <c r="J1399" s="31">
        <f>IF(OR($I1399="",$P1399="",$P1399="なし"),"",$I1399*N(INDEX('メンバー'!$D$5:$D$24,$P1399)))</f>
        <v/>
      </c>
      <c r="K1399" s="32">
        <f>IF(OR($O1399="",$O1399="なし"),"",INDEX('案件'!$D$5:$D$84,$O1399)&amp;"")</f>
        <v/>
      </c>
      <c r="L1399" s="32">
        <f>IF(AND($A1399="",$B1399="",$C1399="",$F1399="",$G1399=""),"",IF(NOT(ISNUMBER($A1399)),"日付がない",IF($P1399="","氏名がない",IF($P1399="なし","氏名がメンバーにない",IF($O1399="","案件コードがない",IF($O1399="なし","案件コードが案件にない",IF($I1399="","時間がない",IF((N($F1399)*60+N($G1399))=0,"時間が0",IF($I1399=0,"丸めると0分","")))))))))</f>
        <v/>
      </c>
      <c r="M1399" s="58" t="n"/>
      <c r="N1399" s="33">
        <f>IF(ISNUMBER($A1399),DATE(YEAR($A1399),MONTH($A1399),1),"")</f>
        <v/>
      </c>
      <c r="O1399" s="34">
        <f>IF($C1399="","",IFERROR(MATCH($C1399,'案件'!$A$5:$A$84,0),"なし"))</f>
        <v/>
      </c>
      <c r="P1399" s="34">
        <f>IF($B1399="","",IFERROR(MATCH($B1399,'メンバー'!$B$5:$B$24,0),"なし"))</f>
        <v/>
      </c>
    </row>
    <row r="1400" ht="17" customHeight="1">
      <c r="A1400" s="23" t="n"/>
      <c r="B1400" s="21" t="n"/>
      <c r="C1400" s="21" t="n"/>
      <c r="D1400" s="29">
        <f>IF(OR($O1400="",$O1400="なし"),"",INDEX('案件'!$B$5:$B$84,$O1400)&amp;"")</f>
        <v/>
      </c>
      <c r="E1400" s="19" t="n"/>
      <c r="F1400" s="22" t="n"/>
      <c r="G1400" s="22" t="n"/>
      <c r="H1400" s="19" t="n"/>
      <c r="I1400" s="30">
        <f>IF(AND($F1400="",$G1400=""),"",IF(N('設定'!$B$11)&gt;0,ROUND((N($F1400)*60+N($G1400))/N('設定'!$B$11),0)*N('設定'!$B$11),(N($F1400)*60+N($G1400)))/60)</f>
        <v/>
      </c>
      <c r="J1400" s="31">
        <f>IF(OR($I1400="",$P1400="",$P1400="なし"),"",$I1400*N(INDEX('メンバー'!$D$5:$D$24,$P1400)))</f>
        <v/>
      </c>
      <c r="K1400" s="32">
        <f>IF(OR($O1400="",$O1400="なし"),"",INDEX('案件'!$D$5:$D$84,$O1400)&amp;"")</f>
        <v/>
      </c>
      <c r="L1400" s="32">
        <f>IF(AND($A1400="",$B1400="",$C1400="",$F1400="",$G1400=""),"",IF(NOT(ISNUMBER($A1400)),"日付がない",IF($P1400="","氏名がない",IF($P1400="なし","氏名がメンバーにない",IF($O1400="","案件コードがない",IF($O1400="なし","案件コードが案件にない",IF($I1400="","時間がない",IF((N($F1400)*60+N($G1400))=0,"時間が0",IF($I1400=0,"丸めると0分","")))))))))</f>
        <v/>
      </c>
      <c r="M1400" s="58" t="n"/>
      <c r="N1400" s="33">
        <f>IF(ISNUMBER($A1400),DATE(YEAR($A1400),MONTH($A1400),1),"")</f>
        <v/>
      </c>
      <c r="O1400" s="34">
        <f>IF($C1400="","",IFERROR(MATCH($C1400,'案件'!$A$5:$A$84,0),"なし"))</f>
        <v/>
      </c>
      <c r="P1400" s="34">
        <f>IF($B1400="","",IFERROR(MATCH($B1400,'メンバー'!$B$5:$B$24,0),"なし"))</f>
        <v/>
      </c>
    </row>
    <row r="1401" ht="17" customHeight="1">
      <c r="A1401" s="23" t="n"/>
      <c r="B1401" s="21" t="n"/>
      <c r="C1401" s="21" t="n"/>
      <c r="D1401" s="29">
        <f>IF(OR($O1401="",$O1401="なし"),"",INDEX('案件'!$B$5:$B$84,$O1401)&amp;"")</f>
        <v/>
      </c>
      <c r="E1401" s="19" t="n"/>
      <c r="F1401" s="22" t="n"/>
      <c r="G1401" s="22" t="n"/>
      <c r="H1401" s="19" t="n"/>
      <c r="I1401" s="30">
        <f>IF(AND($F1401="",$G1401=""),"",IF(N('設定'!$B$11)&gt;0,ROUND((N($F1401)*60+N($G1401))/N('設定'!$B$11),0)*N('設定'!$B$11),(N($F1401)*60+N($G1401)))/60)</f>
        <v/>
      </c>
      <c r="J1401" s="31">
        <f>IF(OR($I1401="",$P1401="",$P1401="なし"),"",$I1401*N(INDEX('メンバー'!$D$5:$D$24,$P1401)))</f>
        <v/>
      </c>
      <c r="K1401" s="32">
        <f>IF(OR($O1401="",$O1401="なし"),"",INDEX('案件'!$D$5:$D$84,$O1401)&amp;"")</f>
        <v/>
      </c>
      <c r="L1401" s="32">
        <f>IF(AND($A1401="",$B1401="",$C1401="",$F1401="",$G1401=""),"",IF(NOT(ISNUMBER($A1401)),"日付がない",IF($P1401="","氏名がない",IF($P1401="なし","氏名がメンバーにない",IF($O1401="","案件コードがない",IF($O1401="なし","案件コードが案件にない",IF($I1401="","時間がない",IF((N($F1401)*60+N($G1401))=0,"時間が0",IF($I1401=0,"丸めると0分","")))))))))</f>
        <v/>
      </c>
      <c r="M1401" s="58" t="n"/>
      <c r="N1401" s="33">
        <f>IF(ISNUMBER($A1401),DATE(YEAR($A1401),MONTH($A1401),1),"")</f>
        <v/>
      </c>
      <c r="O1401" s="34">
        <f>IF($C1401="","",IFERROR(MATCH($C1401,'案件'!$A$5:$A$84,0),"なし"))</f>
        <v/>
      </c>
      <c r="P1401" s="34">
        <f>IF($B1401="","",IFERROR(MATCH($B1401,'メンバー'!$B$5:$B$24,0),"なし"))</f>
        <v/>
      </c>
    </row>
    <row r="1402" ht="17" customHeight="1">
      <c r="A1402" s="23" t="n"/>
      <c r="B1402" s="21" t="n"/>
      <c r="C1402" s="21" t="n"/>
      <c r="D1402" s="29">
        <f>IF(OR($O1402="",$O1402="なし"),"",INDEX('案件'!$B$5:$B$84,$O1402)&amp;"")</f>
        <v/>
      </c>
      <c r="E1402" s="19" t="n"/>
      <c r="F1402" s="22" t="n"/>
      <c r="G1402" s="22" t="n"/>
      <c r="H1402" s="19" t="n"/>
      <c r="I1402" s="30">
        <f>IF(AND($F1402="",$G1402=""),"",IF(N('設定'!$B$11)&gt;0,ROUND((N($F1402)*60+N($G1402))/N('設定'!$B$11),0)*N('設定'!$B$11),(N($F1402)*60+N($G1402)))/60)</f>
        <v/>
      </c>
      <c r="J1402" s="31">
        <f>IF(OR($I1402="",$P1402="",$P1402="なし"),"",$I1402*N(INDEX('メンバー'!$D$5:$D$24,$P1402)))</f>
        <v/>
      </c>
      <c r="K1402" s="32">
        <f>IF(OR($O1402="",$O1402="なし"),"",INDEX('案件'!$D$5:$D$84,$O1402)&amp;"")</f>
        <v/>
      </c>
      <c r="L1402" s="32">
        <f>IF(AND($A1402="",$B1402="",$C1402="",$F1402="",$G1402=""),"",IF(NOT(ISNUMBER($A1402)),"日付がない",IF($P1402="","氏名がない",IF($P1402="なし","氏名がメンバーにない",IF($O1402="","案件コードがない",IF($O1402="なし","案件コードが案件にない",IF($I1402="","時間がない",IF((N($F1402)*60+N($G1402))=0,"時間が0",IF($I1402=0,"丸めると0分","")))))))))</f>
        <v/>
      </c>
      <c r="M1402" s="58" t="n"/>
      <c r="N1402" s="33">
        <f>IF(ISNUMBER($A1402),DATE(YEAR($A1402),MONTH($A1402),1),"")</f>
        <v/>
      </c>
      <c r="O1402" s="34">
        <f>IF($C1402="","",IFERROR(MATCH($C1402,'案件'!$A$5:$A$84,0),"なし"))</f>
        <v/>
      </c>
      <c r="P1402" s="34">
        <f>IF($B1402="","",IFERROR(MATCH($B1402,'メンバー'!$B$5:$B$24,0),"なし"))</f>
        <v/>
      </c>
    </row>
    <row r="1403" ht="17" customHeight="1">
      <c r="A1403" s="23" t="n"/>
      <c r="B1403" s="21" t="n"/>
      <c r="C1403" s="21" t="n"/>
      <c r="D1403" s="29">
        <f>IF(OR($O1403="",$O1403="なし"),"",INDEX('案件'!$B$5:$B$84,$O1403)&amp;"")</f>
        <v/>
      </c>
      <c r="E1403" s="19" t="n"/>
      <c r="F1403" s="22" t="n"/>
      <c r="G1403" s="22" t="n"/>
      <c r="H1403" s="19" t="n"/>
      <c r="I1403" s="30">
        <f>IF(AND($F1403="",$G1403=""),"",IF(N('設定'!$B$11)&gt;0,ROUND((N($F1403)*60+N($G1403))/N('設定'!$B$11),0)*N('設定'!$B$11),(N($F1403)*60+N($G1403)))/60)</f>
        <v/>
      </c>
      <c r="J1403" s="31">
        <f>IF(OR($I1403="",$P1403="",$P1403="なし"),"",$I1403*N(INDEX('メンバー'!$D$5:$D$24,$P1403)))</f>
        <v/>
      </c>
      <c r="K1403" s="32">
        <f>IF(OR($O1403="",$O1403="なし"),"",INDEX('案件'!$D$5:$D$84,$O1403)&amp;"")</f>
        <v/>
      </c>
      <c r="L1403" s="32">
        <f>IF(AND($A1403="",$B1403="",$C1403="",$F1403="",$G1403=""),"",IF(NOT(ISNUMBER($A1403)),"日付がない",IF($P1403="","氏名がない",IF($P1403="なし","氏名がメンバーにない",IF($O1403="","案件コードがない",IF($O1403="なし","案件コードが案件にない",IF($I1403="","時間がない",IF((N($F1403)*60+N($G1403))=0,"時間が0",IF($I1403=0,"丸めると0分","")))))))))</f>
        <v/>
      </c>
      <c r="M1403" s="58" t="n"/>
      <c r="N1403" s="33">
        <f>IF(ISNUMBER($A1403),DATE(YEAR($A1403),MONTH($A1403),1),"")</f>
        <v/>
      </c>
      <c r="O1403" s="34">
        <f>IF($C1403="","",IFERROR(MATCH($C1403,'案件'!$A$5:$A$84,0),"なし"))</f>
        <v/>
      </c>
      <c r="P1403" s="34">
        <f>IF($B1403="","",IFERROR(MATCH($B1403,'メンバー'!$B$5:$B$24,0),"なし"))</f>
        <v/>
      </c>
    </row>
    <row r="1404" ht="17" customHeight="1">
      <c r="A1404" s="23" t="n"/>
      <c r="B1404" s="21" t="n"/>
      <c r="C1404" s="21" t="n"/>
      <c r="D1404" s="29">
        <f>IF(OR($O1404="",$O1404="なし"),"",INDEX('案件'!$B$5:$B$84,$O1404)&amp;"")</f>
        <v/>
      </c>
      <c r="E1404" s="19" t="n"/>
      <c r="F1404" s="22" t="n"/>
      <c r="G1404" s="22" t="n"/>
      <c r="H1404" s="19" t="n"/>
      <c r="I1404" s="30">
        <f>IF(AND($F1404="",$G1404=""),"",IF(N('設定'!$B$11)&gt;0,ROUND((N($F1404)*60+N($G1404))/N('設定'!$B$11),0)*N('設定'!$B$11),(N($F1404)*60+N($G1404)))/60)</f>
        <v/>
      </c>
      <c r="J1404" s="31">
        <f>IF(OR($I1404="",$P1404="",$P1404="なし"),"",$I1404*N(INDEX('メンバー'!$D$5:$D$24,$P1404)))</f>
        <v/>
      </c>
      <c r="K1404" s="32">
        <f>IF(OR($O1404="",$O1404="なし"),"",INDEX('案件'!$D$5:$D$84,$O1404)&amp;"")</f>
        <v/>
      </c>
      <c r="L1404" s="32">
        <f>IF(AND($A1404="",$B1404="",$C1404="",$F1404="",$G1404=""),"",IF(NOT(ISNUMBER($A1404)),"日付がない",IF($P1404="","氏名がない",IF($P1404="なし","氏名がメンバーにない",IF($O1404="","案件コードがない",IF($O1404="なし","案件コードが案件にない",IF($I1404="","時間がない",IF((N($F1404)*60+N($G1404))=0,"時間が0",IF($I1404=0,"丸めると0分","")))))))))</f>
        <v/>
      </c>
      <c r="M1404" s="58" t="n"/>
      <c r="N1404" s="33">
        <f>IF(ISNUMBER($A1404),DATE(YEAR($A1404),MONTH($A1404),1),"")</f>
        <v/>
      </c>
      <c r="O1404" s="34">
        <f>IF($C1404="","",IFERROR(MATCH($C1404,'案件'!$A$5:$A$84,0),"なし"))</f>
        <v/>
      </c>
      <c r="P1404" s="34">
        <f>IF($B1404="","",IFERROR(MATCH($B1404,'メンバー'!$B$5:$B$24,0),"なし"))</f>
        <v/>
      </c>
    </row>
    <row r="1405" ht="17" customHeight="1">
      <c r="A1405" s="23" t="n"/>
      <c r="B1405" s="21" t="n"/>
      <c r="C1405" s="21" t="n"/>
      <c r="D1405" s="29">
        <f>IF(OR($O1405="",$O1405="なし"),"",INDEX('案件'!$B$5:$B$84,$O1405)&amp;"")</f>
        <v/>
      </c>
      <c r="E1405" s="19" t="n"/>
      <c r="F1405" s="22" t="n"/>
      <c r="G1405" s="22" t="n"/>
      <c r="H1405" s="19" t="n"/>
      <c r="I1405" s="30">
        <f>IF(AND($F1405="",$G1405=""),"",IF(N('設定'!$B$11)&gt;0,ROUND((N($F1405)*60+N($G1405))/N('設定'!$B$11),0)*N('設定'!$B$11),(N($F1405)*60+N($G1405)))/60)</f>
        <v/>
      </c>
      <c r="J1405" s="31">
        <f>IF(OR($I1405="",$P1405="",$P1405="なし"),"",$I1405*N(INDEX('メンバー'!$D$5:$D$24,$P1405)))</f>
        <v/>
      </c>
      <c r="K1405" s="32">
        <f>IF(OR($O1405="",$O1405="なし"),"",INDEX('案件'!$D$5:$D$84,$O1405)&amp;"")</f>
        <v/>
      </c>
      <c r="L1405" s="32">
        <f>IF(AND($A1405="",$B1405="",$C1405="",$F1405="",$G1405=""),"",IF(NOT(ISNUMBER($A1405)),"日付がない",IF($P1405="","氏名がない",IF($P1405="なし","氏名がメンバーにない",IF($O1405="","案件コードがない",IF($O1405="なし","案件コードが案件にない",IF($I1405="","時間がない",IF((N($F1405)*60+N($G1405))=0,"時間が0",IF($I1405=0,"丸めると0分","")))))))))</f>
        <v/>
      </c>
      <c r="M1405" s="58" t="n"/>
      <c r="N1405" s="33">
        <f>IF(ISNUMBER($A1405),DATE(YEAR($A1405),MONTH($A1405),1),"")</f>
        <v/>
      </c>
      <c r="O1405" s="34">
        <f>IF($C1405="","",IFERROR(MATCH($C1405,'案件'!$A$5:$A$84,0),"なし"))</f>
        <v/>
      </c>
      <c r="P1405" s="34">
        <f>IF($B1405="","",IFERROR(MATCH($B1405,'メンバー'!$B$5:$B$24,0),"なし"))</f>
        <v/>
      </c>
    </row>
    <row r="1406" ht="17" customHeight="1">
      <c r="A1406" s="23" t="n"/>
      <c r="B1406" s="21" t="n"/>
      <c r="C1406" s="21" t="n"/>
      <c r="D1406" s="29">
        <f>IF(OR($O1406="",$O1406="なし"),"",INDEX('案件'!$B$5:$B$84,$O1406)&amp;"")</f>
        <v/>
      </c>
      <c r="E1406" s="19" t="n"/>
      <c r="F1406" s="22" t="n"/>
      <c r="G1406" s="22" t="n"/>
      <c r="H1406" s="19" t="n"/>
      <c r="I1406" s="30">
        <f>IF(AND($F1406="",$G1406=""),"",IF(N('設定'!$B$11)&gt;0,ROUND((N($F1406)*60+N($G1406))/N('設定'!$B$11),0)*N('設定'!$B$11),(N($F1406)*60+N($G1406)))/60)</f>
        <v/>
      </c>
      <c r="J1406" s="31">
        <f>IF(OR($I1406="",$P1406="",$P1406="なし"),"",$I1406*N(INDEX('メンバー'!$D$5:$D$24,$P1406)))</f>
        <v/>
      </c>
      <c r="K1406" s="32">
        <f>IF(OR($O1406="",$O1406="なし"),"",INDEX('案件'!$D$5:$D$84,$O1406)&amp;"")</f>
        <v/>
      </c>
      <c r="L1406" s="32">
        <f>IF(AND($A1406="",$B1406="",$C1406="",$F1406="",$G1406=""),"",IF(NOT(ISNUMBER($A1406)),"日付がない",IF($P1406="","氏名がない",IF($P1406="なし","氏名がメンバーにない",IF($O1406="","案件コードがない",IF($O1406="なし","案件コードが案件にない",IF($I1406="","時間がない",IF((N($F1406)*60+N($G1406))=0,"時間が0",IF($I1406=0,"丸めると0分","")))))))))</f>
        <v/>
      </c>
      <c r="M1406" s="58" t="n"/>
      <c r="N1406" s="33">
        <f>IF(ISNUMBER($A1406),DATE(YEAR($A1406),MONTH($A1406),1),"")</f>
        <v/>
      </c>
      <c r="O1406" s="34">
        <f>IF($C1406="","",IFERROR(MATCH($C1406,'案件'!$A$5:$A$84,0),"なし"))</f>
        <v/>
      </c>
      <c r="P1406" s="34">
        <f>IF($B1406="","",IFERROR(MATCH($B1406,'メンバー'!$B$5:$B$24,0),"なし"))</f>
        <v/>
      </c>
    </row>
    <row r="1407" ht="17" customHeight="1">
      <c r="A1407" s="23" t="n"/>
      <c r="B1407" s="21" t="n"/>
      <c r="C1407" s="21" t="n"/>
      <c r="D1407" s="29">
        <f>IF(OR($O1407="",$O1407="なし"),"",INDEX('案件'!$B$5:$B$84,$O1407)&amp;"")</f>
        <v/>
      </c>
      <c r="E1407" s="19" t="n"/>
      <c r="F1407" s="22" t="n"/>
      <c r="G1407" s="22" t="n"/>
      <c r="H1407" s="19" t="n"/>
      <c r="I1407" s="30">
        <f>IF(AND($F1407="",$G1407=""),"",IF(N('設定'!$B$11)&gt;0,ROUND((N($F1407)*60+N($G1407))/N('設定'!$B$11),0)*N('設定'!$B$11),(N($F1407)*60+N($G1407)))/60)</f>
        <v/>
      </c>
      <c r="J1407" s="31">
        <f>IF(OR($I1407="",$P1407="",$P1407="なし"),"",$I1407*N(INDEX('メンバー'!$D$5:$D$24,$P1407)))</f>
        <v/>
      </c>
      <c r="K1407" s="32">
        <f>IF(OR($O1407="",$O1407="なし"),"",INDEX('案件'!$D$5:$D$84,$O1407)&amp;"")</f>
        <v/>
      </c>
      <c r="L1407" s="32">
        <f>IF(AND($A1407="",$B1407="",$C1407="",$F1407="",$G1407=""),"",IF(NOT(ISNUMBER($A1407)),"日付がない",IF($P1407="","氏名がない",IF($P1407="なし","氏名がメンバーにない",IF($O1407="","案件コードがない",IF($O1407="なし","案件コードが案件にない",IF($I1407="","時間がない",IF((N($F1407)*60+N($G1407))=0,"時間が0",IF($I1407=0,"丸めると0分","")))))))))</f>
        <v/>
      </c>
      <c r="M1407" s="58" t="n"/>
      <c r="N1407" s="33">
        <f>IF(ISNUMBER($A1407),DATE(YEAR($A1407),MONTH($A1407),1),"")</f>
        <v/>
      </c>
      <c r="O1407" s="34">
        <f>IF($C1407="","",IFERROR(MATCH($C1407,'案件'!$A$5:$A$84,0),"なし"))</f>
        <v/>
      </c>
      <c r="P1407" s="34">
        <f>IF($B1407="","",IFERROR(MATCH($B1407,'メンバー'!$B$5:$B$24,0),"なし"))</f>
        <v/>
      </c>
    </row>
    <row r="1408" ht="17" customHeight="1">
      <c r="A1408" s="23" t="n"/>
      <c r="B1408" s="21" t="n"/>
      <c r="C1408" s="21" t="n"/>
      <c r="D1408" s="29">
        <f>IF(OR($O1408="",$O1408="なし"),"",INDEX('案件'!$B$5:$B$84,$O1408)&amp;"")</f>
        <v/>
      </c>
      <c r="E1408" s="19" t="n"/>
      <c r="F1408" s="22" t="n"/>
      <c r="G1408" s="22" t="n"/>
      <c r="H1408" s="19" t="n"/>
      <c r="I1408" s="30">
        <f>IF(AND($F1408="",$G1408=""),"",IF(N('設定'!$B$11)&gt;0,ROUND((N($F1408)*60+N($G1408))/N('設定'!$B$11),0)*N('設定'!$B$11),(N($F1408)*60+N($G1408)))/60)</f>
        <v/>
      </c>
      <c r="J1408" s="31">
        <f>IF(OR($I1408="",$P1408="",$P1408="なし"),"",$I1408*N(INDEX('メンバー'!$D$5:$D$24,$P1408)))</f>
        <v/>
      </c>
      <c r="K1408" s="32">
        <f>IF(OR($O1408="",$O1408="なし"),"",INDEX('案件'!$D$5:$D$84,$O1408)&amp;"")</f>
        <v/>
      </c>
      <c r="L1408" s="32">
        <f>IF(AND($A1408="",$B1408="",$C1408="",$F1408="",$G1408=""),"",IF(NOT(ISNUMBER($A1408)),"日付がない",IF($P1408="","氏名がない",IF($P1408="なし","氏名がメンバーにない",IF($O1408="","案件コードがない",IF($O1408="なし","案件コードが案件にない",IF($I1408="","時間がない",IF((N($F1408)*60+N($G1408))=0,"時間が0",IF($I1408=0,"丸めると0分","")))))))))</f>
        <v/>
      </c>
      <c r="M1408" s="58" t="n"/>
      <c r="N1408" s="33">
        <f>IF(ISNUMBER($A1408),DATE(YEAR($A1408),MONTH($A1408),1),"")</f>
        <v/>
      </c>
      <c r="O1408" s="34">
        <f>IF($C1408="","",IFERROR(MATCH($C1408,'案件'!$A$5:$A$84,0),"なし"))</f>
        <v/>
      </c>
      <c r="P1408" s="34">
        <f>IF($B1408="","",IFERROR(MATCH($B1408,'メンバー'!$B$5:$B$24,0),"なし"))</f>
        <v/>
      </c>
    </row>
    <row r="1409" ht="17" customHeight="1">
      <c r="A1409" s="23" t="n"/>
      <c r="B1409" s="21" t="n"/>
      <c r="C1409" s="21" t="n"/>
      <c r="D1409" s="29">
        <f>IF(OR($O1409="",$O1409="なし"),"",INDEX('案件'!$B$5:$B$84,$O1409)&amp;"")</f>
        <v/>
      </c>
      <c r="E1409" s="19" t="n"/>
      <c r="F1409" s="22" t="n"/>
      <c r="G1409" s="22" t="n"/>
      <c r="H1409" s="19" t="n"/>
      <c r="I1409" s="30">
        <f>IF(AND($F1409="",$G1409=""),"",IF(N('設定'!$B$11)&gt;0,ROUND((N($F1409)*60+N($G1409))/N('設定'!$B$11),0)*N('設定'!$B$11),(N($F1409)*60+N($G1409)))/60)</f>
        <v/>
      </c>
      <c r="J1409" s="31">
        <f>IF(OR($I1409="",$P1409="",$P1409="なし"),"",$I1409*N(INDEX('メンバー'!$D$5:$D$24,$P1409)))</f>
        <v/>
      </c>
      <c r="K1409" s="32">
        <f>IF(OR($O1409="",$O1409="なし"),"",INDEX('案件'!$D$5:$D$84,$O1409)&amp;"")</f>
        <v/>
      </c>
      <c r="L1409" s="32">
        <f>IF(AND($A1409="",$B1409="",$C1409="",$F1409="",$G1409=""),"",IF(NOT(ISNUMBER($A1409)),"日付がない",IF($P1409="","氏名がない",IF($P1409="なし","氏名がメンバーにない",IF($O1409="","案件コードがない",IF($O1409="なし","案件コードが案件にない",IF($I1409="","時間がない",IF((N($F1409)*60+N($G1409))=0,"時間が0",IF($I1409=0,"丸めると0分","")))))))))</f>
        <v/>
      </c>
      <c r="M1409" s="58" t="n"/>
      <c r="N1409" s="33">
        <f>IF(ISNUMBER($A1409),DATE(YEAR($A1409),MONTH($A1409),1),"")</f>
        <v/>
      </c>
      <c r="O1409" s="34">
        <f>IF($C1409="","",IFERROR(MATCH($C1409,'案件'!$A$5:$A$84,0),"なし"))</f>
        <v/>
      </c>
      <c r="P1409" s="34">
        <f>IF($B1409="","",IFERROR(MATCH($B1409,'メンバー'!$B$5:$B$24,0),"なし"))</f>
        <v/>
      </c>
    </row>
    <row r="1410" ht="17" customHeight="1">
      <c r="A1410" s="23" t="n"/>
      <c r="B1410" s="21" t="n"/>
      <c r="C1410" s="21" t="n"/>
      <c r="D1410" s="29">
        <f>IF(OR($O1410="",$O1410="なし"),"",INDEX('案件'!$B$5:$B$84,$O1410)&amp;"")</f>
        <v/>
      </c>
      <c r="E1410" s="19" t="n"/>
      <c r="F1410" s="22" t="n"/>
      <c r="G1410" s="22" t="n"/>
      <c r="H1410" s="19" t="n"/>
      <c r="I1410" s="30">
        <f>IF(AND($F1410="",$G1410=""),"",IF(N('設定'!$B$11)&gt;0,ROUND((N($F1410)*60+N($G1410))/N('設定'!$B$11),0)*N('設定'!$B$11),(N($F1410)*60+N($G1410)))/60)</f>
        <v/>
      </c>
      <c r="J1410" s="31">
        <f>IF(OR($I1410="",$P1410="",$P1410="なし"),"",$I1410*N(INDEX('メンバー'!$D$5:$D$24,$P1410)))</f>
        <v/>
      </c>
      <c r="K1410" s="32">
        <f>IF(OR($O1410="",$O1410="なし"),"",INDEX('案件'!$D$5:$D$84,$O1410)&amp;"")</f>
        <v/>
      </c>
      <c r="L1410" s="32">
        <f>IF(AND($A1410="",$B1410="",$C1410="",$F1410="",$G1410=""),"",IF(NOT(ISNUMBER($A1410)),"日付がない",IF($P1410="","氏名がない",IF($P1410="なし","氏名がメンバーにない",IF($O1410="","案件コードがない",IF($O1410="なし","案件コードが案件にない",IF($I1410="","時間がない",IF((N($F1410)*60+N($G1410))=0,"時間が0",IF($I1410=0,"丸めると0分","")))))))))</f>
        <v/>
      </c>
      <c r="M1410" s="58" t="n"/>
      <c r="N1410" s="33">
        <f>IF(ISNUMBER($A1410),DATE(YEAR($A1410),MONTH($A1410),1),"")</f>
        <v/>
      </c>
      <c r="O1410" s="34">
        <f>IF($C1410="","",IFERROR(MATCH($C1410,'案件'!$A$5:$A$84,0),"なし"))</f>
        <v/>
      </c>
      <c r="P1410" s="34">
        <f>IF($B1410="","",IFERROR(MATCH($B1410,'メンバー'!$B$5:$B$24,0),"なし"))</f>
        <v/>
      </c>
    </row>
    <row r="1411" ht="17" customHeight="1">
      <c r="A1411" s="23" t="n"/>
      <c r="B1411" s="21" t="n"/>
      <c r="C1411" s="21" t="n"/>
      <c r="D1411" s="29">
        <f>IF(OR($O1411="",$O1411="なし"),"",INDEX('案件'!$B$5:$B$84,$O1411)&amp;"")</f>
        <v/>
      </c>
      <c r="E1411" s="19" t="n"/>
      <c r="F1411" s="22" t="n"/>
      <c r="G1411" s="22" t="n"/>
      <c r="H1411" s="19" t="n"/>
      <c r="I1411" s="30">
        <f>IF(AND($F1411="",$G1411=""),"",IF(N('設定'!$B$11)&gt;0,ROUND((N($F1411)*60+N($G1411))/N('設定'!$B$11),0)*N('設定'!$B$11),(N($F1411)*60+N($G1411)))/60)</f>
        <v/>
      </c>
      <c r="J1411" s="31">
        <f>IF(OR($I1411="",$P1411="",$P1411="なし"),"",$I1411*N(INDEX('メンバー'!$D$5:$D$24,$P1411)))</f>
        <v/>
      </c>
      <c r="K1411" s="32">
        <f>IF(OR($O1411="",$O1411="なし"),"",INDEX('案件'!$D$5:$D$84,$O1411)&amp;"")</f>
        <v/>
      </c>
      <c r="L1411" s="32">
        <f>IF(AND($A1411="",$B1411="",$C1411="",$F1411="",$G1411=""),"",IF(NOT(ISNUMBER($A1411)),"日付がない",IF($P1411="","氏名がない",IF($P1411="なし","氏名がメンバーにない",IF($O1411="","案件コードがない",IF($O1411="なし","案件コードが案件にない",IF($I1411="","時間がない",IF((N($F1411)*60+N($G1411))=0,"時間が0",IF($I1411=0,"丸めると0分","")))))))))</f>
        <v/>
      </c>
      <c r="M1411" s="58" t="n"/>
      <c r="N1411" s="33">
        <f>IF(ISNUMBER($A1411),DATE(YEAR($A1411),MONTH($A1411),1),"")</f>
        <v/>
      </c>
      <c r="O1411" s="34">
        <f>IF($C1411="","",IFERROR(MATCH($C1411,'案件'!$A$5:$A$84,0),"なし"))</f>
        <v/>
      </c>
      <c r="P1411" s="34">
        <f>IF($B1411="","",IFERROR(MATCH($B1411,'メンバー'!$B$5:$B$24,0),"なし"))</f>
        <v/>
      </c>
    </row>
    <row r="1412" ht="17" customHeight="1">
      <c r="A1412" s="23" t="n"/>
      <c r="B1412" s="21" t="n"/>
      <c r="C1412" s="21" t="n"/>
      <c r="D1412" s="29">
        <f>IF(OR($O1412="",$O1412="なし"),"",INDEX('案件'!$B$5:$B$84,$O1412)&amp;"")</f>
        <v/>
      </c>
      <c r="E1412" s="19" t="n"/>
      <c r="F1412" s="22" t="n"/>
      <c r="G1412" s="22" t="n"/>
      <c r="H1412" s="19" t="n"/>
      <c r="I1412" s="30">
        <f>IF(AND($F1412="",$G1412=""),"",IF(N('設定'!$B$11)&gt;0,ROUND((N($F1412)*60+N($G1412))/N('設定'!$B$11),0)*N('設定'!$B$11),(N($F1412)*60+N($G1412)))/60)</f>
        <v/>
      </c>
      <c r="J1412" s="31">
        <f>IF(OR($I1412="",$P1412="",$P1412="なし"),"",$I1412*N(INDEX('メンバー'!$D$5:$D$24,$P1412)))</f>
        <v/>
      </c>
      <c r="K1412" s="32">
        <f>IF(OR($O1412="",$O1412="なし"),"",INDEX('案件'!$D$5:$D$84,$O1412)&amp;"")</f>
        <v/>
      </c>
      <c r="L1412" s="32">
        <f>IF(AND($A1412="",$B1412="",$C1412="",$F1412="",$G1412=""),"",IF(NOT(ISNUMBER($A1412)),"日付がない",IF($P1412="","氏名がない",IF($P1412="なし","氏名がメンバーにない",IF($O1412="","案件コードがない",IF($O1412="なし","案件コードが案件にない",IF($I1412="","時間がない",IF((N($F1412)*60+N($G1412))=0,"時間が0",IF($I1412=0,"丸めると0分","")))))))))</f>
        <v/>
      </c>
      <c r="M1412" s="58" t="n"/>
      <c r="N1412" s="33">
        <f>IF(ISNUMBER($A1412),DATE(YEAR($A1412),MONTH($A1412),1),"")</f>
        <v/>
      </c>
      <c r="O1412" s="34">
        <f>IF($C1412="","",IFERROR(MATCH($C1412,'案件'!$A$5:$A$84,0),"なし"))</f>
        <v/>
      </c>
      <c r="P1412" s="34">
        <f>IF($B1412="","",IFERROR(MATCH($B1412,'メンバー'!$B$5:$B$24,0),"なし"))</f>
        <v/>
      </c>
    </row>
    <row r="1413" ht="17" customHeight="1">
      <c r="A1413" s="23" t="n"/>
      <c r="B1413" s="21" t="n"/>
      <c r="C1413" s="21" t="n"/>
      <c r="D1413" s="29">
        <f>IF(OR($O1413="",$O1413="なし"),"",INDEX('案件'!$B$5:$B$84,$O1413)&amp;"")</f>
        <v/>
      </c>
      <c r="E1413" s="19" t="n"/>
      <c r="F1413" s="22" t="n"/>
      <c r="G1413" s="22" t="n"/>
      <c r="H1413" s="19" t="n"/>
      <c r="I1413" s="30">
        <f>IF(AND($F1413="",$G1413=""),"",IF(N('設定'!$B$11)&gt;0,ROUND((N($F1413)*60+N($G1413))/N('設定'!$B$11),0)*N('設定'!$B$11),(N($F1413)*60+N($G1413)))/60)</f>
        <v/>
      </c>
      <c r="J1413" s="31">
        <f>IF(OR($I1413="",$P1413="",$P1413="なし"),"",$I1413*N(INDEX('メンバー'!$D$5:$D$24,$P1413)))</f>
        <v/>
      </c>
      <c r="K1413" s="32">
        <f>IF(OR($O1413="",$O1413="なし"),"",INDEX('案件'!$D$5:$D$84,$O1413)&amp;"")</f>
        <v/>
      </c>
      <c r="L1413" s="32">
        <f>IF(AND($A1413="",$B1413="",$C1413="",$F1413="",$G1413=""),"",IF(NOT(ISNUMBER($A1413)),"日付がない",IF($P1413="","氏名がない",IF($P1413="なし","氏名がメンバーにない",IF($O1413="","案件コードがない",IF($O1413="なし","案件コードが案件にない",IF($I1413="","時間がない",IF((N($F1413)*60+N($G1413))=0,"時間が0",IF($I1413=0,"丸めると0分","")))))))))</f>
        <v/>
      </c>
      <c r="M1413" s="58" t="n"/>
      <c r="N1413" s="33">
        <f>IF(ISNUMBER($A1413),DATE(YEAR($A1413),MONTH($A1413),1),"")</f>
        <v/>
      </c>
      <c r="O1413" s="34">
        <f>IF($C1413="","",IFERROR(MATCH($C1413,'案件'!$A$5:$A$84,0),"なし"))</f>
        <v/>
      </c>
      <c r="P1413" s="34">
        <f>IF($B1413="","",IFERROR(MATCH($B1413,'メンバー'!$B$5:$B$24,0),"なし"))</f>
        <v/>
      </c>
    </row>
    <row r="1414" ht="17" customHeight="1">
      <c r="A1414" s="23" t="n"/>
      <c r="B1414" s="21" t="n"/>
      <c r="C1414" s="21" t="n"/>
      <c r="D1414" s="29">
        <f>IF(OR($O1414="",$O1414="なし"),"",INDEX('案件'!$B$5:$B$84,$O1414)&amp;"")</f>
        <v/>
      </c>
      <c r="E1414" s="19" t="n"/>
      <c r="F1414" s="22" t="n"/>
      <c r="G1414" s="22" t="n"/>
      <c r="H1414" s="19" t="n"/>
      <c r="I1414" s="30">
        <f>IF(AND($F1414="",$G1414=""),"",IF(N('設定'!$B$11)&gt;0,ROUND((N($F1414)*60+N($G1414))/N('設定'!$B$11),0)*N('設定'!$B$11),(N($F1414)*60+N($G1414)))/60)</f>
        <v/>
      </c>
      <c r="J1414" s="31">
        <f>IF(OR($I1414="",$P1414="",$P1414="なし"),"",$I1414*N(INDEX('メンバー'!$D$5:$D$24,$P1414)))</f>
        <v/>
      </c>
      <c r="K1414" s="32">
        <f>IF(OR($O1414="",$O1414="なし"),"",INDEX('案件'!$D$5:$D$84,$O1414)&amp;"")</f>
        <v/>
      </c>
      <c r="L1414" s="32">
        <f>IF(AND($A1414="",$B1414="",$C1414="",$F1414="",$G1414=""),"",IF(NOT(ISNUMBER($A1414)),"日付がない",IF($P1414="","氏名がない",IF($P1414="なし","氏名がメンバーにない",IF($O1414="","案件コードがない",IF($O1414="なし","案件コードが案件にない",IF($I1414="","時間がない",IF((N($F1414)*60+N($G1414))=0,"時間が0",IF($I1414=0,"丸めると0分","")))))))))</f>
        <v/>
      </c>
      <c r="M1414" s="58" t="n"/>
      <c r="N1414" s="33">
        <f>IF(ISNUMBER($A1414),DATE(YEAR($A1414),MONTH($A1414),1),"")</f>
        <v/>
      </c>
      <c r="O1414" s="34">
        <f>IF($C1414="","",IFERROR(MATCH($C1414,'案件'!$A$5:$A$84,0),"なし"))</f>
        <v/>
      </c>
      <c r="P1414" s="34">
        <f>IF($B1414="","",IFERROR(MATCH($B1414,'メンバー'!$B$5:$B$24,0),"なし"))</f>
        <v/>
      </c>
    </row>
    <row r="1415" ht="17" customHeight="1">
      <c r="A1415" s="23" t="n"/>
      <c r="B1415" s="21" t="n"/>
      <c r="C1415" s="21" t="n"/>
      <c r="D1415" s="29">
        <f>IF(OR($O1415="",$O1415="なし"),"",INDEX('案件'!$B$5:$B$84,$O1415)&amp;"")</f>
        <v/>
      </c>
      <c r="E1415" s="19" t="n"/>
      <c r="F1415" s="22" t="n"/>
      <c r="G1415" s="22" t="n"/>
      <c r="H1415" s="19" t="n"/>
      <c r="I1415" s="30">
        <f>IF(AND($F1415="",$G1415=""),"",IF(N('設定'!$B$11)&gt;0,ROUND((N($F1415)*60+N($G1415))/N('設定'!$B$11),0)*N('設定'!$B$11),(N($F1415)*60+N($G1415)))/60)</f>
        <v/>
      </c>
      <c r="J1415" s="31">
        <f>IF(OR($I1415="",$P1415="",$P1415="なし"),"",$I1415*N(INDEX('メンバー'!$D$5:$D$24,$P1415)))</f>
        <v/>
      </c>
      <c r="K1415" s="32">
        <f>IF(OR($O1415="",$O1415="なし"),"",INDEX('案件'!$D$5:$D$84,$O1415)&amp;"")</f>
        <v/>
      </c>
      <c r="L1415" s="32">
        <f>IF(AND($A1415="",$B1415="",$C1415="",$F1415="",$G1415=""),"",IF(NOT(ISNUMBER($A1415)),"日付がない",IF($P1415="","氏名がない",IF($P1415="なし","氏名がメンバーにない",IF($O1415="","案件コードがない",IF($O1415="なし","案件コードが案件にない",IF($I1415="","時間がない",IF((N($F1415)*60+N($G1415))=0,"時間が0",IF($I1415=0,"丸めると0分","")))))))))</f>
        <v/>
      </c>
      <c r="M1415" s="58" t="n"/>
      <c r="N1415" s="33">
        <f>IF(ISNUMBER($A1415),DATE(YEAR($A1415),MONTH($A1415),1),"")</f>
        <v/>
      </c>
      <c r="O1415" s="34">
        <f>IF($C1415="","",IFERROR(MATCH($C1415,'案件'!$A$5:$A$84,0),"なし"))</f>
        <v/>
      </c>
      <c r="P1415" s="34">
        <f>IF($B1415="","",IFERROR(MATCH($B1415,'メンバー'!$B$5:$B$24,0),"なし"))</f>
        <v/>
      </c>
    </row>
    <row r="1416" ht="17" customHeight="1">
      <c r="A1416" s="23" t="n"/>
      <c r="B1416" s="21" t="n"/>
      <c r="C1416" s="21" t="n"/>
      <c r="D1416" s="29">
        <f>IF(OR($O1416="",$O1416="なし"),"",INDEX('案件'!$B$5:$B$84,$O1416)&amp;"")</f>
        <v/>
      </c>
      <c r="E1416" s="19" t="n"/>
      <c r="F1416" s="22" t="n"/>
      <c r="G1416" s="22" t="n"/>
      <c r="H1416" s="19" t="n"/>
      <c r="I1416" s="30">
        <f>IF(AND($F1416="",$G1416=""),"",IF(N('設定'!$B$11)&gt;0,ROUND((N($F1416)*60+N($G1416))/N('設定'!$B$11),0)*N('設定'!$B$11),(N($F1416)*60+N($G1416)))/60)</f>
        <v/>
      </c>
      <c r="J1416" s="31">
        <f>IF(OR($I1416="",$P1416="",$P1416="なし"),"",$I1416*N(INDEX('メンバー'!$D$5:$D$24,$P1416)))</f>
        <v/>
      </c>
      <c r="K1416" s="32">
        <f>IF(OR($O1416="",$O1416="なし"),"",INDEX('案件'!$D$5:$D$84,$O1416)&amp;"")</f>
        <v/>
      </c>
      <c r="L1416" s="32">
        <f>IF(AND($A1416="",$B1416="",$C1416="",$F1416="",$G1416=""),"",IF(NOT(ISNUMBER($A1416)),"日付がない",IF($P1416="","氏名がない",IF($P1416="なし","氏名がメンバーにない",IF($O1416="","案件コードがない",IF($O1416="なし","案件コードが案件にない",IF($I1416="","時間がない",IF((N($F1416)*60+N($G1416))=0,"時間が0",IF($I1416=0,"丸めると0分","")))))))))</f>
        <v/>
      </c>
      <c r="M1416" s="58" t="n"/>
      <c r="N1416" s="33">
        <f>IF(ISNUMBER($A1416),DATE(YEAR($A1416),MONTH($A1416),1),"")</f>
        <v/>
      </c>
      <c r="O1416" s="34">
        <f>IF($C1416="","",IFERROR(MATCH($C1416,'案件'!$A$5:$A$84,0),"なし"))</f>
        <v/>
      </c>
      <c r="P1416" s="34">
        <f>IF($B1416="","",IFERROR(MATCH($B1416,'メンバー'!$B$5:$B$24,0),"なし"))</f>
        <v/>
      </c>
    </row>
    <row r="1417" ht="17" customHeight="1">
      <c r="A1417" s="23" t="n"/>
      <c r="B1417" s="21" t="n"/>
      <c r="C1417" s="21" t="n"/>
      <c r="D1417" s="29">
        <f>IF(OR($O1417="",$O1417="なし"),"",INDEX('案件'!$B$5:$B$84,$O1417)&amp;"")</f>
        <v/>
      </c>
      <c r="E1417" s="19" t="n"/>
      <c r="F1417" s="22" t="n"/>
      <c r="G1417" s="22" t="n"/>
      <c r="H1417" s="19" t="n"/>
      <c r="I1417" s="30">
        <f>IF(AND($F1417="",$G1417=""),"",IF(N('設定'!$B$11)&gt;0,ROUND((N($F1417)*60+N($G1417))/N('設定'!$B$11),0)*N('設定'!$B$11),(N($F1417)*60+N($G1417)))/60)</f>
        <v/>
      </c>
      <c r="J1417" s="31">
        <f>IF(OR($I1417="",$P1417="",$P1417="なし"),"",$I1417*N(INDEX('メンバー'!$D$5:$D$24,$P1417)))</f>
        <v/>
      </c>
      <c r="K1417" s="32">
        <f>IF(OR($O1417="",$O1417="なし"),"",INDEX('案件'!$D$5:$D$84,$O1417)&amp;"")</f>
        <v/>
      </c>
      <c r="L1417" s="32">
        <f>IF(AND($A1417="",$B1417="",$C1417="",$F1417="",$G1417=""),"",IF(NOT(ISNUMBER($A1417)),"日付がない",IF($P1417="","氏名がない",IF($P1417="なし","氏名がメンバーにない",IF($O1417="","案件コードがない",IF($O1417="なし","案件コードが案件にない",IF($I1417="","時間がない",IF((N($F1417)*60+N($G1417))=0,"時間が0",IF($I1417=0,"丸めると0分","")))))))))</f>
        <v/>
      </c>
      <c r="M1417" s="58" t="n"/>
      <c r="N1417" s="33">
        <f>IF(ISNUMBER($A1417),DATE(YEAR($A1417),MONTH($A1417),1),"")</f>
        <v/>
      </c>
      <c r="O1417" s="34">
        <f>IF($C1417="","",IFERROR(MATCH($C1417,'案件'!$A$5:$A$84,0),"なし"))</f>
        <v/>
      </c>
      <c r="P1417" s="34">
        <f>IF($B1417="","",IFERROR(MATCH($B1417,'メンバー'!$B$5:$B$24,0),"なし"))</f>
        <v/>
      </c>
    </row>
    <row r="1418" ht="17" customHeight="1">
      <c r="A1418" s="23" t="n"/>
      <c r="B1418" s="21" t="n"/>
      <c r="C1418" s="21" t="n"/>
      <c r="D1418" s="29">
        <f>IF(OR($O1418="",$O1418="なし"),"",INDEX('案件'!$B$5:$B$84,$O1418)&amp;"")</f>
        <v/>
      </c>
      <c r="E1418" s="19" t="n"/>
      <c r="F1418" s="22" t="n"/>
      <c r="G1418" s="22" t="n"/>
      <c r="H1418" s="19" t="n"/>
      <c r="I1418" s="30">
        <f>IF(AND($F1418="",$G1418=""),"",IF(N('設定'!$B$11)&gt;0,ROUND((N($F1418)*60+N($G1418))/N('設定'!$B$11),0)*N('設定'!$B$11),(N($F1418)*60+N($G1418)))/60)</f>
        <v/>
      </c>
      <c r="J1418" s="31">
        <f>IF(OR($I1418="",$P1418="",$P1418="なし"),"",$I1418*N(INDEX('メンバー'!$D$5:$D$24,$P1418)))</f>
        <v/>
      </c>
      <c r="K1418" s="32">
        <f>IF(OR($O1418="",$O1418="なし"),"",INDEX('案件'!$D$5:$D$84,$O1418)&amp;"")</f>
        <v/>
      </c>
      <c r="L1418" s="32">
        <f>IF(AND($A1418="",$B1418="",$C1418="",$F1418="",$G1418=""),"",IF(NOT(ISNUMBER($A1418)),"日付がない",IF($P1418="","氏名がない",IF($P1418="なし","氏名がメンバーにない",IF($O1418="","案件コードがない",IF($O1418="なし","案件コードが案件にない",IF($I1418="","時間がない",IF((N($F1418)*60+N($G1418))=0,"時間が0",IF($I1418=0,"丸めると0分","")))))))))</f>
        <v/>
      </c>
      <c r="M1418" s="58" t="n"/>
      <c r="N1418" s="33">
        <f>IF(ISNUMBER($A1418),DATE(YEAR($A1418),MONTH($A1418),1),"")</f>
        <v/>
      </c>
      <c r="O1418" s="34">
        <f>IF($C1418="","",IFERROR(MATCH($C1418,'案件'!$A$5:$A$84,0),"なし"))</f>
        <v/>
      </c>
      <c r="P1418" s="34">
        <f>IF($B1418="","",IFERROR(MATCH($B1418,'メンバー'!$B$5:$B$24,0),"なし"))</f>
        <v/>
      </c>
    </row>
    <row r="1419" ht="17" customHeight="1">
      <c r="A1419" s="23" t="n"/>
      <c r="B1419" s="21" t="n"/>
      <c r="C1419" s="21" t="n"/>
      <c r="D1419" s="29">
        <f>IF(OR($O1419="",$O1419="なし"),"",INDEX('案件'!$B$5:$B$84,$O1419)&amp;"")</f>
        <v/>
      </c>
      <c r="E1419" s="19" t="n"/>
      <c r="F1419" s="22" t="n"/>
      <c r="G1419" s="22" t="n"/>
      <c r="H1419" s="19" t="n"/>
      <c r="I1419" s="30">
        <f>IF(AND($F1419="",$G1419=""),"",IF(N('設定'!$B$11)&gt;0,ROUND((N($F1419)*60+N($G1419))/N('設定'!$B$11),0)*N('設定'!$B$11),(N($F1419)*60+N($G1419)))/60)</f>
        <v/>
      </c>
      <c r="J1419" s="31">
        <f>IF(OR($I1419="",$P1419="",$P1419="なし"),"",$I1419*N(INDEX('メンバー'!$D$5:$D$24,$P1419)))</f>
        <v/>
      </c>
      <c r="K1419" s="32">
        <f>IF(OR($O1419="",$O1419="なし"),"",INDEX('案件'!$D$5:$D$84,$O1419)&amp;"")</f>
        <v/>
      </c>
      <c r="L1419" s="32">
        <f>IF(AND($A1419="",$B1419="",$C1419="",$F1419="",$G1419=""),"",IF(NOT(ISNUMBER($A1419)),"日付がない",IF($P1419="","氏名がない",IF($P1419="なし","氏名がメンバーにない",IF($O1419="","案件コードがない",IF($O1419="なし","案件コードが案件にない",IF($I1419="","時間がない",IF((N($F1419)*60+N($G1419))=0,"時間が0",IF($I1419=0,"丸めると0分","")))))))))</f>
        <v/>
      </c>
      <c r="M1419" s="58" t="n"/>
      <c r="N1419" s="33">
        <f>IF(ISNUMBER($A1419),DATE(YEAR($A1419),MONTH($A1419),1),"")</f>
        <v/>
      </c>
      <c r="O1419" s="34">
        <f>IF($C1419="","",IFERROR(MATCH($C1419,'案件'!$A$5:$A$84,0),"なし"))</f>
        <v/>
      </c>
      <c r="P1419" s="34">
        <f>IF($B1419="","",IFERROR(MATCH($B1419,'メンバー'!$B$5:$B$24,0),"なし"))</f>
        <v/>
      </c>
    </row>
    <row r="1420" ht="17" customHeight="1">
      <c r="A1420" s="23" t="n"/>
      <c r="B1420" s="21" t="n"/>
      <c r="C1420" s="21" t="n"/>
      <c r="D1420" s="29">
        <f>IF(OR($O1420="",$O1420="なし"),"",INDEX('案件'!$B$5:$B$84,$O1420)&amp;"")</f>
        <v/>
      </c>
      <c r="E1420" s="19" t="n"/>
      <c r="F1420" s="22" t="n"/>
      <c r="G1420" s="22" t="n"/>
      <c r="H1420" s="19" t="n"/>
      <c r="I1420" s="30">
        <f>IF(AND($F1420="",$G1420=""),"",IF(N('設定'!$B$11)&gt;0,ROUND((N($F1420)*60+N($G1420))/N('設定'!$B$11),0)*N('設定'!$B$11),(N($F1420)*60+N($G1420)))/60)</f>
        <v/>
      </c>
      <c r="J1420" s="31">
        <f>IF(OR($I1420="",$P1420="",$P1420="なし"),"",$I1420*N(INDEX('メンバー'!$D$5:$D$24,$P1420)))</f>
        <v/>
      </c>
      <c r="K1420" s="32">
        <f>IF(OR($O1420="",$O1420="なし"),"",INDEX('案件'!$D$5:$D$84,$O1420)&amp;"")</f>
        <v/>
      </c>
      <c r="L1420" s="32">
        <f>IF(AND($A1420="",$B1420="",$C1420="",$F1420="",$G1420=""),"",IF(NOT(ISNUMBER($A1420)),"日付がない",IF($P1420="","氏名がない",IF($P1420="なし","氏名がメンバーにない",IF($O1420="","案件コードがない",IF($O1420="なし","案件コードが案件にない",IF($I1420="","時間がない",IF((N($F1420)*60+N($G1420))=0,"時間が0",IF($I1420=0,"丸めると0分","")))))))))</f>
        <v/>
      </c>
      <c r="M1420" s="58" t="n"/>
      <c r="N1420" s="33">
        <f>IF(ISNUMBER($A1420),DATE(YEAR($A1420),MONTH($A1420),1),"")</f>
        <v/>
      </c>
      <c r="O1420" s="34">
        <f>IF($C1420="","",IFERROR(MATCH($C1420,'案件'!$A$5:$A$84,0),"なし"))</f>
        <v/>
      </c>
      <c r="P1420" s="34">
        <f>IF($B1420="","",IFERROR(MATCH($B1420,'メンバー'!$B$5:$B$24,0),"なし"))</f>
        <v/>
      </c>
    </row>
    <row r="1421" ht="17" customHeight="1">
      <c r="A1421" s="23" t="n"/>
      <c r="B1421" s="21" t="n"/>
      <c r="C1421" s="21" t="n"/>
      <c r="D1421" s="29">
        <f>IF(OR($O1421="",$O1421="なし"),"",INDEX('案件'!$B$5:$B$84,$O1421)&amp;"")</f>
        <v/>
      </c>
      <c r="E1421" s="19" t="n"/>
      <c r="F1421" s="22" t="n"/>
      <c r="G1421" s="22" t="n"/>
      <c r="H1421" s="19" t="n"/>
      <c r="I1421" s="30">
        <f>IF(AND($F1421="",$G1421=""),"",IF(N('設定'!$B$11)&gt;0,ROUND((N($F1421)*60+N($G1421))/N('設定'!$B$11),0)*N('設定'!$B$11),(N($F1421)*60+N($G1421)))/60)</f>
        <v/>
      </c>
      <c r="J1421" s="31">
        <f>IF(OR($I1421="",$P1421="",$P1421="なし"),"",$I1421*N(INDEX('メンバー'!$D$5:$D$24,$P1421)))</f>
        <v/>
      </c>
      <c r="K1421" s="32">
        <f>IF(OR($O1421="",$O1421="なし"),"",INDEX('案件'!$D$5:$D$84,$O1421)&amp;"")</f>
        <v/>
      </c>
      <c r="L1421" s="32">
        <f>IF(AND($A1421="",$B1421="",$C1421="",$F1421="",$G1421=""),"",IF(NOT(ISNUMBER($A1421)),"日付がない",IF($P1421="","氏名がない",IF($P1421="なし","氏名がメンバーにない",IF($O1421="","案件コードがない",IF($O1421="なし","案件コードが案件にない",IF($I1421="","時間がない",IF((N($F1421)*60+N($G1421))=0,"時間が0",IF($I1421=0,"丸めると0分","")))))))))</f>
        <v/>
      </c>
      <c r="M1421" s="58" t="n"/>
      <c r="N1421" s="33">
        <f>IF(ISNUMBER($A1421),DATE(YEAR($A1421),MONTH($A1421),1),"")</f>
        <v/>
      </c>
      <c r="O1421" s="34">
        <f>IF($C1421="","",IFERROR(MATCH($C1421,'案件'!$A$5:$A$84,0),"なし"))</f>
        <v/>
      </c>
      <c r="P1421" s="34">
        <f>IF($B1421="","",IFERROR(MATCH($B1421,'メンバー'!$B$5:$B$24,0),"なし"))</f>
        <v/>
      </c>
    </row>
    <row r="1422" ht="17" customHeight="1">
      <c r="A1422" s="23" t="n"/>
      <c r="B1422" s="21" t="n"/>
      <c r="C1422" s="21" t="n"/>
      <c r="D1422" s="29">
        <f>IF(OR($O1422="",$O1422="なし"),"",INDEX('案件'!$B$5:$B$84,$O1422)&amp;"")</f>
        <v/>
      </c>
      <c r="E1422" s="19" t="n"/>
      <c r="F1422" s="22" t="n"/>
      <c r="G1422" s="22" t="n"/>
      <c r="H1422" s="19" t="n"/>
      <c r="I1422" s="30">
        <f>IF(AND($F1422="",$G1422=""),"",IF(N('設定'!$B$11)&gt;0,ROUND((N($F1422)*60+N($G1422))/N('設定'!$B$11),0)*N('設定'!$B$11),(N($F1422)*60+N($G1422)))/60)</f>
        <v/>
      </c>
      <c r="J1422" s="31">
        <f>IF(OR($I1422="",$P1422="",$P1422="なし"),"",$I1422*N(INDEX('メンバー'!$D$5:$D$24,$P1422)))</f>
        <v/>
      </c>
      <c r="K1422" s="32">
        <f>IF(OR($O1422="",$O1422="なし"),"",INDEX('案件'!$D$5:$D$84,$O1422)&amp;"")</f>
        <v/>
      </c>
      <c r="L1422" s="32">
        <f>IF(AND($A1422="",$B1422="",$C1422="",$F1422="",$G1422=""),"",IF(NOT(ISNUMBER($A1422)),"日付がない",IF($P1422="","氏名がない",IF($P1422="なし","氏名がメンバーにない",IF($O1422="","案件コードがない",IF($O1422="なし","案件コードが案件にない",IF($I1422="","時間がない",IF((N($F1422)*60+N($G1422))=0,"時間が0",IF($I1422=0,"丸めると0分","")))))))))</f>
        <v/>
      </c>
      <c r="M1422" s="58" t="n"/>
      <c r="N1422" s="33">
        <f>IF(ISNUMBER($A1422),DATE(YEAR($A1422),MONTH($A1422),1),"")</f>
        <v/>
      </c>
      <c r="O1422" s="34">
        <f>IF($C1422="","",IFERROR(MATCH($C1422,'案件'!$A$5:$A$84,0),"なし"))</f>
        <v/>
      </c>
      <c r="P1422" s="34">
        <f>IF($B1422="","",IFERROR(MATCH($B1422,'メンバー'!$B$5:$B$24,0),"なし"))</f>
        <v/>
      </c>
    </row>
    <row r="1423" ht="17" customHeight="1">
      <c r="A1423" s="23" t="n"/>
      <c r="B1423" s="21" t="n"/>
      <c r="C1423" s="21" t="n"/>
      <c r="D1423" s="29">
        <f>IF(OR($O1423="",$O1423="なし"),"",INDEX('案件'!$B$5:$B$84,$O1423)&amp;"")</f>
        <v/>
      </c>
      <c r="E1423" s="19" t="n"/>
      <c r="F1423" s="22" t="n"/>
      <c r="G1423" s="22" t="n"/>
      <c r="H1423" s="19" t="n"/>
      <c r="I1423" s="30">
        <f>IF(AND($F1423="",$G1423=""),"",IF(N('設定'!$B$11)&gt;0,ROUND((N($F1423)*60+N($G1423))/N('設定'!$B$11),0)*N('設定'!$B$11),(N($F1423)*60+N($G1423)))/60)</f>
        <v/>
      </c>
      <c r="J1423" s="31">
        <f>IF(OR($I1423="",$P1423="",$P1423="なし"),"",$I1423*N(INDEX('メンバー'!$D$5:$D$24,$P1423)))</f>
        <v/>
      </c>
      <c r="K1423" s="32">
        <f>IF(OR($O1423="",$O1423="なし"),"",INDEX('案件'!$D$5:$D$84,$O1423)&amp;"")</f>
        <v/>
      </c>
      <c r="L1423" s="32">
        <f>IF(AND($A1423="",$B1423="",$C1423="",$F1423="",$G1423=""),"",IF(NOT(ISNUMBER($A1423)),"日付がない",IF($P1423="","氏名がない",IF($P1423="なし","氏名がメンバーにない",IF($O1423="","案件コードがない",IF($O1423="なし","案件コードが案件にない",IF($I1423="","時間がない",IF((N($F1423)*60+N($G1423))=0,"時間が0",IF($I1423=0,"丸めると0分","")))))))))</f>
        <v/>
      </c>
      <c r="M1423" s="58" t="n"/>
      <c r="N1423" s="33">
        <f>IF(ISNUMBER($A1423),DATE(YEAR($A1423),MONTH($A1423),1),"")</f>
        <v/>
      </c>
      <c r="O1423" s="34">
        <f>IF($C1423="","",IFERROR(MATCH($C1423,'案件'!$A$5:$A$84,0),"なし"))</f>
        <v/>
      </c>
      <c r="P1423" s="34">
        <f>IF($B1423="","",IFERROR(MATCH($B1423,'メンバー'!$B$5:$B$24,0),"なし"))</f>
        <v/>
      </c>
    </row>
    <row r="1424" ht="17" customHeight="1">
      <c r="A1424" s="23" t="n"/>
      <c r="B1424" s="21" t="n"/>
      <c r="C1424" s="21" t="n"/>
      <c r="D1424" s="29">
        <f>IF(OR($O1424="",$O1424="なし"),"",INDEX('案件'!$B$5:$B$84,$O1424)&amp;"")</f>
        <v/>
      </c>
      <c r="E1424" s="19" t="n"/>
      <c r="F1424" s="22" t="n"/>
      <c r="G1424" s="22" t="n"/>
      <c r="H1424" s="19" t="n"/>
      <c r="I1424" s="30">
        <f>IF(AND($F1424="",$G1424=""),"",IF(N('設定'!$B$11)&gt;0,ROUND((N($F1424)*60+N($G1424))/N('設定'!$B$11),0)*N('設定'!$B$11),(N($F1424)*60+N($G1424)))/60)</f>
        <v/>
      </c>
      <c r="J1424" s="31">
        <f>IF(OR($I1424="",$P1424="",$P1424="なし"),"",$I1424*N(INDEX('メンバー'!$D$5:$D$24,$P1424)))</f>
        <v/>
      </c>
      <c r="K1424" s="32">
        <f>IF(OR($O1424="",$O1424="なし"),"",INDEX('案件'!$D$5:$D$84,$O1424)&amp;"")</f>
        <v/>
      </c>
      <c r="L1424" s="32">
        <f>IF(AND($A1424="",$B1424="",$C1424="",$F1424="",$G1424=""),"",IF(NOT(ISNUMBER($A1424)),"日付がない",IF($P1424="","氏名がない",IF($P1424="なし","氏名がメンバーにない",IF($O1424="","案件コードがない",IF($O1424="なし","案件コードが案件にない",IF($I1424="","時間がない",IF((N($F1424)*60+N($G1424))=0,"時間が0",IF($I1424=0,"丸めると0分","")))))))))</f>
        <v/>
      </c>
      <c r="M1424" s="58" t="n"/>
      <c r="N1424" s="33">
        <f>IF(ISNUMBER($A1424),DATE(YEAR($A1424),MONTH($A1424),1),"")</f>
        <v/>
      </c>
      <c r="O1424" s="34">
        <f>IF($C1424="","",IFERROR(MATCH($C1424,'案件'!$A$5:$A$84,0),"なし"))</f>
        <v/>
      </c>
      <c r="P1424" s="34">
        <f>IF($B1424="","",IFERROR(MATCH($B1424,'メンバー'!$B$5:$B$24,0),"なし"))</f>
        <v/>
      </c>
    </row>
    <row r="1425" ht="17" customHeight="1">
      <c r="A1425" s="23" t="n"/>
      <c r="B1425" s="21" t="n"/>
      <c r="C1425" s="21" t="n"/>
      <c r="D1425" s="29">
        <f>IF(OR($O1425="",$O1425="なし"),"",INDEX('案件'!$B$5:$B$84,$O1425)&amp;"")</f>
        <v/>
      </c>
      <c r="E1425" s="19" t="n"/>
      <c r="F1425" s="22" t="n"/>
      <c r="G1425" s="22" t="n"/>
      <c r="H1425" s="19" t="n"/>
      <c r="I1425" s="30">
        <f>IF(AND($F1425="",$G1425=""),"",IF(N('設定'!$B$11)&gt;0,ROUND((N($F1425)*60+N($G1425))/N('設定'!$B$11),0)*N('設定'!$B$11),(N($F1425)*60+N($G1425)))/60)</f>
        <v/>
      </c>
      <c r="J1425" s="31">
        <f>IF(OR($I1425="",$P1425="",$P1425="なし"),"",$I1425*N(INDEX('メンバー'!$D$5:$D$24,$P1425)))</f>
        <v/>
      </c>
      <c r="K1425" s="32">
        <f>IF(OR($O1425="",$O1425="なし"),"",INDEX('案件'!$D$5:$D$84,$O1425)&amp;"")</f>
        <v/>
      </c>
      <c r="L1425" s="32">
        <f>IF(AND($A1425="",$B1425="",$C1425="",$F1425="",$G1425=""),"",IF(NOT(ISNUMBER($A1425)),"日付がない",IF($P1425="","氏名がない",IF($P1425="なし","氏名がメンバーにない",IF($O1425="","案件コードがない",IF($O1425="なし","案件コードが案件にない",IF($I1425="","時間がない",IF((N($F1425)*60+N($G1425))=0,"時間が0",IF($I1425=0,"丸めると0分","")))))))))</f>
        <v/>
      </c>
      <c r="M1425" s="58" t="n"/>
      <c r="N1425" s="33">
        <f>IF(ISNUMBER($A1425),DATE(YEAR($A1425),MONTH($A1425),1),"")</f>
        <v/>
      </c>
      <c r="O1425" s="34">
        <f>IF($C1425="","",IFERROR(MATCH($C1425,'案件'!$A$5:$A$84,0),"なし"))</f>
        <v/>
      </c>
      <c r="P1425" s="34">
        <f>IF($B1425="","",IFERROR(MATCH($B1425,'メンバー'!$B$5:$B$24,0),"なし"))</f>
        <v/>
      </c>
    </row>
    <row r="1426" ht="17" customHeight="1">
      <c r="A1426" s="23" t="n"/>
      <c r="B1426" s="21" t="n"/>
      <c r="C1426" s="21" t="n"/>
      <c r="D1426" s="29">
        <f>IF(OR($O1426="",$O1426="なし"),"",INDEX('案件'!$B$5:$B$84,$O1426)&amp;"")</f>
        <v/>
      </c>
      <c r="E1426" s="19" t="n"/>
      <c r="F1426" s="22" t="n"/>
      <c r="G1426" s="22" t="n"/>
      <c r="H1426" s="19" t="n"/>
      <c r="I1426" s="30">
        <f>IF(AND($F1426="",$G1426=""),"",IF(N('設定'!$B$11)&gt;0,ROUND((N($F1426)*60+N($G1426))/N('設定'!$B$11),0)*N('設定'!$B$11),(N($F1426)*60+N($G1426)))/60)</f>
        <v/>
      </c>
      <c r="J1426" s="31">
        <f>IF(OR($I1426="",$P1426="",$P1426="なし"),"",$I1426*N(INDEX('メンバー'!$D$5:$D$24,$P1426)))</f>
        <v/>
      </c>
      <c r="K1426" s="32">
        <f>IF(OR($O1426="",$O1426="なし"),"",INDEX('案件'!$D$5:$D$84,$O1426)&amp;"")</f>
        <v/>
      </c>
      <c r="L1426" s="32">
        <f>IF(AND($A1426="",$B1426="",$C1426="",$F1426="",$G1426=""),"",IF(NOT(ISNUMBER($A1426)),"日付がない",IF($P1426="","氏名がない",IF($P1426="なし","氏名がメンバーにない",IF($O1426="","案件コードがない",IF($O1426="なし","案件コードが案件にない",IF($I1426="","時間がない",IF((N($F1426)*60+N($G1426))=0,"時間が0",IF($I1426=0,"丸めると0分","")))))))))</f>
        <v/>
      </c>
      <c r="M1426" s="58" t="n"/>
      <c r="N1426" s="33">
        <f>IF(ISNUMBER($A1426),DATE(YEAR($A1426),MONTH($A1426),1),"")</f>
        <v/>
      </c>
      <c r="O1426" s="34">
        <f>IF($C1426="","",IFERROR(MATCH($C1426,'案件'!$A$5:$A$84,0),"なし"))</f>
        <v/>
      </c>
      <c r="P1426" s="34">
        <f>IF($B1426="","",IFERROR(MATCH($B1426,'メンバー'!$B$5:$B$24,0),"なし"))</f>
        <v/>
      </c>
    </row>
    <row r="1427" ht="17" customHeight="1">
      <c r="A1427" s="23" t="n"/>
      <c r="B1427" s="21" t="n"/>
      <c r="C1427" s="21" t="n"/>
      <c r="D1427" s="29">
        <f>IF(OR($O1427="",$O1427="なし"),"",INDEX('案件'!$B$5:$B$84,$O1427)&amp;"")</f>
        <v/>
      </c>
      <c r="E1427" s="19" t="n"/>
      <c r="F1427" s="22" t="n"/>
      <c r="G1427" s="22" t="n"/>
      <c r="H1427" s="19" t="n"/>
      <c r="I1427" s="30">
        <f>IF(AND($F1427="",$G1427=""),"",IF(N('設定'!$B$11)&gt;0,ROUND((N($F1427)*60+N($G1427))/N('設定'!$B$11),0)*N('設定'!$B$11),(N($F1427)*60+N($G1427)))/60)</f>
        <v/>
      </c>
      <c r="J1427" s="31">
        <f>IF(OR($I1427="",$P1427="",$P1427="なし"),"",$I1427*N(INDEX('メンバー'!$D$5:$D$24,$P1427)))</f>
        <v/>
      </c>
      <c r="K1427" s="32">
        <f>IF(OR($O1427="",$O1427="なし"),"",INDEX('案件'!$D$5:$D$84,$O1427)&amp;"")</f>
        <v/>
      </c>
      <c r="L1427" s="32">
        <f>IF(AND($A1427="",$B1427="",$C1427="",$F1427="",$G1427=""),"",IF(NOT(ISNUMBER($A1427)),"日付がない",IF($P1427="","氏名がない",IF($P1427="なし","氏名がメンバーにない",IF($O1427="","案件コードがない",IF($O1427="なし","案件コードが案件にない",IF($I1427="","時間がない",IF((N($F1427)*60+N($G1427))=0,"時間が0",IF($I1427=0,"丸めると0分","")))))))))</f>
        <v/>
      </c>
      <c r="M1427" s="58" t="n"/>
      <c r="N1427" s="33">
        <f>IF(ISNUMBER($A1427),DATE(YEAR($A1427),MONTH($A1427),1),"")</f>
        <v/>
      </c>
      <c r="O1427" s="34">
        <f>IF($C1427="","",IFERROR(MATCH($C1427,'案件'!$A$5:$A$84,0),"なし"))</f>
        <v/>
      </c>
      <c r="P1427" s="34">
        <f>IF($B1427="","",IFERROR(MATCH($B1427,'メンバー'!$B$5:$B$24,0),"なし"))</f>
        <v/>
      </c>
    </row>
    <row r="1428" ht="17" customHeight="1">
      <c r="A1428" s="23" t="n"/>
      <c r="B1428" s="21" t="n"/>
      <c r="C1428" s="21" t="n"/>
      <c r="D1428" s="29">
        <f>IF(OR($O1428="",$O1428="なし"),"",INDEX('案件'!$B$5:$B$84,$O1428)&amp;"")</f>
        <v/>
      </c>
      <c r="E1428" s="19" t="n"/>
      <c r="F1428" s="22" t="n"/>
      <c r="G1428" s="22" t="n"/>
      <c r="H1428" s="19" t="n"/>
      <c r="I1428" s="30">
        <f>IF(AND($F1428="",$G1428=""),"",IF(N('設定'!$B$11)&gt;0,ROUND((N($F1428)*60+N($G1428))/N('設定'!$B$11),0)*N('設定'!$B$11),(N($F1428)*60+N($G1428)))/60)</f>
        <v/>
      </c>
      <c r="J1428" s="31">
        <f>IF(OR($I1428="",$P1428="",$P1428="なし"),"",$I1428*N(INDEX('メンバー'!$D$5:$D$24,$P1428)))</f>
        <v/>
      </c>
      <c r="K1428" s="32">
        <f>IF(OR($O1428="",$O1428="なし"),"",INDEX('案件'!$D$5:$D$84,$O1428)&amp;"")</f>
        <v/>
      </c>
      <c r="L1428" s="32">
        <f>IF(AND($A1428="",$B1428="",$C1428="",$F1428="",$G1428=""),"",IF(NOT(ISNUMBER($A1428)),"日付がない",IF($P1428="","氏名がない",IF($P1428="なし","氏名がメンバーにない",IF($O1428="","案件コードがない",IF($O1428="なし","案件コードが案件にない",IF($I1428="","時間がない",IF((N($F1428)*60+N($G1428))=0,"時間が0",IF($I1428=0,"丸めると0分","")))))))))</f>
        <v/>
      </c>
      <c r="M1428" s="58" t="n"/>
      <c r="N1428" s="33">
        <f>IF(ISNUMBER($A1428),DATE(YEAR($A1428),MONTH($A1428),1),"")</f>
        <v/>
      </c>
      <c r="O1428" s="34">
        <f>IF($C1428="","",IFERROR(MATCH($C1428,'案件'!$A$5:$A$84,0),"なし"))</f>
        <v/>
      </c>
      <c r="P1428" s="34">
        <f>IF($B1428="","",IFERROR(MATCH($B1428,'メンバー'!$B$5:$B$24,0),"なし"))</f>
        <v/>
      </c>
    </row>
    <row r="1429" ht="17" customHeight="1">
      <c r="A1429" s="23" t="n"/>
      <c r="B1429" s="21" t="n"/>
      <c r="C1429" s="21" t="n"/>
      <c r="D1429" s="29">
        <f>IF(OR($O1429="",$O1429="なし"),"",INDEX('案件'!$B$5:$B$84,$O1429)&amp;"")</f>
        <v/>
      </c>
      <c r="E1429" s="19" t="n"/>
      <c r="F1429" s="22" t="n"/>
      <c r="G1429" s="22" t="n"/>
      <c r="H1429" s="19" t="n"/>
      <c r="I1429" s="30">
        <f>IF(AND($F1429="",$G1429=""),"",IF(N('設定'!$B$11)&gt;0,ROUND((N($F1429)*60+N($G1429))/N('設定'!$B$11),0)*N('設定'!$B$11),(N($F1429)*60+N($G1429)))/60)</f>
        <v/>
      </c>
      <c r="J1429" s="31">
        <f>IF(OR($I1429="",$P1429="",$P1429="なし"),"",$I1429*N(INDEX('メンバー'!$D$5:$D$24,$P1429)))</f>
        <v/>
      </c>
      <c r="K1429" s="32">
        <f>IF(OR($O1429="",$O1429="なし"),"",INDEX('案件'!$D$5:$D$84,$O1429)&amp;"")</f>
        <v/>
      </c>
      <c r="L1429" s="32">
        <f>IF(AND($A1429="",$B1429="",$C1429="",$F1429="",$G1429=""),"",IF(NOT(ISNUMBER($A1429)),"日付がない",IF($P1429="","氏名がない",IF($P1429="なし","氏名がメンバーにない",IF($O1429="","案件コードがない",IF($O1429="なし","案件コードが案件にない",IF($I1429="","時間がない",IF((N($F1429)*60+N($G1429))=0,"時間が0",IF($I1429=0,"丸めると0分","")))))))))</f>
        <v/>
      </c>
      <c r="M1429" s="58" t="n"/>
      <c r="N1429" s="33">
        <f>IF(ISNUMBER($A1429),DATE(YEAR($A1429),MONTH($A1429),1),"")</f>
        <v/>
      </c>
      <c r="O1429" s="34">
        <f>IF($C1429="","",IFERROR(MATCH($C1429,'案件'!$A$5:$A$84,0),"なし"))</f>
        <v/>
      </c>
      <c r="P1429" s="34">
        <f>IF($B1429="","",IFERROR(MATCH($B1429,'メンバー'!$B$5:$B$24,0),"なし"))</f>
        <v/>
      </c>
    </row>
    <row r="1430" ht="17" customHeight="1">
      <c r="A1430" s="23" t="n"/>
      <c r="B1430" s="21" t="n"/>
      <c r="C1430" s="21" t="n"/>
      <c r="D1430" s="29">
        <f>IF(OR($O1430="",$O1430="なし"),"",INDEX('案件'!$B$5:$B$84,$O1430)&amp;"")</f>
        <v/>
      </c>
      <c r="E1430" s="19" t="n"/>
      <c r="F1430" s="22" t="n"/>
      <c r="G1430" s="22" t="n"/>
      <c r="H1430" s="19" t="n"/>
      <c r="I1430" s="30">
        <f>IF(AND($F1430="",$G1430=""),"",IF(N('設定'!$B$11)&gt;0,ROUND((N($F1430)*60+N($G1430))/N('設定'!$B$11),0)*N('設定'!$B$11),(N($F1430)*60+N($G1430)))/60)</f>
        <v/>
      </c>
      <c r="J1430" s="31">
        <f>IF(OR($I1430="",$P1430="",$P1430="なし"),"",$I1430*N(INDEX('メンバー'!$D$5:$D$24,$P1430)))</f>
        <v/>
      </c>
      <c r="K1430" s="32">
        <f>IF(OR($O1430="",$O1430="なし"),"",INDEX('案件'!$D$5:$D$84,$O1430)&amp;"")</f>
        <v/>
      </c>
      <c r="L1430" s="32">
        <f>IF(AND($A1430="",$B1430="",$C1430="",$F1430="",$G1430=""),"",IF(NOT(ISNUMBER($A1430)),"日付がない",IF($P1430="","氏名がない",IF($P1430="なし","氏名がメンバーにない",IF($O1430="","案件コードがない",IF($O1430="なし","案件コードが案件にない",IF($I1430="","時間がない",IF((N($F1430)*60+N($G1430))=0,"時間が0",IF($I1430=0,"丸めると0分","")))))))))</f>
        <v/>
      </c>
      <c r="M1430" s="58" t="n"/>
      <c r="N1430" s="33">
        <f>IF(ISNUMBER($A1430),DATE(YEAR($A1430),MONTH($A1430),1),"")</f>
        <v/>
      </c>
      <c r="O1430" s="34">
        <f>IF($C1430="","",IFERROR(MATCH($C1430,'案件'!$A$5:$A$84,0),"なし"))</f>
        <v/>
      </c>
      <c r="P1430" s="34">
        <f>IF($B1430="","",IFERROR(MATCH($B1430,'メンバー'!$B$5:$B$24,0),"なし"))</f>
        <v/>
      </c>
    </row>
    <row r="1431" ht="17" customHeight="1">
      <c r="A1431" s="23" t="n"/>
      <c r="B1431" s="21" t="n"/>
      <c r="C1431" s="21" t="n"/>
      <c r="D1431" s="29">
        <f>IF(OR($O1431="",$O1431="なし"),"",INDEX('案件'!$B$5:$B$84,$O1431)&amp;"")</f>
        <v/>
      </c>
      <c r="E1431" s="19" t="n"/>
      <c r="F1431" s="22" t="n"/>
      <c r="G1431" s="22" t="n"/>
      <c r="H1431" s="19" t="n"/>
      <c r="I1431" s="30">
        <f>IF(AND($F1431="",$G1431=""),"",IF(N('設定'!$B$11)&gt;0,ROUND((N($F1431)*60+N($G1431))/N('設定'!$B$11),0)*N('設定'!$B$11),(N($F1431)*60+N($G1431)))/60)</f>
        <v/>
      </c>
      <c r="J1431" s="31">
        <f>IF(OR($I1431="",$P1431="",$P1431="なし"),"",$I1431*N(INDEX('メンバー'!$D$5:$D$24,$P1431)))</f>
        <v/>
      </c>
      <c r="K1431" s="32">
        <f>IF(OR($O1431="",$O1431="なし"),"",INDEX('案件'!$D$5:$D$84,$O1431)&amp;"")</f>
        <v/>
      </c>
      <c r="L1431" s="32">
        <f>IF(AND($A1431="",$B1431="",$C1431="",$F1431="",$G1431=""),"",IF(NOT(ISNUMBER($A1431)),"日付がない",IF($P1431="","氏名がない",IF($P1431="なし","氏名がメンバーにない",IF($O1431="","案件コードがない",IF($O1431="なし","案件コードが案件にない",IF($I1431="","時間がない",IF((N($F1431)*60+N($G1431))=0,"時間が0",IF($I1431=0,"丸めると0分","")))))))))</f>
        <v/>
      </c>
      <c r="M1431" s="58" t="n"/>
      <c r="N1431" s="33">
        <f>IF(ISNUMBER($A1431),DATE(YEAR($A1431),MONTH($A1431),1),"")</f>
        <v/>
      </c>
      <c r="O1431" s="34">
        <f>IF($C1431="","",IFERROR(MATCH($C1431,'案件'!$A$5:$A$84,0),"なし"))</f>
        <v/>
      </c>
      <c r="P1431" s="34">
        <f>IF($B1431="","",IFERROR(MATCH($B1431,'メンバー'!$B$5:$B$24,0),"なし"))</f>
        <v/>
      </c>
    </row>
    <row r="1432" ht="17" customHeight="1">
      <c r="A1432" s="23" t="n"/>
      <c r="B1432" s="21" t="n"/>
      <c r="C1432" s="21" t="n"/>
      <c r="D1432" s="29">
        <f>IF(OR($O1432="",$O1432="なし"),"",INDEX('案件'!$B$5:$B$84,$O1432)&amp;"")</f>
        <v/>
      </c>
      <c r="E1432" s="19" t="n"/>
      <c r="F1432" s="22" t="n"/>
      <c r="G1432" s="22" t="n"/>
      <c r="H1432" s="19" t="n"/>
      <c r="I1432" s="30">
        <f>IF(AND($F1432="",$G1432=""),"",IF(N('設定'!$B$11)&gt;0,ROUND((N($F1432)*60+N($G1432))/N('設定'!$B$11),0)*N('設定'!$B$11),(N($F1432)*60+N($G1432)))/60)</f>
        <v/>
      </c>
      <c r="J1432" s="31">
        <f>IF(OR($I1432="",$P1432="",$P1432="なし"),"",$I1432*N(INDEX('メンバー'!$D$5:$D$24,$P1432)))</f>
        <v/>
      </c>
      <c r="K1432" s="32">
        <f>IF(OR($O1432="",$O1432="なし"),"",INDEX('案件'!$D$5:$D$84,$O1432)&amp;"")</f>
        <v/>
      </c>
      <c r="L1432" s="32">
        <f>IF(AND($A1432="",$B1432="",$C1432="",$F1432="",$G1432=""),"",IF(NOT(ISNUMBER($A1432)),"日付がない",IF($P1432="","氏名がない",IF($P1432="なし","氏名がメンバーにない",IF($O1432="","案件コードがない",IF($O1432="なし","案件コードが案件にない",IF($I1432="","時間がない",IF((N($F1432)*60+N($G1432))=0,"時間が0",IF($I1432=0,"丸めると0分","")))))))))</f>
        <v/>
      </c>
      <c r="M1432" s="58" t="n"/>
      <c r="N1432" s="33">
        <f>IF(ISNUMBER($A1432),DATE(YEAR($A1432),MONTH($A1432),1),"")</f>
        <v/>
      </c>
      <c r="O1432" s="34">
        <f>IF($C1432="","",IFERROR(MATCH($C1432,'案件'!$A$5:$A$84,0),"なし"))</f>
        <v/>
      </c>
      <c r="P1432" s="34">
        <f>IF($B1432="","",IFERROR(MATCH($B1432,'メンバー'!$B$5:$B$24,0),"なし"))</f>
        <v/>
      </c>
    </row>
    <row r="1433" ht="17" customHeight="1">
      <c r="A1433" s="23" t="n"/>
      <c r="B1433" s="21" t="n"/>
      <c r="C1433" s="21" t="n"/>
      <c r="D1433" s="29">
        <f>IF(OR($O1433="",$O1433="なし"),"",INDEX('案件'!$B$5:$B$84,$O1433)&amp;"")</f>
        <v/>
      </c>
      <c r="E1433" s="19" t="n"/>
      <c r="F1433" s="22" t="n"/>
      <c r="G1433" s="22" t="n"/>
      <c r="H1433" s="19" t="n"/>
      <c r="I1433" s="30">
        <f>IF(AND($F1433="",$G1433=""),"",IF(N('設定'!$B$11)&gt;0,ROUND((N($F1433)*60+N($G1433))/N('設定'!$B$11),0)*N('設定'!$B$11),(N($F1433)*60+N($G1433)))/60)</f>
        <v/>
      </c>
      <c r="J1433" s="31">
        <f>IF(OR($I1433="",$P1433="",$P1433="なし"),"",$I1433*N(INDEX('メンバー'!$D$5:$D$24,$P1433)))</f>
        <v/>
      </c>
      <c r="K1433" s="32">
        <f>IF(OR($O1433="",$O1433="なし"),"",INDEX('案件'!$D$5:$D$84,$O1433)&amp;"")</f>
        <v/>
      </c>
      <c r="L1433" s="32">
        <f>IF(AND($A1433="",$B1433="",$C1433="",$F1433="",$G1433=""),"",IF(NOT(ISNUMBER($A1433)),"日付がない",IF($P1433="","氏名がない",IF($P1433="なし","氏名がメンバーにない",IF($O1433="","案件コードがない",IF($O1433="なし","案件コードが案件にない",IF($I1433="","時間がない",IF((N($F1433)*60+N($G1433))=0,"時間が0",IF($I1433=0,"丸めると0分","")))))))))</f>
        <v/>
      </c>
      <c r="M1433" s="58" t="n"/>
      <c r="N1433" s="33">
        <f>IF(ISNUMBER($A1433),DATE(YEAR($A1433),MONTH($A1433),1),"")</f>
        <v/>
      </c>
      <c r="O1433" s="34">
        <f>IF($C1433="","",IFERROR(MATCH($C1433,'案件'!$A$5:$A$84,0),"なし"))</f>
        <v/>
      </c>
      <c r="P1433" s="34">
        <f>IF($B1433="","",IFERROR(MATCH($B1433,'メンバー'!$B$5:$B$24,0),"なし"))</f>
        <v/>
      </c>
    </row>
    <row r="1434" ht="17" customHeight="1">
      <c r="A1434" s="23" t="n"/>
      <c r="B1434" s="21" t="n"/>
      <c r="C1434" s="21" t="n"/>
      <c r="D1434" s="29">
        <f>IF(OR($O1434="",$O1434="なし"),"",INDEX('案件'!$B$5:$B$84,$O1434)&amp;"")</f>
        <v/>
      </c>
      <c r="E1434" s="19" t="n"/>
      <c r="F1434" s="22" t="n"/>
      <c r="G1434" s="22" t="n"/>
      <c r="H1434" s="19" t="n"/>
      <c r="I1434" s="30">
        <f>IF(AND($F1434="",$G1434=""),"",IF(N('設定'!$B$11)&gt;0,ROUND((N($F1434)*60+N($G1434))/N('設定'!$B$11),0)*N('設定'!$B$11),(N($F1434)*60+N($G1434)))/60)</f>
        <v/>
      </c>
      <c r="J1434" s="31">
        <f>IF(OR($I1434="",$P1434="",$P1434="なし"),"",$I1434*N(INDEX('メンバー'!$D$5:$D$24,$P1434)))</f>
        <v/>
      </c>
      <c r="K1434" s="32">
        <f>IF(OR($O1434="",$O1434="なし"),"",INDEX('案件'!$D$5:$D$84,$O1434)&amp;"")</f>
        <v/>
      </c>
      <c r="L1434" s="32">
        <f>IF(AND($A1434="",$B1434="",$C1434="",$F1434="",$G1434=""),"",IF(NOT(ISNUMBER($A1434)),"日付がない",IF($P1434="","氏名がない",IF($P1434="なし","氏名がメンバーにない",IF($O1434="","案件コードがない",IF($O1434="なし","案件コードが案件にない",IF($I1434="","時間がない",IF((N($F1434)*60+N($G1434))=0,"時間が0",IF($I1434=0,"丸めると0分","")))))))))</f>
        <v/>
      </c>
      <c r="M1434" s="58" t="n"/>
      <c r="N1434" s="33">
        <f>IF(ISNUMBER($A1434),DATE(YEAR($A1434),MONTH($A1434),1),"")</f>
        <v/>
      </c>
      <c r="O1434" s="34">
        <f>IF($C1434="","",IFERROR(MATCH($C1434,'案件'!$A$5:$A$84,0),"なし"))</f>
        <v/>
      </c>
      <c r="P1434" s="34">
        <f>IF($B1434="","",IFERROR(MATCH($B1434,'メンバー'!$B$5:$B$24,0),"なし"))</f>
        <v/>
      </c>
    </row>
    <row r="1435" ht="17" customHeight="1">
      <c r="A1435" s="23" t="n"/>
      <c r="B1435" s="21" t="n"/>
      <c r="C1435" s="21" t="n"/>
      <c r="D1435" s="29">
        <f>IF(OR($O1435="",$O1435="なし"),"",INDEX('案件'!$B$5:$B$84,$O1435)&amp;"")</f>
        <v/>
      </c>
      <c r="E1435" s="19" t="n"/>
      <c r="F1435" s="22" t="n"/>
      <c r="G1435" s="22" t="n"/>
      <c r="H1435" s="19" t="n"/>
      <c r="I1435" s="30">
        <f>IF(AND($F1435="",$G1435=""),"",IF(N('設定'!$B$11)&gt;0,ROUND((N($F1435)*60+N($G1435))/N('設定'!$B$11),0)*N('設定'!$B$11),(N($F1435)*60+N($G1435)))/60)</f>
        <v/>
      </c>
      <c r="J1435" s="31">
        <f>IF(OR($I1435="",$P1435="",$P1435="なし"),"",$I1435*N(INDEX('メンバー'!$D$5:$D$24,$P1435)))</f>
        <v/>
      </c>
      <c r="K1435" s="32">
        <f>IF(OR($O1435="",$O1435="なし"),"",INDEX('案件'!$D$5:$D$84,$O1435)&amp;"")</f>
        <v/>
      </c>
      <c r="L1435" s="32">
        <f>IF(AND($A1435="",$B1435="",$C1435="",$F1435="",$G1435=""),"",IF(NOT(ISNUMBER($A1435)),"日付がない",IF($P1435="","氏名がない",IF($P1435="なし","氏名がメンバーにない",IF($O1435="","案件コードがない",IF($O1435="なし","案件コードが案件にない",IF($I1435="","時間がない",IF((N($F1435)*60+N($G1435))=0,"時間が0",IF($I1435=0,"丸めると0分","")))))))))</f>
        <v/>
      </c>
      <c r="M1435" s="58" t="n"/>
      <c r="N1435" s="33">
        <f>IF(ISNUMBER($A1435),DATE(YEAR($A1435),MONTH($A1435),1),"")</f>
        <v/>
      </c>
      <c r="O1435" s="34">
        <f>IF($C1435="","",IFERROR(MATCH($C1435,'案件'!$A$5:$A$84,0),"なし"))</f>
        <v/>
      </c>
      <c r="P1435" s="34">
        <f>IF($B1435="","",IFERROR(MATCH($B1435,'メンバー'!$B$5:$B$24,0),"なし"))</f>
        <v/>
      </c>
    </row>
    <row r="1436" ht="17" customHeight="1">
      <c r="A1436" s="23" t="n"/>
      <c r="B1436" s="21" t="n"/>
      <c r="C1436" s="21" t="n"/>
      <c r="D1436" s="29">
        <f>IF(OR($O1436="",$O1436="なし"),"",INDEX('案件'!$B$5:$B$84,$O1436)&amp;"")</f>
        <v/>
      </c>
      <c r="E1436" s="19" t="n"/>
      <c r="F1436" s="22" t="n"/>
      <c r="G1436" s="22" t="n"/>
      <c r="H1436" s="19" t="n"/>
      <c r="I1436" s="30">
        <f>IF(AND($F1436="",$G1436=""),"",IF(N('設定'!$B$11)&gt;0,ROUND((N($F1436)*60+N($G1436))/N('設定'!$B$11),0)*N('設定'!$B$11),(N($F1436)*60+N($G1436)))/60)</f>
        <v/>
      </c>
      <c r="J1436" s="31">
        <f>IF(OR($I1436="",$P1436="",$P1436="なし"),"",$I1436*N(INDEX('メンバー'!$D$5:$D$24,$P1436)))</f>
        <v/>
      </c>
      <c r="K1436" s="32">
        <f>IF(OR($O1436="",$O1436="なし"),"",INDEX('案件'!$D$5:$D$84,$O1436)&amp;"")</f>
        <v/>
      </c>
      <c r="L1436" s="32">
        <f>IF(AND($A1436="",$B1436="",$C1436="",$F1436="",$G1436=""),"",IF(NOT(ISNUMBER($A1436)),"日付がない",IF($P1436="","氏名がない",IF($P1436="なし","氏名がメンバーにない",IF($O1436="","案件コードがない",IF($O1436="なし","案件コードが案件にない",IF($I1436="","時間がない",IF((N($F1436)*60+N($G1436))=0,"時間が0",IF($I1436=0,"丸めると0分","")))))))))</f>
        <v/>
      </c>
      <c r="M1436" s="58" t="n"/>
      <c r="N1436" s="33">
        <f>IF(ISNUMBER($A1436),DATE(YEAR($A1436),MONTH($A1436),1),"")</f>
        <v/>
      </c>
      <c r="O1436" s="34">
        <f>IF($C1436="","",IFERROR(MATCH($C1436,'案件'!$A$5:$A$84,0),"なし"))</f>
        <v/>
      </c>
      <c r="P1436" s="34">
        <f>IF($B1436="","",IFERROR(MATCH($B1436,'メンバー'!$B$5:$B$24,0),"なし"))</f>
        <v/>
      </c>
    </row>
    <row r="1437" ht="17" customHeight="1">
      <c r="A1437" s="23" t="n"/>
      <c r="B1437" s="21" t="n"/>
      <c r="C1437" s="21" t="n"/>
      <c r="D1437" s="29">
        <f>IF(OR($O1437="",$O1437="なし"),"",INDEX('案件'!$B$5:$B$84,$O1437)&amp;"")</f>
        <v/>
      </c>
      <c r="E1437" s="19" t="n"/>
      <c r="F1437" s="22" t="n"/>
      <c r="G1437" s="22" t="n"/>
      <c r="H1437" s="19" t="n"/>
      <c r="I1437" s="30">
        <f>IF(AND($F1437="",$G1437=""),"",IF(N('設定'!$B$11)&gt;0,ROUND((N($F1437)*60+N($G1437))/N('設定'!$B$11),0)*N('設定'!$B$11),(N($F1437)*60+N($G1437)))/60)</f>
        <v/>
      </c>
      <c r="J1437" s="31">
        <f>IF(OR($I1437="",$P1437="",$P1437="なし"),"",$I1437*N(INDEX('メンバー'!$D$5:$D$24,$P1437)))</f>
        <v/>
      </c>
      <c r="K1437" s="32">
        <f>IF(OR($O1437="",$O1437="なし"),"",INDEX('案件'!$D$5:$D$84,$O1437)&amp;"")</f>
        <v/>
      </c>
      <c r="L1437" s="32">
        <f>IF(AND($A1437="",$B1437="",$C1437="",$F1437="",$G1437=""),"",IF(NOT(ISNUMBER($A1437)),"日付がない",IF($P1437="","氏名がない",IF($P1437="なし","氏名がメンバーにない",IF($O1437="","案件コードがない",IF($O1437="なし","案件コードが案件にない",IF($I1437="","時間がない",IF((N($F1437)*60+N($G1437))=0,"時間が0",IF($I1437=0,"丸めると0分","")))))))))</f>
        <v/>
      </c>
      <c r="M1437" s="58" t="n"/>
      <c r="N1437" s="33">
        <f>IF(ISNUMBER($A1437),DATE(YEAR($A1437),MONTH($A1437),1),"")</f>
        <v/>
      </c>
      <c r="O1437" s="34">
        <f>IF($C1437="","",IFERROR(MATCH($C1437,'案件'!$A$5:$A$84,0),"なし"))</f>
        <v/>
      </c>
      <c r="P1437" s="34">
        <f>IF($B1437="","",IFERROR(MATCH($B1437,'メンバー'!$B$5:$B$24,0),"なし"))</f>
        <v/>
      </c>
    </row>
    <row r="1438" ht="17" customHeight="1">
      <c r="A1438" s="23" t="n"/>
      <c r="B1438" s="21" t="n"/>
      <c r="C1438" s="21" t="n"/>
      <c r="D1438" s="29">
        <f>IF(OR($O1438="",$O1438="なし"),"",INDEX('案件'!$B$5:$B$84,$O1438)&amp;"")</f>
        <v/>
      </c>
      <c r="E1438" s="19" t="n"/>
      <c r="F1438" s="22" t="n"/>
      <c r="G1438" s="22" t="n"/>
      <c r="H1438" s="19" t="n"/>
      <c r="I1438" s="30">
        <f>IF(AND($F1438="",$G1438=""),"",IF(N('設定'!$B$11)&gt;0,ROUND((N($F1438)*60+N($G1438))/N('設定'!$B$11),0)*N('設定'!$B$11),(N($F1438)*60+N($G1438)))/60)</f>
        <v/>
      </c>
      <c r="J1438" s="31">
        <f>IF(OR($I1438="",$P1438="",$P1438="なし"),"",$I1438*N(INDEX('メンバー'!$D$5:$D$24,$P1438)))</f>
        <v/>
      </c>
      <c r="K1438" s="32">
        <f>IF(OR($O1438="",$O1438="なし"),"",INDEX('案件'!$D$5:$D$84,$O1438)&amp;"")</f>
        <v/>
      </c>
      <c r="L1438" s="32">
        <f>IF(AND($A1438="",$B1438="",$C1438="",$F1438="",$G1438=""),"",IF(NOT(ISNUMBER($A1438)),"日付がない",IF($P1438="","氏名がない",IF($P1438="なし","氏名がメンバーにない",IF($O1438="","案件コードがない",IF($O1438="なし","案件コードが案件にない",IF($I1438="","時間がない",IF((N($F1438)*60+N($G1438))=0,"時間が0",IF($I1438=0,"丸めると0分","")))))))))</f>
        <v/>
      </c>
      <c r="M1438" s="58" t="n"/>
      <c r="N1438" s="33">
        <f>IF(ISNUMBER($A1438),DATE(YEAR($A1438),MONTH($A1438),1),"")</f>
        <v/>
      </c>
      <c r="O1438" s="34">
        <f>IF($C1438="","",IFERROR(MATCH($C1438,'案件'!$A$5:$A$84,0),"なし"))</f>
        <v/>
      </c>
      <c r="P1438" s="34">
        <f>IF($B1438="","",IFERROR(MATCH($B1438,'メンバー'!$B$5:$B$24,0),"なし"))</f>
        <v/>
      </c>
    </row>
    <row r="1439" ht="17" customHeight="1">
      <c r="A1439" s="23" t="n"/>
      <c r="B1439" s="21" t="n"/>
      <c r="C1439" s="21" t="n"/>
      <c r="D1439" s="29">
        <f>IF(OR($O1439="",$O1439="なし"),"",INDEX('案件'!$B$5:$B$84,$O1439)&amp;"")</f>
        <v/>
      </c>
      <c r="E1439" s="19" t="n"/>
      <c r="F1439" s="22" t="n"/>
      <c r="G1439" s="22" t="n"/>
      <c r="H1439" s="19" t="n"/>
      <c r="I1439" s="30">
        <f>IF(AND($F1439="",$G1439=""),"",IF(N('設定'!$B$11)&gt;0,ROUND((N($F1439)*60+N($G1439))/N('設定'!$B$11),0)*N('設定'!$B$11),(N($F1439)*60+N($G1439)))/60)</f>
        <v/>
      </c>
      <c r="J1439" s="31">
        <f>IF(OR($I1439="",$P1439="",$P1439="なし"),"",$I1439*N(INDEX('メンバー'!$D$5:$D$24,$P1439)))</f>
        <v/>
      </c>
      <c r="K1439" s="32">
        <f>IF(OR($O1439="",$O1439="なし"),"",INDEX('案件'!$D$5:$D$84,$O1439)&amp;"")</f>
        <v/>
      </c>
      <c r="L1439" s="32">
        <f>IF(AND($A1439="",$B1439="",$C1439="",$F1439="",$G1439=""),"",IF(NOT(ISNUMBER($A1439)),"日付がない",IF($P1439="","氏名がない",IF($P1439="なし","氏名がメンバーにない",IF($O1439="","案件コードがない",IF($O1439="なし","案件コードが案件にない",IF($I1439="","時間がない",IF((N($F1439)*60+N($G1439))=0,"時間が0",IF($I1439=0,"丸めると0分","")))))))))</f>
        <v/>
      </c>
      <c r="M1439" s="58" t="n"/>
      <c r="N1439" s="33">
        <f>IF(ISNUMBER($A1439),DATE(YEAR($A1439),MONTH($A1439),1),"")</f>
        <v/>
      </c>
      <c r="O1439" s="34">
        <f>IF($C1439="","",IFERROR(MATCH($C1439,'案件'!$A$5:$A$84,0),"なし"))</f>
        <v/>
      </c>
      <c r="P1439" s="34">
        <f>IF($B1439="","",IFERROR(MATCH($B1439,'メンバー'!$B$5:$B$24,0),"なし"))</f>
        <v/>
      </c>
    </row>
    <row r="1440" ht="17" customHeight="1">
      <c r="A1440" s="23" t="n"/>
      <c r="B1440" s="21" t="n"/>
      <c r="C1440" s="21" t="n"/>
      <c r="D1440" s="29">
        <f>IF(OR($O1440="",$O1440="なし"),"",INDEX('案件'!$B$5:$B$84,$O1440)&amp;"")</f>
        <v/>
      </c>
      <c r="E1440" s="19" t="n"/>
      <c r="F1440" s="22" t="n"/>
      <c r="G1440" s="22" t="n"/>
      <c r="H1440" s="19" t="n"/>
      <c r="I1440" s="30">
        <f>IF(AND($F1440="",$G1440=""),"",IF(N('設定'!$B$11)&gt;0,ROUND((N($F1440)*60+N($G1440))/N('設定'!$B$11),0)*N('設定'!$B$11),(N($F1440)*60+N($G1440)))/60)</f>
        <v/>
      </c>
      <c r="J1440" s="31">
        <f>IF(OR($I1440="",$P1440="",$P1440="なし"),"",$I1440*N(INDEX('メンバー'!$D$5:$D$24,$P1440)))</f>
        <v/>
      </c>
      <c r="K1440" s="32">
        <f>IF(OR($O1440="",$O1440="なし"),"",INDEX('案件'!$D$5:$D$84,$O1440)&amp;"")</f>
        <v/>
      </c>
      <c r="L1440" s="32">
        <f>IF(AND($A1440="",$B1440="",$C1440="",$F1440="",$G1440=""),"",IF(NOT(ISNUMBER($A1440)),"日付がない",IF($P1440="","氏名がない",IF($P1440="なし","氏名がメンバーにない",IF($O1440="","案件コードがない",IF($O1440="なし","案件コードが案件にない",IF($I1440="","時間がない",IF((N($F1440)*60+N($G1440))=0,"時間が0",IF($I1440=0,"丸めると0分","")))))))))</f>
        <v/>
      </c>
      <c r="M1440" s="58" t="n"/>
      <c r="N1440" s="33">
        <f>IF(ISNUMBER($A1440),DATE(YEAR($A1440),MONTH($A1440),1),"")</f>
        <v/>
      </c>
      <c r="O1440" s="34">
        <f>IF($C1440="","",IFERROR(MATCH($C1440,'案件'!$A$5:$A$84,0),"なし"))</f>
        <v/>
      </c>
      <c r="P1440" s="34">
        <f>IF($B1440="","",IFERROR(MATCH($B1440,'メンバー'!$B$5:$B$24,0),"なし"))</f>
        <v/>
      </c>
    </row>
    <row r="1441" ht="17" customHeight="1">
      <c r="A1441" s="23" t="n"/>
      <c r="B1441" s="21" t="n"/>
      <c r="C1441" s="21" t="n"/>
      <c r="D1441" s="29">
        <f>IF(OR($O1441="",$O1441="なし"),"",INDEX('案件'!$B$5:$B$84,$O1441)&amp;"")</f>
        <v/>
      </c>
      <c r="E1441" s="19" t="n"/>
      <c r="F1441" s="22" t="n"/>
      <c r="G1441" s="22" t="n"/>
      <c r="H1441" s="19" t="n"/>
      <c r="I1441" s="30">
        <f>IF(AND($F1441="",$G1441=""),"",IF(N('設定'!$B$11)&gt;0,ROUND((N($F1441)*60+N($G1441))/N('設定'!$B$11),0)*N('設定'!$B$11),(N($F1441)*60+N($G1441)))/60)</f>
        <v/>
      </c>
      <c r="J1441" s="31">
        <f>IF(OR($I1441="",$P1441="",$P1441="なし"),"",$I1441*N(INDEX('メンバー'!$D$5:$D$24,$P1441)))</f>
        <v/>
      </c>
      <c r="K1441" s="32">
        <f>IF(OR($O1441="",$O1441="なし"),"",INDEX('案件'!$D$5:$D$84,$O1441)&amp;"")</f>
        <v/>
      </c>
      <c r="L1441" s="32">
        <f>IF(AND($A1441="",$B1441="",$C1441="",$F1441="",$G1441=""),"",IF(NOT(ISNUMBER($A1441)),"日付がない",IF($P1441="","氏名がない",IF($P1441="なし","氏名がメンバーにない",IF($O1441="","案件コードがない",IF($O1441="なし","案件コードが案件にない",IF($I1441="","時間がない",IF((N($F1441)*60+N($G1441))=0,"時間が0",IF($I1441=0,"丸めると0分","")))))))))</f>
        <v/>
      </c>
      <c r="M1441" s="58" t="n"/>
      <c r="N1441" s="33">
        <f>IF(ISNUMBER($A1441),DATE(YEAR($A1441),MONTH($A1441),1),"")</f>
        <v/>
      </c>
      <c r="O1441" s="34">
        <f>IF($C1441="","",IFERROR(MATCH($C1441,'案件'!$A$5:$A$84,0),"なし"))</f>
        <v/>
      </c>
      <c r="P1441" s="34">
        <f>IF($B1441="","",IFERROR(MATCH($B1441,'メンバー'!$B$5:$B$24,0),"なし"))</f>
        <v/>
      </c>
    </row>
    <row r="1442" ht="17" customHeight="1">
      <c r="A1442" s="23" t="n"/>
      <c r="B1442" s="21" t="n"/>
      <c r="C1442" s="21" t="n"/>
      <c r="D1442" s="29">
        <f>IF(OR($O1442="",$O1442="なし"),"",INDEX('案件'!$B$5:$B$84,$O1442)&amp;"")</f>
        <v/>
      </c>
      <c r="E1442" s="19" t="n"/>
      <c r="F1442" s="22" t="n"/>
      <c r="G1442" s="22" t="n"/>
      <c r="H1442" s="19" t="n"/>
      <c r="I1442" s="30">
        <f>IF(AND($F1442="",$G1442=""),"",IF(N('設定'!$B$11)&gt;0,ROUND((N($F1442)*60+N($G1442))/N('設定'!$B$11),0)*N('設定'!$B$11),(N($F1442)*60+N($G1442)))/60)</f>
        <v/>
      </c>
      <c r="J1442" s="31">
        <f>IF(OR($I1442="",$P1442="",$P1442="なし"),"",$I1442*N(INDEX('メンバー'!$D$5:$D$24,$P1442)))</f>
        <v/>
      </c>
      <c r="K1442" s="32">
        <f>IF(OR($O1442="",$O1442="なし"),"",INDEX('案件'!$D$5:$D$84,$O1442)&amp;"")</f>
        <v/>
      </c>
      <c r="L1442" s="32">
        <f>IF(AND($A1442="",$B1442="",$C1442="",$F1442="",$G1442=""),"",IF(NOT(ISNUMBER($A1442)),"日付がない",IF($P1442="","氏名がない",IF($P1442="なし","氏名がメンバーにない",IF($O1442="","案件コードがない",IF($O1442="なし","案件コードが案件にない",IF($I1442="","時間がない",IF((N($F1442)*60+N($G1442))=0,"時間が0",IF($I1442=0,"丸めると0分","")))))))))</f>
        <v/>
      </c>
      <c r="M1442" s="58" t="n"/>
      <c r="N1442" s="33">
        <f>IF(ISNUMBER($A1442),DATE(YEAR($A1442),MONTH($A1442),1),"")</f>
        <v/>
      </c>
      <c r="O1442" s="34">
        <f>IF($C1442="","",IFERROR(MATCH($C1442,'案件'!$A$5:$A$84,0),"なし"))</f>
        <v/>
      </c>
      <c r="P1442" s="34">
        <f>IF($B1442="","",IFERROR(MATCH($B1442,'メンバー'!$B$5:$B$24,0),"なし"))</f>
        <v/>
      </c>
    </row>
    <row r="1443" ht="17" customHeight="1">
      <c r="A1443" s="23" t="n"/>
      <c r="B1443" s="21" t="n"/>
      <c r="C1443" s="21" t="n"/>
      <c r="D1443" s="29">
        <f>IF(OR($O1443="",$O1443="なし"),"",INDEX('案件'!$B$5:$B$84,$O1443)&amp;"")</f>
        <v/>
      </c>
      <c r="E1443" s="19" t="n"/>
      <c r="F1443" s="22" t="n"/>
      <c r="G1443" s="22" t="n"/>
      <c r="H1443" s="19" t="n"/>
      <c r="I1443" s="30">
        <f>IF(AND($F1443="",$G1443=""),"",IF(N('設定'!$B$11)&gt;0,ROUND((N($F1443)*60+N($G1443))/N('設定'!$B$11),0)*N('設定'!$B$11),(N($F1443)*60+N($G1443)))/60)</f>
        <v/>
      </c>
      <c r="J1443" s="31">
        <f>IF(OR($I1443="",$P1443="",$P1443="なし"),"",$I1443*N(INDEX('メンバー'!$D$5:$D$24,$P1443)))</f>
        <v/>
      </c>
      <c r="K1443" s="32">
        <f>IF(OR($O1443="",$O1443="なし"),"",INDEX('案件'!$D$5:$D$84,$O1443)&amp;"")</f>
        <v/>
      </c>
      <c r="L1443" s="32">
        <f>IF(AND($A1443="",$B1443="",$C1443="",$F1443="",$G1443=""),"",IF(NOT(ISNUMBER($A1443)),"日付がない",IF($P1443="","氏名がない",IF($P1443="なし","氏名がメンバーにない",IF($O1443="","案件コードがない",IF($O1443="なし","案件コードが案件にない",IF($I1443="","時間がない",IF((N($F1443)*60+N($G1443))=0,"時間が0",IF($I1443=0,"丸めると0分","")))))))))</f>
        <v/>
      </c>
      <c r="M1443" s="58" t="n"/>
      <c r="N1443" s="33">
        <f>IF(ISNUMBER($A1443),DATE(YEAR($A1443),MONTH($A1443),1),"")</f>
        <v/>
      </c>
      <c r="O1443" s="34">
        <f>IF($C1443="","",IFERROR(MATCH($C1443,'案件'!$A$5:$A$84,0),"なし"))</f>
        <v/>
      </c>
      <c r="P1443" s="34">
        <f>IF($B1443="","",IFERROR(MATCH($B1443,'メンバー'!$B$5:$B$24,0),"なし"))</f>
        <v/>
      </c>
    </row>
    <row r="1444" ht="17" customHeight="1">
      <c r="A1444" s="23" t="n"/>
      <c r="B1444" s="21" t="n"/>
      <c r="C1444" s="21" t="n"/>
      <c r="D1444" s="29">
        <f>IF(OR($O1444="",$O1444="なし"),"",INDEX('案件'!$B$5:$B$84,$O1444)&amp;"")</f>
        <v/>
      </c>
      <c r="E1444" s="19" t="n"/>
      <c r="F1444" s="22" t="n"/>
      <c r="G1444" s="22" t="n"/>
      <c r="H1444" s="19" t="n"/>
      <c r="I1444" s="30">
        <f>IF(AND($F1444="",$G1444=""),"",IF(N('設定'!$B$11)&gt;0,ROUND((N($F1444)*60+N($G1444))/N('設定'!$B$11),0)*N('設定'!$B$11),(N($F1444)*60+N($G1444)))/60)</f>
        <v/>
      </c>
      <c r="J1444" s="31">
        <f>IF(OR($I1444="",$P1444="",$P1444="なし"),"",$I1444*N(INDEX('メンバー'!$D$5:$D$24,$P1444)))</f>
        <v/>
      </c>
      <c r="K1444" s="32">
        <f>IF(OR($O1444="",$O1444="なし"),"",INDEX('案件'!$D$5:$D$84,$O1444)&amp;"")</f>
        <v/>
      </c>
      <c r="L1444" s="32">
        <f>IF(AND($A1444="",$B1444="",$C1444="",$F1444="",$G1444=""),"",IF(NOT(ISNUMBER($A1444)),"日付がない",IF($P1444="","氏名がない",IF($P1444="なし","氏名がメンバーにない",IF($O1444="","案件コードがない",IF($O1444="なし","案件コードが案件にない",IF($I1444="","時間がない",IF((N($F1444)*60+N($G1444))=0,"時間が0",IF($I1444=0,"丸めると0分","")))))))))</f>
        <v/>
      </c>
      <c r="M1444" s="58" t="n"/>
      <c r="N1444" s="33">
        <f>IF(ISNUMBER($A1444),DATE(YEAR($A1444),MONTH($A1444),1),"")</f>
        <v/>
      </c>
      <c r="O1444" s="34">
        <f>IF($C1444="","",IFERROR(MATCH($C1444,'案件'!$A$5:$A$84,0),"なし"))</f>
        <v/>
      </c>
      <c r="P1444" s="34">
        <f>IF($B1444="","",IFERROR(MATCH($B1444,'メンバー'!$B$5:$B$24,0),"なし"))</f>
        <v/>
      </c>
    </row>
    <row r="1445" ht="17" customHeight="1">
      <c r="A1445" s="23" t="n"/>
      <c r="B1445" s="21" t="n"/>
      <c r="C1445" s="21" t="n"/>
      <c r="D1445" s="29">
        <f>IF(OR($O1445="",$O1445="なし"),"",INDEX('案件'!$B$5:$B$84,$O1445)&amp;"")</f>
        <v/>
      </c>
      <c r="E1445" s="19" t="n"/>
      <c r="F1445" s="22" t="n"/>
      <c r="G1445" s="22" t="n"/>
      <c r="H1445" s="19" t="n"/>
      <c r="I1445" s="30">
        <f>IF(AND($F1445="",$G1445=""),"",IF(N('設定'!$B$11)&gt;0,ROUND((N($F1445)*60+N($G1445))/N('設定'!$B$11),0)*N('設定'!$B$11),(N($F1445)*60+N($G1445)))/60)</f>
        <v/>
      </c>
      <c r="J1445" s="31">
        <f>IF(OR($I1445="",$P1445="",$P1445="なし"),"",$I1445*N(INDEX('メンバー'!$D$5:$D$24,$P1445)))</f>
        <v/>
      </c>
      <c r="K1445" s="32">
        <f>IF(OR($O1445="",$O1445="なし"),"",INDEX('案件'!$D$5:$D$84,$O1445)&amp;"")</f>
        <v/>
      </c>
      <c r="L1445" s="32">
        <f>IF(AND($A1445="",$B1445="",$C1445="",$F1445="",$G1445=""),"",IF(NOT(ISNUMBER($A1445)),"日付がない",IF($P1445="","氏名がない",IF($P1445="なし","氏名がメンバーにない",IF($O1445="","案件コードがない",IF($O1445="なし","案件コードが案件にない",IF($I1445="","時間がない",IF((N($F1445)*60+N($G1445))=0,"時間が0",IF($I1445=0,"丸めると0分","")))))))))</f>
        <v/>
      </c>
      <c r="M1445" s="58" t="n"/>
      <c r="N1445" s="33">
        <f>IF(ISNUMBER($A1445),DATE(YEAR($A1445),MONTH($A1445),1),"")</f>
        <v/>
      </c>
      <c r="O1445" s="34">
        <f>IF($C1445="","",IFERROR(MATCH($C1445,'案件'!$A$5:$A$84,0),"なし"))</f>
        <v/>
      </c>
      <c r="P1445" s="34">
        <f>IF($B1445="","",IFERROR(MATCH($B1445,'メンバー'!$B$5:$B$24,0),"なし"))</f>
        <v/>
      </c>
    </row>
    <row r="1446" ht="17" customHeight="1">
      <c r="A1446" s="23" t="n"/>
      <c r="B1446" s="21" t="n"/>
      <c r="C1446" s="21" t="n"/>
      <c r="D1446" s="29">
        <f>IF(OR($O1446="",$O1446="なし"),"",INDEX('案件'!$B$5:$B$84,$O1446)&amp;"")</f>
        <v/>
      </c>
      <c r="E1446" s="19" t="n"/>
      <c r="F1446" s="22" t="n"/>
      <c r="G1446" s="22" t="n"/>
      <c r="H1446" s="19" t="n"/>
      <c r="I1446" s="30">
        <f>IF(AND($F1446="",$G1446=""),"",IF(N('設定'!$B$11)&gt;0,ROUND((N($F1446)*60+N($G1446))/N('設定'!$B$11),0)*N('設定'!$B$11),(N($F1446)*60+N($G1446)))/60)</f>
        <v/>
      </c>
      <c r="J1446" s="31">
        <f>IF(OR($I1446="",$P1446="",$P1446="なし"),"",$I1446*N(INDEX('メンバー'!$D$5:$D$24,$P1446)))</f>
        <v/>
      </c>
      <c r="K1446" s="32">
        <f>IF(OR($O1446="",$O1446="なし"),"",INDEX('案件'!$D$5:$D$84,$O1446)&amp;"")</f>
        <v/>
      </c>
      <c r="L1446" s="32">
        <f>IF(AND($A1446="",$B1446="",$C1446="",$F1446="",$G1446=""),"",IF(NOT(ISNUMBER($A1446)),"日付がない",IF($P1446="","氏名がない",IF($P1446="なし","氏名がメンバーにない",IF($O1446="","案件コードがない",IF($O1446="なし","案件コードが案件にない",IF($I1446="","時間がない",IF((N($F1446)*60+N($G1446))=0,"時間が0",IF($I1446=0,"丸めると0分","")))))))))</f>
        <v/>
      </c>
      <c r="M1446" s="58" t="n"/>
      <c r="N1446" s="33">
        <f>IF(ISNUMBER($A1446),DATE(YEAR($A1446),MONTH($A1446),1),"")</f>
        <v/>
      </c>
      <c r="O1446" s="34">
        <f>IF($C1446="","",IFERROR(MATCH($C1446,'案件'!$A$5:$A$84,0),"なし"))</f>
        <v/>
      </c>
      <c r="P1446" s="34">
        <f>IF($B1446="","",IFERROR(MATCH($B1446,'メンバー'!$B$5:$B$24,0),"なし"))</f>
        <v/>
      </c>
    </row>
    <row r="1447" ht="17" customHeight="1">
      <c r="A1447" s="23" t="n"/>
      <c r="B1447" s="21" t="n"/>
      <c r="C1447" s="21" t="n"/>
      <c r="D1447" s="29">
        <f>IF(OR($O1447="",$O1447="なし"),"",INDEX('案件'!$B$5:$B$84,$O1447)&amp;"")</f>
        <v/>
      </c>
      <c r="E1447" s="19" t="n"/>
      <c r="F1447" s="22" t="n"/>
      <c r="G1447" s="22" t="n"/>
      <c r="H1447" s="19" t="n"/>
      <c r="I1447" s="30">
        <f>IF(AND($F1447="",$G1447=""),"",IF(N('設定'!$B$11)&gt;0,ROUND((N($F1447)*60+N($G1447))/N('設定'!$B$11),0)*N('設定'!$B$11),(N($F1447)*60+N($G1447)))/60)</f>
        <v/>
      </c>
      <c r="J1447" s="31">
        <f>IF(OR($I1447="",$P1447="",$P1447="なし"),"",$I1447*N(INDEX('メンバー'!$D$5:$D$24,$P1447)))</f>
        <v/>
      </c>
      <c r="K1447" s="32">
        <f>IF(OR($O1447="",$O1447="なし"),"",INDEX('案件'!$D$5:$D$84,$O1447)&amp;"")</f>
        <v/>
      </c>
      <c r="L1447" s="32">
        <f>IF(AND($A1447="",$B1447="",$C1447="",$F1447="",$G1447=""),"",IF(NOT(ISNUMBER($A1447)),"日付がない",IF($P1447="","氏名がない",IF($P1447="なし","氏名がメンバーにない",IF($O1447="","案件コードがない",IF($O1447="なし","案件コードが案件にない",IF($I1447="","時間がない",IF((N($F1447)*60+N($G1447))=0,"時間が0",IF($I1447=0,"丸めると0分","")))))))))</f>
        <v/>
      </c>
      <c r="M1447" s="58" t="n"/>
      <c r="N1447" s="33">
        <f>IF(ISNUMBER($A1447),DATE(YEAR($A1447),MONTH($A1447),1),"")</f>
        <v/>
      </c>
      <c r="O1447" s="34">
        <f>IF($C1447="","",IFERROR(MATCH($C1447,'案件'!$A$5:$A$84,0),"なし"))</f>
        <v/>
      </c>
      <c r="P1447" s="34">
        <f>IF($B1447="","",IFERROR(MATCH($B1447,'メンバー'!$B$5:$B$24,0),"なし"))</f>
        <v/>
      </c>
    </row>
    <row r="1448" ht="17" customHeight="1">
      <c r="A1448" s="23" t="n"/>
      <c r="B1448" s="21" t="n"/>
      <c r="C1448" s="21" t="n"/>
      <c r="D1448" s="29">
        <f>IF(OR($O1448="",$O1448="なし"),"",INDEX('案件'!$B$5:$B$84,$O1448)&amp;"")</f>
        <v/>
      </c>
      <c r="E1448" s="19" t="n"/>
      <c r="F1448" s="22" t="n"/>
      <c r="G1448" s="22" t="n"/>
      <c r="H1448" s="19" t="n"/>
      <c r="I1448" s="30">
        <f>IF(AND($F1448="",$G1448=""),"",IF(N('設定'!$B$11)&gt;0,ROUND((N($F1448)*60+N($G1448))/N('設定'!$B$11),0)*N('設定'!$B$11),(N($F1448)*60+N($G1448)))/60)</f>
        <v/>
      </c>
      <c r="J1448" s="31">
        <f>IF(OR($I1448="",$P1448="",$P1448="なし"),"",$I1448*N(INDEX('メンバー'!$D$5:$D$24,$P1448)))</f>
        <v/>
      </c>
      <c r="K1448" s="32">
        <f>IF(OR($O1448="",$O1448="なし"),"",INDEX('案件'!$D$5:$D$84,$O1448)&amp;"")</f>
        <v/>
      </c>
      <c r="L1448" s="32">
        <f>IF(AND($A1448="",$B1448="",$C1448="",$F1448="",$G1448=""),"",IF(NOT(ISNUMBER($A1448)),"日付がない",IF($P1448="","氏名がない",IF($P1448="なし","氏名がメンバーにない",IF($O1448="","案件コードがない",IF($O1448="なし","案件コードが案件にない",IF($I1448="","時間がない",IF((N($F1448)*60+N($G1448))=0,"時間が0",IF($I1448=0,"丸めると0分","")))))))))</f>
        <v/>
      </c>
      <c r="M1448" s="58" t="n"/>
      <c r="N1448" s="33">
        <f>IF(ISNUMBER($A1448),DATE(YEAR($A1448),MONTH($A1448),1),"")</f>
        <v/>
      </c>
      <c r="O1448" s="34">
        <f>IF($C1448="","",IFERROR(MATCH($C1448,'案件'!$A$5:$A$84,0),"なし"))</f>
        <v/>
      </c>
      <c r="P1448" s="34">
        <f>IF($B1448="","",IFERROR(MATCH($B1448,'メンバー'!$B$5:$B$24,0),"なし"))</f>
        <v/>
      </c>
    </row>
    <row r="1449" ht="17" customHeight="1">
      <c r="A1449" s="23" t="n"/>
      <c r="B1449" s="21" t="n"/>
      <c r="C1449" s="21" t="n"/>
      <c r="D1449" s="29">
        <f>IF(OR($O1449="",$O1449="なし"),"",INDEX('案件'!$B$5:$B$84,$O1449)&amp;"")</f>
        <v/>
      </c>
      <c r="E1449" s="19" t="n"/>
      <c r="F1449" s="22" t="n"/>
      <c r="G1449" s="22" t="n"/>
      <c r="H1449" s="19" t="n"/>
      <c r="I1449" s="30">
        <f>IF(AND($F1449="",$G1449=""),"",IF(N('設定'!$B$11)&gt;0,ROUND((N($F1449)*60+N($G1449))/N('設定'!$B$11),0)*N('設定'!$B$11),(N($F1449)*60+N($G1449)))/60)</f>
        <v/>
      </c>
      <c r="J1449" s="31">
        <f>IF(OR($I1449="",$P1449="",$P1449="なし"),"",$I1449*N(INDEX('メンバー'!$D$5:$D$24,$P1449)))</f>
        <v/>
      </c>
      <c r="K1449" s="32">
        <f>IF(OR($O1449="",$O1449="なし"),"",INDEX('案件'!$D$5:$D$84,$O1449)&amp;"")</f>
        <v/>
      </c>
      <c r="L1449" s="32">
        <f>IF(AND($A1449="",$B1449="",$C1449="",$F1449="",$G1449=""),"",IF(NOT(ISNUMBER($A1449)),"日付がない",IF($P1449="","氏名がない",IF($P1449="なし","氏名がメンバーにない",IF($O1449="","案件コードがない",IF($O1449="なし","案件コードが案件にない",IF($I1449="","時間がない",IF((N($F1449)*60+N($G1449))=0,"時間が0",IF($I1449=0,"丸めると0分","")))))))))</f>
        <v/>
      </c>
      <c r="M1449" s="58" t="n"/>
      <c r="N1449" s="33">
        <f>IF(ISNUMBER($A1449),DATE(YEAR($A1449),MONTH($A1449),1),"")</f>
        <v/>
      </c>
      <c r="O1449" s="34">
        <f>IF($C1449="","",IFERROR(MATCH($C1449,'案件'!$A$5:$A$84,0),"なし"))</f>
        <v/>
      </c>
      <c r="P1449" s="34">
        <f>IF($B1449="","",IFERROR(MATCH($B1449,'メンバー'!$B$5:$B$24,0),"なし"))</f>
        <v/>
      </c>
    </row>
    <row r="1450" ht="17" customHeight="1">
      <c r="A1450" s="23" t="n"/>
      <c r="B1450" s="21" t="n"/>
      <c r="C1450" s="21" t="n"/>
      <c r="D1450" s="29">
        <f>IF(OR($O1450="",$O1450="なし"),"",INDEX('案件'!$B$5:$B$84,$O1450)&amp;"")</f>
        <v/>
      </c>
      <c r="E1450" s="19" t="n"/>
      <c r="F1450" s="22" t="n"/>
      <c r="G1450" s="22" t="n"/>
      <c r="H1450" s="19" t="n"/>
      <c r="I1450" s="30">
        <f>IF(AND($F1450="",$G1450=""),"",IF(N('設定'!$B$11)&gt;0,ROUND((N($F1450)*60+N($G1450))/N('設定'!$B$11),0)*N('設定'!$B$11),(N($F1450)*60+N($G1450)))/60)</f>
        <v/>
      </c>
      <c r="J1450" s="31">
        <f>IF(OR($I1450="",$P1450="",$P1450="なし"),"",$I1450*N(INDEX('メンバー'!$D$5:$D$24,$P1450)))</f>
        <v/>
      </c>
      <c r="K1450" s="32">
        <f>IF(OR($O1450="",$O1450="なし"),"",INDEX('案件'!$D$5:$D$84,$O1450)&amp;"")</f>
        <v/>
      </c>
      <c r="L1450" s="32">
        <f>IF(AND($A1450="",$B1450="",$C1450="",$F1450="",$G1450=""),"",IF(NOT(ISNUMBER($A1450)),"日付がない",IF($P1450="","氏名がない",IF($P1450="なし","氏名がメンバーにない",IF($O1450="","案件コードがない",IF($O1450="なし","案件コードが案件にない",IF($I1450="","時間がない",IF((N($F1450)*60+N($G1450))=0,"時間が0",IF($I1450=0,"丸めると0分","")))))))))</f>
        <v/>
      </c>
      <c r="M1450" s="58" t="n"/>
      <c r="N1450" s="33">
        <f>IF(ISNUMBER($A1450),DATE(YEAR($A1450),MONTH($A1450),1),"")</f>
        <v/>
      </c>
      <c r="O1450" s="34">
        <f>IF($C1450="","",IFERROR(MATCH($C1450,'案件'!$A$5:$A$84,0),"なし"))</f>
        <v/>
      </c>
      <c r="P1450" s="34">
        <f>IF($B1450="","",IFERROR(MATCH($B1450,'メンバー'!$B$5:$B$24,0),"なし"))</f>
        <v/>
      </c>
    </row>
    <row r="1451" ht="17" customHeight="1">
      <c r="A1451" s="23" t="n"/>
      <c r="B1451" s="21" t="n"/>
      <c r="C1451" s="21" t="n"/>
      <c r="D1451" s="29">
        <f>IF(OR($O1451="",$O1451="なし"),"",INDEX('案件'!$B$5:$B$84,$O1451)&amp;"")</f>
        <v/>
      </c>
      <c r="E1451" s="19" t="n"/>
      <c r="F1451" s="22" t="n"/>
      <c r="G1451" s="22" t="n"/>
      <c r="H1451" s="19" t="n"/>
      <c r="I1451" s="30">
        <f>IF(AND($F1451="",$G1451=""),"",IF(N('設定'!$B$11)&gt;0,ROUND((N($F1451)*60+N($G1451))/N('設定'!$B$11),0)*N('設定'!$B$11),(N($F1451)*60+N($G1451)))/60)</f>
        <v/>
      </c>
      <c r="J1451" s="31">
        <f>IF(OR($I1451="",$P1451="",$P1451="なし"),"",$I1451*N(INDEX('メンバー'!$D$5:$D$24,$P1451)))</f>
        <v/>
      </c>
      <c r="K1451" s="32">
        <f>IF(OR($O1451="",$O1451="なし"),"",INDEX('案件'!$D$5:$D$84,$O1451)&amp;"")</f>
        <v/>
      </c>
      <c r="L1451" s="32">
        <f>IF(AND($A1451="",$B1451="",$C1451="",$F1451="",$G1451=""),"",IF(NOT(ISNUMBER($A1451)),"日付がない",IF($P1451="","氏名がない",IF($P1451="なし","氏名がメンバーにない",IF($O1451="","案件コードがない",IF($O1451="なし","案件コードが案件にない",IF($I1451="","時間がない",IF((N($F1451)*60+N($G1451))=0,"時間が0",IF($I1451=0,"丸めると0分","")))))))))</f>
        <v/>
      </c>
      <c r="M1451" s="58" t="n"/>
      <c r="N1451" s="33">
        <f>IF(ISNUMBER($A1451),DATE(YEAR($A1451),MONTH($A1451),1),"")</f>
        <v/>
      </c>
      <c r="O1451" s="34">
        <f>IF($C1451="","",IFERROR(MATCH($C1451,'案件'!$A$5:$A$84,0),"なし"))</f>
        <v/>
      </c>
      <c r="P1451" s="34">
        <f>IF($B1451="","",IFERROR(MATCH($B1451,'メンバー'!$B$5:$B$24,0),"なし"))</f>
        <v/>
      </c>
    </row>
    <row r="1452" ht="17" customHeight="1">
      <c r="A1452" s="23" t="n"/>
      <c r="B1452" s="21" t="n"/>
      <c r="C1452" s="21" t="n"/>
      <c r="D1452" s="29">
        <f>IF(OR($O1452="",$O1452="なし"),"",INDEX('案件'!$B$5:$B$84,$O1452)&amp;"")</f>
        <v/>
      </c>
      <c r="E1452" s="19" t="n"/>
      <c r="F1452" s="22" t="n"/>
      <c r="G1452" s="22" t="n"/>
      <c r="H1452" s="19" t="n"/>
      <c r="I1452" s="30">
        <f>IF(AND($F1452="",$G1452=""),"",IF(N('設定'!$B$11)&gt;0,ROUND((N($F1452)*60+N($G1452))/N('設定'!$B$11),0)*N('設定'!$B$11),(N($F1452)*60+N($G1452)))/60)</f>
        <v/>
      </c>
      <c r="J1452" s="31">
        <f>IF(OR($I1452="",$P1452="",$P1452="なし"),"",$I1452*N(INDEX('メンバー'!$D$5:$D$24,$P1452)))</f>
        <v/>
      </c>
      <c r="K1452" s="32">
        <f>IF(OR($O1452="",$O1452="なし"),"",INDEX('案件'!$D$5:$D$84,$O1452)&amp;"")</f>
        <v/>
      </c>
      <c r="L1452" s="32">
        <f>IF(AND($A1452="",$B1452="",$C1452="",$F1452="",$G1452=""),"",IF(NOT(ISNUMBER($A1452)),"日付がない",IF($P1452="","氏名がない",IF($P1452="なし","氏名がメンバーにない",IF($O1452="","案件コードがない",IF($O1452="なし","案件コードが案件にない",IF($I1452="","時間がない",IF((N($F1452)*60+N($G1452))=0,"時間が0",IF($I1452=0,"丸めると0分","")))))))))</f>
        <v/>
      </c>
      <c r="M1452" s="58" t="n"/>
      <c r="N1452" s="33">
        <f>IF(ISNUMBER($A1452),DATE(YEAR($A1452),MONTH($A1452),1),"")</f>
        <v/>
      </c>
      <c r="O1452" s="34">
        <f>IF($C1452="","",IFERROR(MATCH($C1452,'案件'!$A$5:$A$84,0),"なし"))</f>
        <v/>
      </c>
      <c r="P1452" s="34">
        <f>IF($B1452="","",IFERROR(MATCH($B1452,'メンバー'!$B$5:$B$24,0),"なし"))</f>
        <v/>
      </c>
    </row>
    <row r="1453" ht="17" customHeight="1">
      <c r="A1453" s="23" t="n"/>
      <c r="B1453" s="21" t="n"/>
      <c r="C1453" s="21" t="n"/>
      <c r="D1453" s="29">
        <f>IF(OR($O1453="",$O1453="なし"),"",INDEX('案件'!$B$5:$B$84,$O1453)&amp;"")</f>
        <v/>
      </c>
      <c r="E1453" s="19" t="n"/>
      <c r="F1453" s="22" t="n"/>
      <c r="G1453" s="22" t="n"/>
      <c r="H1453" s="19" t="n"/>
      <c r="I1453" s="30">
        <f>IF(AND($F1453="",$G1453=""),"",IF(N('設定'!$B$11)&gt;0,ROUND((N($F1453)*60+N($G1453))/N('設定'!$B$11),0)*N('設定'!$B$11),(N($F1453)*60+N($G1453)))/60)</f>
        <v/>
      </c>
      <c r="J1453" s="31">
        <f>IF(OR($I1453="",$P1453="",$P1453="なし"),"",$I1453*N(INDEX('メンバー'!$D$5:$D$24,$P1453)))</f>
        <v/>
      </c>
      <c r="K1453" s="32">
        <f>IF(OR($O1453="",$O1453="なし"),"",INDEX('案件'!$D$5:$D$84,$O1453)&amp;"")</f>
        <v/>
      </c>
      <c r="L1453" s="32">
        <f>IF(AND($A1453="",$B1453="",$C1453="",$F1453="",$G1453=""),"",IF(NOT(ISNUMBER($A1453)),"日付がない",IF($P1453="","氏名がない",IF($P1453="なし","氏名がメンバーにない",IF($O1453="","案件コードがない",IF($O1453="なし","案件コードが案件にない",IF($I1453="","時間がない",IF((N($F1453)*60+N($G1453))=0,"時間が0",IF($I1453=0,"丸めると0分","")))))))))</f>
        <v/>
      </c>
      <c r="M1453" s="58" t="n"/>
      <c r="N1453" s="33">
        <f>IF(ISNUMBER($A1453),DATE(YEAR($A1453),MONTH($A1453),1),"")</f>
        <v/>
      </c>
      <c r="O1453" s="34">
        <f>IF($C1453="","",IFERROR(MATCH($C1453,'案件'!$A$5:$A$84,0),"なし"))</f>
        <v/>
      </c>
      <c r="P1453" s="34">
        <f>IF($B1453="","",IFERROR(MATCH($B1453,'メンバー'!$B$5:$B$24,0),"なし"))</f>
        <v/>
      </c>
    </row>
    <row r="1454" ht="17" customHeight="1">
      <c r="A1454" s="23" t="n"/>
      <c r="B1454" s="21" t="n"/>
      <c r="C1454" s="21" t="n"/>
      <c r="D1454" s="29">
        <f>IF(OR($O1454="",$O1454="なし"),"",INDEX('案件'!$B$5:$B$84,$O1454)&amp;"")</f>
        <v/>
      </c>
      <c r="E1454" s="19" t="n"/>
      <c r="F1454" s="22" t="n"/>
      <c r="G1454" s="22" t="n"/>
      <c r="H1454" s="19" t="n"/>
      <c r="I1454" s="30">
        <f>IF(AND($F1454="",$G1454=""),"",IF(N('設定'!$B$11)&gt;0,ROUND((N($F1454)*60+N($G1454))/N('設定'!$B$11),0)*N('設定'!$B$11),(N($F1454)*60+N($G1454)))/60)</f>
        <v/>
      </c>
      <c r="J1454" s="31">
        <f>IF(OR($I1454="",$P1454="",$P1454="なし"),"",$I1454*N(INDEX('メンバー'!$D$5:$D$24,$P1454)))</f>
        <v/>
      </c>
      <c r="K1454" s="32">
        <f>IF(OR($O1454="",$O1454="なし"),"",INDEX('案件'!$D$5:$D$84,$O1454)&amp;"")</f>
        <v/>
      </c>
      <c r="L1454" s="32">
        <f>IF(AND($A1454="",$B1454="",$C1454="",$F1454="",$G1454=""),"",IF(NOT(ISNUMBER($A1454)),"日付がない",IF($P1454="","氏名がない",IF($P1454="なし","氏名がメンバーにない",IF($O1454="","案件コードがない",IF($O1454="なし","案件コードが案件にない",IF($I1454="","時間がない",IF((N($F1454)*60+N($G1454))=0,"時間が0",IF($I1454=0,"丸めると0分","")))))))))</f>
        <v/>
      </c>
      <c r="M1454" s="58" t="n"/>
      <c r="N1454" s="33">
        <f>IF(ISNUMBER($A1454),DATE(YEAR($A1454),MONTH($A1454),1),"")</f>
        <v/>
      </c>
      <c r="O1454" s="34">
        <f>IF($C1454="","",IFERROR(MATCH($C1454,'案件'!$A$5:$A$84,0),"なし"))</f>
        <v/>
      </c>
      <c r="P1454" s="34">
        <f>IF($B1454="","",IFERROR(MATCH($B1454,'メンバー'!$B$5:$B$24,0),"なし"))</f>
        <v/>
      </c>
    </row>
    <row r="1455" ht="17" customHeight="1">
      <c r="A1455" s="23" t="n"/>
      <c r="B1455" s="21" t="n"/>
      <c r="C1455" s="21" t="n"/>
      <c r="D1455" s="29">
        <f>IF(OR($O1455="",$O1455="なし"),"",INDEX('案件'!$B$5:$B$84,$O1455)&amp;"")</f>
        <v/>
      </c>
      <c r="E1455" s="19" t="n"/>
      <c r="F1455" s="22" t="n"/>
      <c r="G1455" s="22" t="n"/>
      <c r="H1455" s="19" t="n"/>
      <c r="I1455" s="30">
        <f>IF(AND($F1455="",$G1455=""),"",IF(N('設定'!$B$11)&gt;0,ROUND((N($F1455)*60+N($G1455))/N('設定'!$B$11),0)*N('設定'!$B$11),(N($F1455)*60+N($G1455)))/60)</f>
        <v/>
      </c>
      <c r="J1455" s="31">
        <f>IF(OR($I1455="",$P1455="",$P1455="なし"),"",$I1455*N(INDEX('メンバー'!$D$5:$D$24,$P1455)))</f>
        <v/>
      </c>
      <c r="K1455" s="32">
        <f>IF(OR($O1455="",$O1455="なし"),"",INDEX('案件'!$D$5:$D$84,$O1455)&amp;"")</f>
        <v/>
      </c>
      <c r="L1455" s="32">
        <f>IF(AND($A1455="",$B1455="",$C1455="",$F1455="",$G1455=""),"",IF(NOT(ISNUMBER($A1455)),"日付がない",IF($P1455="","氏名がない",IF($P1455="なし","氏名がメンバーにない",IF($O1455="","案件コードがない",IF($O1455="なし","案件コードが案件にない",IF($I1455="","時間がない",IF((N($F1455)*60+N($G1455))=0,"時間が0",IF($I1455=0,"丸めると0分","")))))))))</f>
        <v/>
      </c>
      <c r="M1455" s="58" t="n"/>
      <c r="N1455" s="33">
        <f>IF(ISNUMBER($A1455),DATE(YEAR($A1455),MONTH($A1455),1),"")</f>
        <v/>
      </c>
      <c r="O1455" s="34">
        <f>IF($C1455="","",IFERROR(MATCH($C1455,'案件'!$A$5:$A$84,0),"なし"))</f>
        <v/>
      </c>
      <c r="P1455" s="34">
        <f>IF($B1455="","",IFERROR(MATCH($B1455,'メンバー'!$B$5:$B$24,0),"なし"))</f>
        <v/>
      </c>
    </row>
    <row r="1456" ht="17" customHeight="1">
      <c r="A1456" s="23" t="n"/>
      <c r="B1456" s="21" t="n"/>
      <c r="C1456" s="21" t="n"/>
      <c r="D1456" s="29">
        <f>IF(OR($O1456="",$O1456="なし"),"",INDEX('案件'!$B$5:$B$84,$O1456)&amp;"")</f>
        <v/>
      </c>
      <c r="E1456" s="19" t="n"/>
      <c r="F1456" s="22" t="n"/>
      <c r="G1456" s="22" t="n"/>
      <c r="H1456" s="19" t="n"/>
      <c r="I1456" s="30">
        <f>IF(AND($F1456="",$G1456=""),"",IF(N('設定'!$B$11)&gt;0,ROUND((N($F1456)*60+N($G1456))/N('設定'!$B$11),0)*N('設定'!$B$11),(N($F1456)*60+N($G1456)))/60)</f>
        <v/>
      </c>
      <c r="J1456" s="31">
        <f>IF(OR($I1456="",$P1456="",$P1456="なし"),"",$I1456*N(INDEX('メンバー'!$D$5:$D$24,$P1456)))</f>
        <v/>
      </c>
      <c r="K1456" s="32">
        <f>IF(OR($O1456="",$O1456="なし"),"",INDEX('案件'!$D$5:$D$84,$O1456)&amp;"")</f>
        <v/>
      </c>
      <c r="L1456" s="32">
        <f>IF(AND($A1456="",$B1456="",$C1456="",$F1456="",$G1456=""),"",IF(NOT(ISNUMBER($A1456)),"日付がない",IF($P1456="","氏名がない",IF($P1456="なし","氏名がメンバーにない",IF($O1456="","案件コードがない",IF($O1456="なし","案件コードが案件にない",IF($I1456="","時間がない",IF((N($F1456)*60+N($G1456))=0,"時間が0",IF($I1456=0,"丸めると0分","")))))))))</f>
        <v/>
      </c>
      <c r="M1456" s="58" t="n"/>
      <c r="N1456" s="33">
        <f>IF(ISNUMBER($A1456),DATE(YEAR($A1456),MONTH($A1456),1),"")</f>
        <v/>
      </c>
      <c r="O1456" s="34">
        <f>IF($C1456="","",IFERROR(MATCH($C1456,'案件'!$A$5:$A$84,0),"なし"))</f>
        <v/>
      </c>
      <c r="P1456" s="34">
        <f>IF($B1456="","",IFERROR(MATCH($B1456,'メンバー'!$B$5:$B$24,0),"なし"))</f>
        <v/>
      </c>
    </row>
    <row r="1457" ht="17" customHeight="1">
      <c r="A1457" s="23" t="n"/>
      <c r="B1457" s="21" t="n"/>
      <c r="C1457" s="21" t="n"/>
      <c r="D1457" s="29">
        <f>IF(OR($O1457="",$O1457="なし"),"",INDEX('案件'!$B$5:$B$84,$O1457)&amp;"")</f>
        <v/>
      </c>
      <c r="E1457" s="19" t="n"/>
      <c r="F1457" s="22" t="n"/>
      <c r="G1457" s="22" t="n"/>
      <c r="H1457" s="19" t="n"/>
      <c r="I1457" s="30">
        <f>IF(AND($F1457="",$G1457=""),"",IF(N('設定'!$B$11)&gt;0,ROUND((N($F1457)*60+N($G1457))/N('設定'!$B$11),0)*N('設定'!$B$11),(N($F1457)*60+N($G1457)))/60)</f>
        <v/>
      </c>
      <c r="J1457" s="31">
        <f>IF(OR($I1457="",$P1457="",$P1457="なし"),"",$I1457*N(INDEX('メンバー'!$D$5:$D$24,$P1457)))</f>
        <v/>
      </c>
      <c r="K1457" s="32">
        <f>IF(OR($O1457="",$O1457="なし"),"",INDEX('案件'!$D$5:$D$84,$O1457)&amp;"")</f>
        <v/>
      </c>
      <c r="L1457" s="32">
        <f>IF(AND($A1457="",$B1457="",$C1457="",$F1457="",$G1457=""),"",IF(NOT(ISNUMBER($A1457)),"日付がない",IF($P1457="","氏名がない",IF($P1457="なし","氏名がメンバーにない",IF($O1457="","案件コードがない",IF($O1457="なし","案件コードが案件にない",IF($I1457="","時間がない",IF((N($F1457)*60+N($G1457))=0,"時間が0",IF($I1457=0,"丸めると0分","")))))))))</f>
        <v/>
      </c>
      <c r="M1457" s="58" t="n"/>
      <c r="N1457" s="33">
        <f>IF(ISNUMBER($A1457),DATE(YEAR($A1457),MONTH($A1457),1),"")</f>
        <v/>
      </c>
      <c r="O1457" s="34">
        <f>IF($C1457="","",IFERROR(MATCH($C1457,'案件'!$A$5:$A$84,0),"なし"))</f>
        <v/>
      </c>
      <c r="P1457" s="34">
        <f>IF($B1457="","",IFERROR(MATCH($B1457,'メンバー'!$B$5:$B$24,0),"なし"))</f>
        <v/>
      </c>
    </row>
    <row r="1458" ht="17" customHeight="1">
      <c r="A1458" s="23" t="n"/>
      <c r="B1458" s="21" t="n"/>
      <c r="C1458" s="21" t="n"/>
      <c r="D1458" s="29">
        <f>IF(OR($O1458="",$O1458="なし"),"",INDEX('案件'!$B$5:$B$84,$O1458)&amp;"")</f>
        <v/>
      </c>
      <c r="E1458" s="19" t="n"/>
      <c r="F1458" s="22" t="n"/>
      <c r="G1458" s="22" t="n"/>
      <c r="H1458" s="19" t="n"/>
      <c r="I1458" s="30">
        <f>IF(AND($F1458="",$G1458=""),"",IF(N('設定'!$B$11)&gt;0,ROUND((N($F1458)*60+N($G1458))/N('設定'!$B$11),0)*N('設定'!$B$11),(N($F1458)*60+N($G1458)))/60)</f>
        <v/>
      </c>
      <c r="J1458" s="31">
        <f>IF(OR($I1458="",$P1458="",$P1458="なし"),"",$I1458*N(INDEX('メンバー'!$D$5:$D$24,$P1458)))</f>
        <v/>
      </c>
      <c r="K1458" s="32">
        <f>IF(OR($O1458="",$O1458="なし"),"",INDEX('案件'!$D$5:$D$84,$O1458)&amp;"")</f>
        <v/>
      </c>
      <c r="L1458" s="32">
        <f>IF(AND($A1458="",$B1458="",$C1458="",$F1458="",$G1458=""),"",IF(NOT(ISNUMBER($A1458)),"日付がない",IF($P1458="","氏名がない",IF($P1458="なし","氏名がメンバーにない",IF($O1458="","案件コードがない",IF($O1458="なし","案件コードが案件にない",IF($I1458="","時間がない",IF((N($F1458)*60+N($G1458))=0,"時間が0",IF($I1458=0,"丸めると0分","")))))))))</f>
        <v/>
      </c>
      <c r="M1458" s="58" t="n"/>
      <c r="N1458" s="33">
        <f>IF(ISNUMBER($A1458),DATE(YEAR($A1458),MONTH($A1458),1),"")</f>
        <v/>
      </c>
      <c r="O1458" s="34">
        <f>IF($C1458="","",IFERROR(MATCH($C1458,'案件'!$A$5:$A$84,0),"なし"))</f>
        <v/>
      </c>
      <c r="P1458" s="34">
        <f>IF($B1458="","",IFERROR(MATCH($B1458,'メンバー'!$B$5:$B$24,0),"なし"))</f>
        <v/>
      </c>
    </row>
    <row r="1459" ht="17" customHeight="1">
      <c r="A1459" s="23" t="n"/>
      <c r="B1459" s="21" t="n"/>
      <c r="C1459" s="21" t="n"/>
      <c r="D1459" s="29">
        <f>IF(OR($O1459="",$O1459="なし"),"",INDEX('案件'!$B$5:$B$84,$O1459)&amp;"")</f>
        <v/>
      </c>
      <c r="E1459" s="19" t="n"/>
      <c r="F1459" s="22" t="n"/>
      <c r="G1459" s="22" t="n"/>
      <c r="H1459" s="19" t="n"/>
      <c r="I1459" s="30">
        <f>IF(AND($F1459="",$G1459=""),"",IF(N('設定'!$B$11)&gt;0,ROUND((N($F1459)*60+N($G1459))/N('設定'!$B$11),0)*N('設定'!$B$11),(N($F1459)*60+N($G1459)))/60)</f>
        <v/>
      </c>
      <c r="J1459" s="31">
        <f>IF(OR($I1459="",$P1459="",$P1459="なし"),"",$I1459*N(INDEX('メンバー'!$D$5:$D$24,$P1459)))</f>
        <v/>
      </c>
      <c r="K1459" s="32">
        <f>IF(OR($O1459="",$O1459="なし"),"",INDEX('案件'!$D$5:$D$84,$O1459)&amp;"")</f>
        <v/>
      </c>
      <c r="L1459" s="32">
        <f>IF(AND($A1459="",$B1459="",$C1459="",$F1459="",$G1459=""),"",IF(NOT(ISNUMBER($A1459)),"日付がない",IF($P1459="","氏名がない",IF($P1459="なし","氏名がメンバーにない",IF($O1459="","案件コードがない",IF($O1459="なし","案件コードが案件にない",IF($I1459="","時間がない",IF((N($F1459)*60+N($G1459))=0,"時間が0",IF($I1459=0,"丸めると0分","")))))))))</f>
        <v/>
      </c>
      <c r="M1459" s="58" t="n"/>
      <c r="N1459" s="33">
        <f>IF(ISNUMBER($A1459),DATE(YEAR($A1459),MONTH($A1459),1),"")</f>
        <v/>
      </c>
      <c r="O1459" s="34">
        <f>IF($C1459="","",IFERROR(MATCH($C1459,'案件'!$A$5:$A$84,0),"なし"))</f>
        <v/>
      </c>
      <c r="P1459" s="34">
        <f>IF($B1459="","",IFERROR(MATCH($B1459,'メンバー'!$B$5:$B$24,0),"なし"))</f>
        <v/>
      </c>
    </row>
    <row r="1460" ht="17" customHeight="1">
      <c r="A1460" s="23" t="n"/>
      <c r="B1460" s="21" t="n"/>
      <c r="C1460" s="21" t="n"/>
      <c r="D1460" s="29">
        <f>IF(OR($O1460="",$O1460="なし"),"",INDEX('案件'!$B$5:$B$84,$O1460)&amp;"")</f>
        <v/>
      </c>
      <c r="E1460" s="19" t="n"/>
      <c r="F1460" s="22" t="n"/>
      <c r="G1460" s="22" t="n"/>
      <c r="H1460" s="19" t="n"/>
      <c r="I1460" s="30">
        <f>IF(AND($F1460="",$G1460=""),"",IF(N('設定'!$B$11)&gt;0,ROUND((N($F1460)*60+N($G1460))/N('設定'!$B$11),0)*N('設定'!$B$11),(N($F1460)*60+N($G1460)))/60)</f>
        <v/>
      </c>
      <c r="J1460" s="31">
        <f>IF(OR($I1460="",$P1460="",$P1460="なし"),"",$I1460*N(INDEX('メンバー'!$D$5:$D$24,$P1460)))</f>
        <v/>
      </c>
      <c r="K1460" s="32">
        <f>IF(OR($O1460="",$O1460="なし"),"",INDEX('案件'!$D$5:$D$84,$O1460)&amp;"")</f>
        <v/>
      </c>
      <c r="L1460" s="32">
        <f>IF(AND($A1460="",$B1460="",$C1460="",$F1460="",$G1460=""),"",IF(NOT(ISNUMBER($A1460)),"日付がない",IF($P1460="","氏名がない",IF($P1460="なし","氏名がメンバーにない",IF($O1460="","案件コードがない",IF($O1460="なし","案件コードが案件にない",IF($I1460="","時間がない",IF((N($F1460)*60+N($G1460))=0,"時間が0",IF($I1460=0,"丸めると0分","")))))))))</f>
        <v/>
      </c>
      <c r="M1460" s="58" t="n"/>
      <c r="N1460" s="33">
        <f>IF(ISNUMBER($A1460),DATE(YEAR($A1460),MONTH($A1460),1),"")</f>
        <v/>
      </c>
      <c r="O1460" s="34">
        <f>IF($C1460="","",IFERROR(MATCH($C1460,'案件'!$A$5:$A$84,0),"なし"))</f>
        <v/>
      </c>
      <c r="P1460" s="34">
        <f>IF($B1460="","",IFERROR(MATCH($B1460,'メンバー'!$B$5:$B$24,0),"なし"))</f>
        <v/>
      </c>
    </row>
    <row r="1461" ht="17" customHeight="1">
      <c r="A1461" s="23" t="n"/>
      <c r="B1461" s="21" t="n"/>
      <c r="C1461" s="21" t="n"/>
      <c r="D1461" s="29">
        <f>IF(OR($O1461="",$O1461="なし"),"",INDEX('案件'!$B$5:$B$84,$O1461)&amp;"")</f>
        <v/>
      </c>
      <c r="E1461" s="19" t="n"/>
      <c r="F1461" s="22" t="n"/>
      <c r="G1461" s="22" t="n"/>
      <c r="H1461" s="19" t="n"/>
      <c r="I1461" s="30">
        <f>IF(AND($F1461="",$G1461=""),"",IF(N('設定'!$B$11)&gt;0,ROUND((N($F1461)*60+N($G1461))/N('設定'!$B$11),0)*N('設定'!$B$11),(N($F1461)*60+N($G1461)))/60)</f>
        <v/>
      </c>
      <c r="J1461" s="31">
        <f>IF(OR($I1461="",$P1461="",$P1461="なし"),"",$I1461*N(INDEX('メンバー'!$D$5:$D$24,$P1461)))</f>
        <v/>
      </c>
      <c r="K1461" s="32">
        <f>IF(OR($O1461="",$O1461="なし"),"",INDEX('案件'!$D$5:$D$84,$O1461)&amp;"")</f>
        <v/>
      </c>
      <c r="L1461" s="32">
        <f>IF(AND($A1461="",$B1461="",$C1461="",$F1461="",$G1461=""),"",IF(NOT(ISNUMBER($A1461)),"日付がない",IF($P1461="","氏名がない",IF($P1461="なし","氏名がメンバーにない",IF($O1461="","案件コードがない",IF($O1461="なし","案件コードが案件にない",IF($I1461="","時間がない",IF((N($F1461)*60+N($G1461))=0,"時間が0",IF($I1461=0,"丸めると0分","")))))))))</f>
        <v/>
      </c>
      <c r="M1461" s="58" t="n"/>
      <c r="N1461" s="33">
        <f>IF(ISNUMBER($A1461),DATE(YEAR($A1461),MONTH($A1461),1),"")</f>
        <v/>
      </c>
      <c r="O1461" s="34">
        <f>IF($C1461="","",IFERROR(MATCH($C1461,'案件'!$A$5:$A$84,0),"なし"))</f>
        <v/>
      </c>
      <c r="P1461" s="34">
        <f>IF($B1461="","",IFERROR(MATCH($B1461,'メンバー'!$B$5:$B$24,0),"なし"))</f>
        <v/>
      </c>
    </row>
    <row r="1462" ht="17" customHeight="1">
      <c r="A1462" s="23" t="n"/>
      <c r="B1462" s="21" t="n"/>
      <c r="C1462" s="21" t="n"/>
      <c r="D1462" s="29">
        <f>IF(OR($O1462="",$O1462="なし"),"",INDEX('案件'!$B$5:$B$84,$O1462)&amp;"")</f>
        <v/>
      </c>
      <c r="E1462" s="19" t="n"/>
      <c r="F1462" s="22" t="n"/>
      <c r="G1462" s="22" t="n"/>
      <c r="H1462" s="19" t="n"/>
      <c r="I1462" s="30">
        <f>IF(AND($F1462="",$G1462=""),"",IF(N('設定'!$B$11)&gt;0,ROUND((N($F1462)*60+N($G1462))/N('設定'!$B$11),0)*N('設定'!$B$11),(N($F1462)*60+N($G1462)))/60)</f>
        <v/>
      </c>
      <c r="J1462" s="31">
        <f>IF(OR($I1462="",$P1462="",$P1462="なし"),"",$I1462*N(INDEX('メンバー'!$D$5:$D$24,$P1462)))</f>
        <v/>
      </c>
      <c r="K1462" s="32">
        <f>IF(OR($O1462="",$O1462="なし"),"",INDEX('案件'!$D$5:$D$84,$O1462)&amp;"")</f>
        <v/>
      </c>
      <c r="L1462" s="32">
        <f>IF(AND($A1462="",$B1462="",$C1462="",$F1462="",$G1462=""),"",IF(NOT(ISNUMBER($A1462)),"日付がない",IF($P1462="","氏名がない",IF($P1462="なし","氏名がメンバーにない",IF($O1462="","案件コードがない",IF($O1462="なし","案件コードが案件にない",IF($I1462="","時間がない",IF((N($F1462)*60+N($G1462))=0,"時間が0",IF($I1462=0,"丸めると0分","")))))))))</f>
        <v/>
      </c>
      <c r="M1462" s="58" t="n"/>
      <c r="N1462" s="33">
        <f>IF(ISNUMBER($A1462),DATE(YEAR($A1462),MONTH($A1462),1),"")</f>
        <v/>
      </c>
      <c r="O1462" s="34">
        <f>IF($C1462="","",IFERROR(MATCH($C1462,'案件'!$A$5:$A$84,0),"なし"))</f>
        <v/>
      </c>
      <c r="P1462" s="34">
        <f>IF($B1462="","",IFERROR(MATCH($B1462,'メンバー'!$B$5:$B$24,0),"なし"))</f>
        <v/>
      </c>
    </row>
    <row r="1463" ht="17" customHeight="1">
      <c r="A1463" s="23" t="n"/>
      <c r="B1463" s="21" t="n"/>
      <c r="C1463" s="21" t="n"/>
      <c r="D1463" s="29">
        <f>IF(OR($O1463="",$O1463="なし"),"",INDEX('案件'!$B$5:$B$84,$O1463)&amp;"")</f>
        <v/>
      </c>
      <c r="E1463" s="19" t="n"/>
      <c r="F1463" s="22" t="n"/>
      <c r="G1463" s="22" t="n"/>
      <c r="H1463" s="19" t="n"/>
      <c r="I1463" s="30">
        <f>IF(AND($F1463="",$G1463=""),"",IF(N('設定'!$B$11)&gt;0,ROUND((N($F1463)*60+N($G1463))/N('設定'!$B$11),0)*N('設定'!$B$11),(N($F1463)*60+N($G1463)))/60)</f>
        <v/>
      </c>
      <c r="J1463" s="31">
        <f>IF(OR($I1463="",$P1463="",$P1463="なし"),"",$I1463*N(INDEX('メンバー'!$D$5:$D$24,$P1463)))</f>
        <v/>
      </c>
      <c r="K1463" s="32">
        <f>IF(OR($O1463="",$O1463="なし"),"",INDEX('案件'!$D$5:$D$84,$O1463)&amp;"")</f>
        <v/>
      </c>
      <c r="L1463" s="32">
        <f>IF(AND($A1463="",$B1463="",$C1463="",$F1463="",$G1463=""),"",IF(NOT(ISNUMBER($A1463)),"日付がない",IF($P1463="","氏名がない",IF($P1463="なし","氏名がメンバーにない",IF($O1463="","案件コードがない",IF($O1463="なし","案件コードが案件にない",IF($I1463="","時間がない",IF((N($F1463)*60+N($G1463))=0,"時間が0",IF($I1463=0,"丸めると0分","")))))))))</f>
        <v/>
      </c>
      <c r="M1463" s="58" t="n"/>
      <c r="N1463" s="33">
        <f>IF(ISNUMBER($A1463),DATE(YEAR($A1463),MONTH($A1463),1),"")</f>
        <v/>
      </c>
      <c r="O1463" s="34">
        <f>IF($C1463="","",IFERROR(MATCH($C1463,'案件'!$A$5:$A$84,0),"なし"))</f>
        <v/>
      </c>
      <c r="P1463" s="34">
        <f>IF($B1463="","",IFERROR(MATCH($B1463,'メンバー'!$B$5:$B$24,0),"なし"))</f>
        <v/>
      </c>
    </row>
    <row r="1464" ht="17" customHeight="1">
      <c r="A1464" s="23" t="n"/>
      <c r="B1464" s="21" t="n"/>
      <c r="C1464" s="21" t="n"/>
      <c r="D1464" s="29">
        <f>IF(OR($O1464="",$O1464="なし"),"",INDEX('案件'!$B$5:$B$84,$O1464)&amp;"")</f>
        <v/>
      </c>
      <c r="E1464" s="19" t="n"/>
      <c r="F1464" s="22" t="n"/>
      <c r="G1464" s="22" t="n"/>
      <c r="H1464" s="19" t="n"/>
      <c r="I1464" s="30">
        <f>IF(AND($F1464="",$G1464=""),"",IF(N('設定'!$B$11)&gt;0,ROUND((N($F1464)*60+N($G1464))/N('設定'!$B$11),0)*N('設定'!$B$11),(N($F1464)*60+N($G1464)))/60)</f>
        <v/>
      </c>
      <c r="J1464" s="31">
        <f>IF(OR($I1464="",$P1464="",$P1464="なし"),"",$I1464*N(INDEX('メンバー'!$D$5:$D$24,$P1464)))</f>
        <v/>
      </c>
      <c r="K1464" s="32">
        <f>IF(OR($O1464="",$O1464="なし"),"",INDEX('案件'!$D$5:$D$84,$O1464)&amp;"")</f>
        <v/>
      </c>
      <c r="L1464" s="32">
        <f>IF(AND($A1464="",$B1464="",$C1464="",$F1464="",$G1464=""),"",IF(NOT(ISNUMBER($A1464)),"日付がない",IF($P1464="","氏名がない",IF($P1464="なし","氏名がメンバーにない",IF($O1464="","案件コードがない",IF($O1464="なし","案件コードが案件にない",IF($I1464="","時間がない",IF((N($F1464)*60+N($G1464))=0,"時間が0",IF($I1464=0,"丸めると0分","")))))))))</f>
        <v/>
      </c>
      <c r="M1464" s="58" t="n"/>
      <c r="N1464" s="33">
        <f>IF(ISNUMBER($A1464),DATE(YEAR($A1464),MONTH($A1464),1),"")</f>
        <v/>
      </c>
      <c r="O1464" s="34">
        <f>IF($C1464="","",IFERROR(MATCH($C1464,'案件'!$A$5:$A$84,0),"なし"))</f>
        <v/>
      </c>
      <c r="P1464" s="34">
        <f>IF($B1464="","",IFERROR(MATCH($B1464,'メンバー'!$B$5:$B$24,0),"なし"))</f>
        <v/>
      </c>
    </row>
    <row r="1465" ht="17" customHeight="1">
      <c r="A1465" s="23" t="n"/>
      <c r="B1465" s="21" t="n"/>
      <c r="C1465" s="21" t="n"/>
      <c r="D1465" s="29">
        <f>IF(OR($O1465="",$O1465="なし"),"",INDEX('案件'!$B$5:$B$84,$O1465)&amp;"")</f>
        <v/>
      </c>
      <c r="E1465" s="19" t="n"/>
      <c r="F1465" s="22" t="n"/>
      <c r="G1465" s="22" t="n"/>
      <c r="H1465" s="19" t="n"/>
      <c r="I1465" s="30">
        <f>IF(AND($F1465="",$G1465=""),"",IF(N('設定'!$B$11)&gt;0,ROUND((N($F1465)*60+N($G1465))/N('設定'!$B$11),0)*N('設定'!$B$11),(N($F1465)*60+N($G1465)))/60)</f>
        <v/>
      </c>
      <c r="J1465" s="31">
        <f>IF(OR($I1465="",$P1465="",$P1465="なし"),"",$I1465*N(INDEX('メンバー'!$D$5:$D$24,$P1465)))</f>
        <v/>
      </c>
      <c r="K1465" s="32">
        <f>IF(OR($O1465="",$O1465="なし"),"",INDEX('案件'!$D$5:$D$84,$O1465)&amp;"")</f>
        <v/>
      </c>
      <c r="L1465" s="32">
        <f>IF(AND($A1465="",$B1465="",$C1465="",$F1465="",$G1465=""),"",IF(NOT(ISNUMBER($A1465)),"日付がない",IF($P1465="","氏名がない",IF($P1465="なし","氏名がメンバーにない",IF($O1465="","案件コードがない",IF($O1465="なし","案件コードが案件にない",IF($I1465="","時間がない",IF((N($F1465)*60+N($G1465))=0,"時間が0",IF($I1465=0,"丸めると0分","")))))))))</f>
        <v/>
      </c>
      <c r="M1465" s="58" t="n"/>
      <c r="N1465" s="33">
        <f>IF(ISNUMBER($A1465),DATE(YEAR($A1465),MONTH($A1465),1),"")</f>
        <v/>
      </c>
      <c r="O1465" s="34">
        <f>IF($C1465="","",IFERROR(MATCH($C1465,'案件'!$A$5:$A$84,0),"なし"))</f>
        <v/>
      </c>
      <c r="P1465" s="34">
        <f>IF($B1465="","",IFERROR(MATCH($B1465,'メンバー'!$B$5:$B$24,0),"なし"))</f>
        <v/>
      </c>
    </row>
    <row r="1466" ht="17" customHeight="1">
      <c r="A1466" s="23" t="n"/>
      <c r="B1466" s="21" t="n"/>
      <c r="C1466" s="21" t="n"/>
      <c r="D1466" s="29">
        <f>IF(OR($O1466="",$O1466="なし"),"",INDEX('案件'!$B$5:$B$84,$O1466)&amp;"")</f>
        <v/>
      </c>
      <c r="E1466" s="19" t="n"/>
      <c r="F1466" s="22" t="n"/>
      <c r="G1466" s="22" t="n"/>
      <c r="H1466" s="19" t="n"/>
      <c r="I1466" s="30">
        <f>IF(AND($F1466="",$G1466=""),"",IF(N('設定'!$B$11)&gt;0,ROUND((N($F1466)*60+N($G1466))/N('設定'!$B$11),0)*N('設定'!$B$11),(N($F1466)*60+N($G1466)))/60)</f>
        <v/>
      </c>
      <c r="J1466" s="31">
        <f>IF(OR($I1466="",$P1466="",$P1466="なし"),"",$I1466*N(INDEX('メンバー'!$D$5:$D$24,$P1466)))</f>
        <v/>
      </c>
      <c r="K1466" s="32">
        <f>IF(OR($O1466="",$O1466="なし"),"",INDEX('案件'!$D$5:$D$84,$O1466)&amp;"")</f>
        <v/>
      </c>
      <c r="L1466" s="32">
        <f>IF(AND($A1466="",$B1466="",$C1466="",$F1466="",$G1466=""),"",IF(NOT(ISNUMBER($A1466)),"日付がない",IF($P1466="","氏名がない",IF($P1466="なし","氏名がメンバーにない",IF($O1466="","案件コードがない",IF($O1466="なし","案件コードが案件にない",IF($I1466="","時間がない",IF((N($F1466)*60+N($G1466))=0,"時間が0",IF($I1466=0,"丸めると0分","")))))))))</f>
        <v/>
      </c>
      <c r="M1466" s="58" t="n"/>
      <c r="N1466" s="33">
        <f>IF(ISNUMBER($A1466),DATE(YEAR($A1466),MONTH($A1466),1),"")</f>
        <v/>
      </c>
      <c r="O1466" s="34">
        <f>IF($C1466="","",IFERROR(MATCH($C1466,'案件'!$A$5:$A$84,0),"なし"))</f>
        <v/>
      </c>
      <c r="P1466" s="34">
        <f>IF($B1466="","",IFERROR(MATCH($B1466,'メンバー'!$B$5:$B$24,0),"なし"))</f>
        <v/>
      </c>
    </row>
    <row r="1467" ht="17" customHeight="1">
      <c r="A1467" s="23" t="n"/>
      <c r="B1467" s="21" t="n"/>
      <c r="C1467" s="21" t="n"/>
      <c r="D1467" s="29">
        <f>IF(OR($O1467="",$O1467="なし"),"",INDEX('案件'!$B$5:$B$84,$O1467)&amp;"")</f>
        <v/>
      </c>
      <c r="E1467" s="19" t="n"/>
      <c r="F1467" s="22" t="n"/>
      <c r="G1467" s="22" t="n"/>
      <c r="H1467" s="19" t="n"/>
      <c r="I1467" s="30">
        <f>IF(AND($F1467="",$G1467=""),"",IF(N('設定'!$B$11)&gt;0,ROUND((N($F1467)*60+N($G1467))/N('設定'!$B$11),0)*N('設定'!$B$11),(N($F1467)*60+N($G1467)))/60)</f>
        <v/>
      </c>
      <c r="J1467" s="31">
        <f>IF(OR($I1467="",$P1467="",$P1467="なし"),"",$I1467*N(INDEX('メンバー'!$D$5:$D$24,$P1467)))</f>
        <v/>
      </c>
      <c r="K1467" s="32">
        <f>IF(OR($O1467="",$O1467="なし"),"",INDEX('案件'!$D$5:$D$84,$O1467)&amp;"")</f>
        <v/>
      </c>
      <c r="L1467" s="32">
        <f>IF(AND($A1467="",$B1467="",$C1467="",$F1467="",$G1467=""),"",IF(NOT(ISNUMBER($A1467)),"日付がない",IF($P1467="","氏名がない",IF($P1467="なし","氏名がメンバーにない",IF($O1467="","案件コードがない",IF($O1467="なし","案件コードが案件にない",IF($I1467="","時間がない",IF((N($F1467)*60+N($G1467))=0,"時間が0",IF($I1467=0,"丸めると0分","")))))))))</f>
        <v/>
      </c>
      <c r="M1467" s="58" t="n"/>
      <c r="N1467" s="33">
        <f>IF(ISNUMBER($A1467),DATE(YEAR($A1467),MONTH($A1467),1),"")</f>
        <v/>
      </c>
      <c r="O1467" s="34">
        <f>IF($C1467="","",IFERROR(MATCH($C1467,'案件'!$A$5:$A$84,0),"なし"))</f>
        <v/>
      </c>
      <c r="P1467" s="34">
        <f>IF($B1467="","",IFERROR(MATCH($B1467,'メンバー'!$B$5:$B$24,0),"なし"))</f>
        <v/>
      </c>
    </row>
    <row r="1468" ht="17" customHeight="1">
      <c r="A1468" s="23" t="n"/>
      <c r="B1468" s="21" t="n"/>
      <c r="C1468" s="21" t="n"/>
      <c r="D1468" s="29">
        <f>IF(OR($O1468="",$O1468="なし"),"",INDEX('案件'!$B$5:$B$84,$O1468)&amp;"")</f>
        <v/>
      </c>
      <c r="E1468" s="19" t="n"/>
      <c r="F1468" s="22" t="n"/>
      <c r="G1468" s="22" t="n"/>
      <c r="H1468" s="19" t="n"/>
      <c r="I1468" s="30">
        <f>IF(AND($F1468="",$G1468=""),"",IF(N('設定'!$B$11)&gt;0,ROUND((N($F1468)*60+N($G1468))/N('設定'!$B$11),0)*N('設定'!$B$11),(N($F1468)*60+N($G1468)))/60)</f>
        <v/>
      </c>
      <c r="J1468" s="31">
        <f>IF(OR($I1468="",$P1468="",$P1468="なし"),"",$I1468*N(INDEX('メンバー'!$D$5:$D$24,$P1468)))</f>
        <v/>
      </c>
      <c r="K1468" s="32">
        <f>IF(OR($O1468="",$O1468="なし"),"",INDEX('案件'!$D$5:$D$84,$O1468)&amp;"")</f>
        <v/>
      </c>
      <c r="L1468" s="32">
        <f>IF(AND($A1468="",$B1468="",$C1468="",$F1468="",$G1468=""),"",IF(NOT(ISNUMBER($A1468)),"日付がない",IF($P1468="","氏名がない",IF($P1468="なし","氏名がメンバーにない",IF($O1468="","案件コードがない",IF($O1468="なし","案件コードが案件にない",IF($I1468="","時間がない",IF((N($F1468)*60+N($G1468))=0,"時間が0",IF($I1468=0,"丸めると0分","")))))))))</f>
        <v/>
      </c>
      <c r="M1468" s="58" t="n"/>
      <c r="N1468" s="33">
        <f>IF(ISNUMBER($A1468),DATE(YEAR($A1468),MONTH($A1468),1),"")</f>
        <v/>
      </c>
      <c r="O1468" s="34">
        <f>IF($C1468="","",IFERROR(MATCH($C1468,'案件'!$A$5:$A$84,0),"なし"))</f>
        <v/>
      </c>
      <c r="P1468" s="34">
        <f>IF($B1468="","",IFERROR(MATCH($B1468,'メンバー'!$B$5:$B$24,0),"なし"))</f>
        <v/>
      </c>
    </row>
    <row r="1469" ht="17" customHeight="1">
      <c r="A1469" s="23" t="n"/>
      <c r="B1469" s="21" t="n"/>
      <c r="C1469" s="21" t="n"/>
      <c r="D1469" s="29">
        <f>IF(OR($O1469="",$O1469="なし"),"",INDEX('案件'!$B$5:$B$84,$O1469)&amp;"")</f>
        <v/>
      </c>
      <c r="E1469" s="19" t="n"/>
      <c r="F1469" s="22" t="n"/>
      <c r="G1469" s="22" t="n"/>
      <c r="H1469" s="19" t="n"/>
      <c r="I1469" s="30">
        <f>IF(AND($F1469="",$G1469=""),"",IF(N('設定'!$B$11)&gt;0,ROUND((N($F1469)*60+N($G1469))/N('設定'!$B$11),0)*N('設定'!$B$11),(N($F1469)*60+N($G1469)))/60)</f>
        <v/>
      </c>
      <c r="J1469" s="31">
        <f>IF(OR($I1469="",$P1469="",$P1469="なし"),"",$I1469*N(INDEX('メンバー'!$D$5:$D$24,$P1469)))</f>
        <v/>
      </c>
      <c r="K1469" s="32">
        <f>IF(OR($O1469="",$O1469="なし"),"",INDEX('案件'!$D$5:$D$84,$O1469)&amp;"")</f>
        <v/>
      </c>
      <c r="L1469" s="32">
        <f>IF(AND($A1469="",$B1469="",$C1469="",$F1469="",$G1469=""),"",IF(NOT(ISNUMBER($A1469)),"日付がない",IF($P1469="","氏名がない",IF($P1469="なし","氏名がメンバーにない",IF($O1469="","案件コードがない",IF($O1469="なし","案件コードが案件にない",IF($I1469="","時間がない",IF((N($F1469)*60+N($G1469))=0,"時間が0",IF($I1469=0,"丸めると0分","")))))))))</f>
        <v/>
      </c>
      <c r="M1469" s="58" t="n"/>
      <c r="N1469" s="33">
        <f>IF(ISNUMBER($A1469),DATE(YEAR($A1469),MONTH($A1469),1),"")</f>
        <v/>
      </c>
      <c r="O1469" s="34">
        <f>IF($C1469="","",IFERROR(MATCH($C1469,'案件'!$A$5:$A$84,0),"なし"))</f>
        <v/>
      </c>
      <c r="P1469" s="34">
        <f>IF($B1469="","",IFERROR(MATCH($B1469,'メンバー'!$B$5:$B$24,0),"なし"))</f>
        <v/>
      </c>
    </row>
    <row r="1470" ht="17" customHeight="1">
      <c r="A1470" s="23" t="n"/>
      <c r="B1470" s="21" t="n"/>
      <c r="C1470" s="21" t="n"/>
      <c r="D1470" s="29">
        <f>IF(OR($O1470="",$O1470="なし"),"",INDEX('案件'!$B$5:$B$84,$O1470)&amp;"")</f>
        <v/>
      </c>
      <c r="E1470" s="19" t="n"/>
      <c r="F1470" s="22" t="n"/>
      <c r="G1470" s="22" t="n"/>
      <c r="H1470" s="19" t="n"/>
      <c r="I1470" s="30">
        <f>IF(AND($F1470="",$G1470=""),"",IF(N('設定'!$B$11)&gt;0,ROUND((N($F1470)*60+N($G1470))/N('設定'!$B$11),0)*N('設定'!$B$11),(N($F1470)*60+N($G1470)))/60)</f>
        <v/>
      </c>
      <c r="J1470" s="31">
        <f>IF(OR($I1470="",$P1470="",$P1470="なし"),"",$I1470*N(INDEX('メンバー'!$D$5:$D$24,$P1470)))</f>
        <v/>
      </c>
      <c r="K1470" s="32">
        <f>IF(OR($O1470="",$O1470="なし"),"",INDEX('案件'!$D$5:$D$84,$O1470)&amp;"")</f>
        <v/>
      </c>
      <c r="L1470" s="32">
        <f>IF(AND($A1470="",$B1470="",$C1470="",$F1470="",$G1470=""),"",IF(NOT(ISNUMBER($A1470)),"日付がない",IF($P1470="","氏名がない",IF($P1470="なし","氏名がメンバーにない",IF($O1470="","案件コードがない",IF($O1470="なし","案件コードが案件にない",IF($I1470="","時間がない",IF((N($F1470)*60+N($G1470))=0,"時間が0",IF($I1470=0,"丸めると0分","")))))))))</f>
        <v/>
      </c>
      <c r="M1470" s="58" t="n"/>
      <c r="N1470" s="33">
        <f>IF(ISNUMBER($A1470),DATE(YEAR($A1470),MONTH($A1470),1),"")</f>
        <v/>
      </c>
      <c r="O1470" s="34">
        <f>IF($C1470="","",IFERROR(MATCH($C1470,'案件'!$A$5:$A$84,0),"なし"))</f>
        <v/>
      </c>
      <c r="P1470" s="34">
        <f>IF($B1470="","",IFERROR(MATCH($B1470,'メンバー'!$B$5:$B$24,0),"なし"))</f>
        <v/>
      </c>
    </row>
    <row r="1471" ht="17" customHeight="1">
      <c r="A1471" s="23" t="n"/>
      <c r="B1471" s="21" t="n"/>
      <c r="C1471" s="21" t="n"/>
      <c r="D1471" s="29">
        <f>IF(OR($O1471="",$O1471="なし"),"",INDEX('案件'!$B$5:$B$84,$O1471)&amp;"")</f>
        <v/>
      </c>
      <c r="E1471" s="19" t="n"/>
      <c r="F1471" s="22" t="n"/>
      <c r="G1471" s="22" t="n"/>
      <c r="H1471" s="19" t="n"/>
      <c r="I1471" s="30">
        <f>IF(AND($F1471="",$G1471=""),"",IF(N('設定'!$B$11)&gt;0,ROUND((N($F1471)*60+N($G1471))/N('設定'!$B$11),0)*N('設定'!$B$11),(N($F1471)*60+N($G1471)))/60)</f>
        <v/>
      </c>
      <c r="J1471" s="31">
        <f>IF(OR($I1471="",$P1471="",$P1471="なし"),"",$I1471*N(INDEX('メンバー'!$D$5:$D$24,$P1471)))</f>
        <v/>
      </c>
      <c r="K1471" s="32">
        <f>IF(OR($O1471="",$O1471="なし"),"",INDEX('案件'!$D$5:$D$84,$O1471)&amp;"")</f>
        <v/>
      </c>
      <c r="L1471" s="32">
        <f>IF(AND($A1471="",$B1471="",$C1471="",$F1471="",$G1471=""),"",IF(NOT(ISNUMBER($A1471)),"日付がない",IF($P1471="","氏名がない",IF($P1471="なし","氏名がメンバーにない",IF($O1471="","案件コードがない",IF($O1471="なし","案件コードが案件にない",IF($I1471="","時間がない",IF((N($F1471)*60+N($G1471))=0,"時間が0",IF($I1471=0,"丸めると0分","")))))))))</f>
        <v/>
      </c>
      <c r="M1471" s="58" t="n"/>
      <c r="N1471" s="33">
        <f>IF(ISNUMBER($A1471),DATE(YEAR($A1471),MONTH($A1471),1),"")</f>
        <v/>
      </c>
      <c r="O1471" s="34">
        <f>IF($C1471="","",IFERROR(MATCH($C1471,'案件'!$A$5:$A$84,0),"なし"))</f>
        <v/>
      </c>
      <c r="P1471" s="34">
        <f>IF($B1471="","",IFERROR(MATCH($B1471,'メンバー'!$B$5:$B$24,0),"なし"))</f>
        <v/>
      </c>
    </row>
    <row r="1472" ht="17" customHeight="1">
      <c r="A1472" s="23" t="n"/>
      <c r="B1472" s="21" t="n"/>
      <c r="C1472" s="21" t="n"/>
      <c r="D1472" s="29">
        <f>IF(OR($O1472="",$O1472="なし"),"",INDEX('案件'!$B$5:$B$84,$O1472)&amp;"")</f>
        <v/>
      </c>
      <c r="E1472" s="19" t="n"/>
      <c r="F1472" s="22" t="n"/>
      <c r="G1472" s="22" t="n"/>
      <c r="H1472" s="19" t="n"/>
      <c r="I1472" s="30">
        <f>IF(AND($F1472="",$G1472=""),"",IF(N('設定'!$B$11)&gt;0,ROUND((N($F1472)*60+N($G1472))/N('設定'!$B$11),0)*N('設定'!$B$11),(N($F1472)*60+N($G1472)))/60)</f>
        <v/>
      </c>
      <c r="J1472" s="31">
        <f>IF(OR($I1472="",$P1472="",$P1472="なし"),"",$I1472*N(INDEX('メンバー'!$D$5:$D$24,$P1472)))</f>
        <v/>
      </c>
      <c r="K1472" s="32">
        <f>IF(OR($O1472="",$O1472="なし"),"",INDEX('案件'!$D$5:$D$84,$O1472)&amp;"")</f>
        <v/>
      </c>
      <c r="L1472" s="32">
        <f>IF(AND($A1472="",$B1472="",$C1472="",$F1472="",$G1472=""),"",IF(NOT(ISNUMBER($A1472)),"日付がない",IF($P1472="","氏名がない",IF($P1472="なし","氏名がメンバーにない",IF($O1472="","案件コードがない",IF($O1472="なし","案件コードが案件にない",IF($I1472="","時間がない",IF((N($F1472)*60+N($G1472))=0,"時間が0",IF($I1472=0,"丸めると0分","")))))))))</f>
        <v/>
      </c>
      <c r="M1472" s="58" t="n"/>
      <c r="N1472" s="33">
        <f>IF(ISNUMBER($A1472),DATE(YEAR($A1472),MONTH($A1472),1),"")</f>
        <v/>
      </c>
      <c r="O1472" s="34">
        <f>IF($C1472="","",IFERROR(MATCH($C1472,'案件'!$A$5:$A$84,0),"なし"))</f>
        <v/>
      </c>
      <c r="P1472" s="34">
        <f>IF($B1472="","",IFERROR(MATCH($B1472,'メンバー'!$B$5:$B$24,0),"なし"))</f>
        <v/>
      </c>
    </row>
    <row r="1473" ht="17" customHeight="1">
      <c r="A1473" s="23" t="n"/>
      <c r="B1473" s="21" t="n"/>
      <c r="C1473" s="21" t="n"/>
      <c r="D1473" s="29">
        <f>IF(OR($O1473="",$O1473="なし"),"",INDEX('案件'!$B$5:$B$84,$O1473)&amp;"")</f>
        <v/>
      </c>
      <c r="E1473" s="19" t="n"/>
      <c r="F1473" s="22" t="n"/>
      <c r="G1473" s="22" t="n"/>
      <c r="H1473" s="19" t="n"/>
      <c r="I1473" s="30">
        <f>IF(AND($F1473="",$G1473=""),"",IF(N('設定'!$B$11)&gt;0,ROUND((N($F1473)*60+N($G1473))/N('設定'!$B$11),0)*N('設定'!$B$11),(N($F1473)*60+N($G1473)))/60)</f>
        <v/>
      </c>
      <c r="J1473" s="31">
        <f>IF(OR($I1473="",$P1473="",$P1473="なし"),"",$I1473*N(INDEX('メンバー'!$D$5:$D$24,$P1473)))</f>
        <v/>
      </c>
      <c r="K1473" s="32">
        <f>IF(OR($O1473="",$O1473="なし"),"",INDEX('案件'!$D$5:$D$84,$O1473)&amp;"")</f>
        <v/>
      </c>
      <c r="L1473" s="32">
        <f>IF(AND($A1473="",$B1473="",$C1473="",$F1473="",$G1473=""),"",IF(NOT(ISNUMBER($A1473)),"日付がない",IF($P1473="","氏名がない",IF($P1473="なし","氏名がメンバーにない",IF($O1473="","案件コードがない",IF($O1473="なし","案件コードが案件にない",IF($I1473="","時間がない",IF((N($F1473)*60+N($G1473))=0,"時間が0",IF($I1473=0,"丸めると0分","")))))))))</f>
        <v/>
      </c>
      <c r="M1473" s="58" t="n"/>
      <c r="N1473" s="33">
        <f>IF(ISNUMBER($A1473),DATE(YEAR($A1473),MONTH($A1473),1),"")</f>
        <v/>
      </c>
      <c r="O1473" s="34">
        <f>IF($C1473="","",IFERROR(MATCH($C1473,'案件'!$A$5:$A$84,0),"なし"))</f>
        <v/>
      </c>
      <c r="P1473" s="34">
        <f>IF($B1473="","",IFERROR(MATCH($B1473,'メンバー'!$B$5:$B$24,0),"なし"))</f>
        <v/>
      </c>
    </row>
    <row r="1474" ht="17" customHeight="1">
      <c r="A1474" s="23" t="n"/>
      <c r="B1474" s="21" t="n"/>
      <c r="C1474" s="21" t="n"/>
      <c r="D1474" s="29">
        <f>IF(OR($O1474="",$O1474="なし"),"",INDEX('案件'!$B$5:$B$84,$O1474)&amp;"")</f>
        <v/>
      </c>
      <c r="E1474" s="19" t="n"/>
      <c r="F1474" s="22" t="n"/>
      <c r="G1474" s="22" t="n"/>
      <c r="H1474" s="19" t="n"/>
      <c r="I1474" s="30">
        <f>IF(AND($F1474="",$G1474=""),"",IF(N('設定'!$B$11)&gt;0,ROUND((N($F1474)*60+N($G1474))/N('設定'!$B$11),0)*N('設定'!$B$11),(N($F1474)*60+N($G1474)))/60)</f>
        <v/>
      </c>
      <c r="J1474" s="31">
        <f>IF(OR($I1474="",$P1474="",$P1474="なし"),"",$I1474*N(INDEX('メンバー'!$D$5:$D$24,$P1474)))</f>
        <v/>
      </c>
      <c r="K1474" s="32">
        <f>IF(OR($O1474="",$O1474="なし"),"",INDEX('案件'!$D$5:$D$84,$O1474)&amp;"")</f>
        <v/>
      </c>
      <c r="L1474" s="32">
        <f>IF(AND($A1474="",$B1474="",$C1474="",$F1474="",$G1474=""),"",IF(NOT(ISNUMBER($A1474)),"日付がない",IF($P1474="","氏名がない",IF($P1474="なし","氏名がメンバーにない",IF($O1474="","案件コードがない",IF($O1474="なし","案件コードが案件にない",IF($I1474="","時間がない",IF((N($F1474)*60+N($G1474))=0,"時間が0",IF($I1474=0,"丸めると0分","")))))))))</f>
        <v/>
      </c>
      <c r="M1474" s="58" t="n"/>
      <c r="N1474" s="33">
        <f>IF(ISNUMBER($A1474),DATE(YEAR($A1474),MONTH($A1474),1),"")</f>
        <v/>
      </c>
      <c r="O1474" s="34">
        <f>IF($C1474="","",IFERROR(MATCH($C1474,'案件'!$A$5:$A$84,0),"なし"))</f>
        <v/>
      </c>
      <c r="P1474" s="34">
        <f>IF($B1474="","",IFERROR(MATCH($B1474,'メンバー'!$B$5:$B$24,0),"なし"))</f>
        <v/>
      </c>
    </row>
    <row r="1475" ht="17" customHeight="1">
      <c r="A1475" s="23" t="n"/>
      <c r="B1475" s="21" t="n"/>
      <c r="C1475" s="21" t="n"/>
      <c r="D1475" s="29">
        <f>IF(OR($O1475="",$O1475="なし"),"",INDEX('案件'!$B$5:$B$84,$O1475)&amp;"")</f>
        <v/>
      </c>
      <c r="E1475" s="19" t="n"/>
      <c r="F1475" s="22" t="n"/>
      <c r="G1475" s="22" t="n"/>
      <c r="H1475" s="19" t="n"/>
      <c r="I1475" s="30">
        <f>IF(AND($F1475="",$G1475=""),"",IF(N('設定'!$B$11)&gt;0,ROUND((N($F1475)*60+N($G1475))/N('設定'!$B$11),0)*N('設定'!$B$11),(N($F1475)*60+N($G1475)))/60)</f>
        <v/>
      </c>
      <c r="J1475" s="31">
        <f>IF(OR($I1475="",$P1475="",$P1475="なし"),"",$I1475*N(INDEX('メンバー'!$D$5:$D$24,$P1475)))</f>
        <v/>
      </c>
      <c r="K1475" s="32">
        <f>IF(OR($O1475="",$O1475="なし"),"",INDEX('案件'!$D$5:$D$84,$O1475)&amp;"")</f>
        <v/>
      </c>
      <c r="L1475" s="32">
        <f>IF(AND($A1475="",$B1475="",$C1475="",$F1475="",$G1475=""),"",IF(NOT(ISNUMBER($A1475)),"日付がない",IF($P1475="","氏名がない",IF($P1475="なし","氏名がメンバーにない",IF($O1475="","案件コードがない",IF($O1475="なし","案件コードが案件にない",IF($I1475="","時間がない",IF((N($F1475)*60+N($G1475))=0,"時間が0",IF($I1475=0,"丸めると0分","")))))))))</f>
        <v/>
      </c>
      <c r="M1475" s="58" t="n"/>
      <c r="N1475" s="33">
        <f>IF(ISNUMBER($A1475),DATE(YEAR($A1475),MONTH($A1475),1),"")</f>
        <v/>
      </c>
      <c r="O1475" s="34">
        <f>IF($C1475="","",IFERROR(MATCH($C1475,'案件'!$A$5:$A$84,0),"なし"))</f>
        <v/>
      </c>
      <c r="P1475" s="34">
        <f>IF($B1475="","",IFERROR(MATCH($B1475,'メンバー'!$B$5:$B$24,0),"なし"))</f>
        <v/>
      </c>
    </row>
    <row r="1476" ht="17" customHeight="1">
      <c r="A1476" s="23" t="n"/>
      <c r="B1476" s="21" t="n"/>
      <c r="C1476" s="21" t="n"/>
      <c r="D1476" s="29">
        <f>IF(OR($O1476="",$O1476="なし"),"",INDEX('案件'!$B$5:$B$84,$O1476)&amp;"")</f>
        <v/>
      </c>
      <c r="E1476" s="19" t="n"/>
      <c r="F1476" s="22" t="n"/>
      <c r="G1476" s="22" t="n"/>
      <c r="H1476" s="19" t="n"/>
      <c r="I1476" s="30">
        <f>IF(AND($F1476="",$G1476=""),"",IF(N('設定'!$B$11)&gt;0,ROUND((N($F1476)*60+N($G1476))/N('設定'!$B$11),0)*N('設定'!$B$11),(N($F1476)*60+N($G1476)))/60)</f>
        <v/>
      </c>
      <c r="J1476" s="31">
        <f>IF(OR($I1476="",$P1476="",$P1476="なし"),"",$I1476*N(INDEX('メンバー'!$D$5:$D$24,$P1476)))</f>
        <v/>
      </c>
      <c r="K1476" s="32">
        <f>IF(OR($O1476="",$O1476="なし"),"",INDEX('案件'!$D$5:$D$84,$O1476)&amp;"")</f>
        <v/>
      </c>
      <c r="L1476" s="32">
        <f>IF(AND($A1476="",$B1476="",$C1476="",$F1476="",$G1476=""),"",IF(NOT(ISNUMBER($A1476)),"日付がない",IF($P1476="","氏名がない",IF($P1476="なし","氏名がメンバーにない",IF($O1476="","案件コードがない",IF($O1476="なし","案件コードが案件にない",IF($I1476="","時間がない",IF((N($F1476)*60+N($G1476))=0,"時間が0",IF($I1476=0,"丸めると0分","")))))))))</f>
        <v/>
      </c>
      <c r="M1476" s="58" t="n"/>
      <c r="N1476" s="33">
        <f>IF(ISNUMBER($A1476),DATE(YEAR($A1476),MONTH($A1476),1),"")</f>
        <v/>
      </c>
      <c r="O1476" s="34">
        <f>IF($C1476="","",IFERROR(MATCH($C1476,'案件'!$A$5:$A$84,0),"なし"))</f>
        <v/>
      </c>
      <c r="P1476" s="34">
        <f>IF($B1476="","",IFERROR(MATCH($B1476,'メンバー'!$B$5:$B$24,0),"なし"))</f>
        <v/>
      </c>
    </row>
    <row r="1477" ht="17" customHeight="1">
      <c r="A1477" s="23" t="n"/>
      <c r="B1477" s="21" t="n"/>
      <c r="C1477" s="21" t="n"/>
      <c r="D1477" s="29">
        <f>IF(OR($O1477="",$O1477="なし"),"",INDEX('案件'!$B$5:$B$84,$O1477)&amp;"")</f>
        <v/>
      </c>
      <c r="E1477" s="19" t="n"/>
      <c r="F1477" s="22" t="n"/>
      <c r="G1477" s="22" t="n"/>
      <c r="H1477" s="19" t="n"/>
      <c r="I1477" s="30">
        <f>IF(AND($F1477="",$G1477=""),"",IF(N('設定'!$B$11)&gt;0,ROUND((N($F1477)*60+N($G1477))/N('設定'!$B$11),0)*N('設定'!$B$11),(N($F1477)*60+N($G1477)))/60)</f>
        <v/>
      </c>
      <c r="J1477" s="31">
        <f>IF(OR($I1477="",$P1477="",$P1477="なし"),"",$I1477*N(INDEX('メンバー'!$D$5:$D$24,$P1477)))</f>
        <v/>
      </c>
      <c r="K1477" s="32">
        <f>IF(OR($O1477="",$O1477="なし"),"",INDEX('案件'!$D$5:$D$84,$O1477)&amp;"")</f>
        <v/>
      </c>
      <c r="L1477" s="32">
        <f>IF(AND($A1477="",$B1477="",$C1477="",$F1477="",$G1477=""),"",IF(NOT(ISNUMBER($A1477)),"日付がない",IF($P1477="","氏名がない",IF($P1477="なし","氏名がメンバーにない",IF($O1477="","案件コードがない",IF($O1477="なし","案件コードが案件にない",IF($I1477="","時間がない",IF((N($F1477)*60+N($G1477))=0,"時間が0",IF($I1477=0,"丸めると0分","")))))))))</f>
        <v/>
      </c>
      <c r="M1477" s="58" t="n"/>
      <c r="N1477" s="33">
        <f>IF(ISNUMBER($A1477),DATE(YEAR($A1477),MONTH($A1477),1),"")</f>
        <v/>
      </c>
      <c r="O1477" s="34">
        <f>IF($C1477="","",IFERROR(MATCH($C1477,'案件'!$A$5:$A$84,0),"なし"))</f>
        <v/>
      </c>
      <c r="P1477" s="34">
        <f>IF($B1477="","",IFERROR(MATCH($B1477,'メンバー'!$B$5:$B$24,0),"なし"))</f>
        <v/>
      </c>
    </row>
    <row r="1478" ht="17" customHeight="1">
      <c r="A1478" s="23" t="n"/>
      <c r="B1478" s="21" t="n"/>
      <c r="C1478" s="21" t="n"/>
      <c r="D1478" s="29">
        <f>IF(OR($O1478="",$O1478="なし"),"",INDEX('案件'!$B$5:$B$84,$O1478)&amp;"")</f>
        <v/>
      </c>
      <c r="E1478" s="19" t="n"/>
      <c r="F1478" s="22" t="n"/>
      <c r="G1478" s="22" t="n"/>
      <c r="H1478" s="19" t="n"/>
      <c r="I1478" s="30">
        <f>IF(AND($F1478="",$G1478=""),"",IF(N('設定'!$B$11)&gt;0,ROUND((N($F1478)*60+N($G1478))/N('設定'!$B$11),0)*N('設定'!$B$11),(N($F1478)*60+N($G1478)))/60)</f>
        <v/>
      </c>
      <c r="J1478" s="31">
        <f>IF(OR($I1478="",$P1478="",$P1478="なし"),"",$I1478*N(INDEX('メンバー'!$D$5:$D$24,$P1478)))</f>
        <v/>
      </c>
      <c r="K1478" s="32">
        <f>IF(OR($O1478="",$O1478="なし"),"",INDEX('案件'!$D$5:$D$84,$O1478)&amp;"")</f>
        <v/>
      </c>
      <c r="L1478" s="32">
        <f>IF(AND($A1478="",$B1478="",$C1478="",$F1478="",$G1478=""),"",IF(NOT(ISNUMBER($A1478)),"日付がない",IF($P1478="","氏名がない",IF($P1478="なし","氏名がメンバーにない",IF($O1478="","案件コードがない",IF($O1478="なし","案件コードが案件にない",IF($I1478="","時間がない",IF((N($F1478)*60+N($G1478))=0,"時間が0",IF($I1478=0,"丸めると0分","")))))))))</f>
        <v/>
      </c>
      <c r="M1478" s="58" t="n"/>
      <c r="N1478" s="33">
        <f>IF(ISNUMBER($A1478),DATE(YEAR($A1478),MONTH($A1478),1),"")</f>
        <v/>
      </c>
      <c r="O1478" s="34">
        <f>IF($C1478="","",IFERROR(MATCH($C1478,'案件'!$A$5:$A$84,0),"なし"))</f>
        <v/>
      </c>
      <c r="P1478" s="34">
        <f>IF($B1478="","",IFERROR(MATCH($B1478,'メンバー'!$B$5:$B$24,0),"なし"))</f>
        <v/>
      </c>
    </row>
    <row r="1479" ht="17" customHeight="1">
      <c r="A1479" s="23" t="n"/>
      <c r="B1479" s="21" t="n"/>
      <c r="C1479" s="21" t="n"/>
      <c r="D1479" s="29">
        <f>IF(OR($O1479="",$O1479="なし"),"",INDEX('案件'!$B$5:$B$84,$O1479)&amp;"")</f>
        <v/>
      </c>
      <c r="E1479" s="19" t="n"/>
      <c r="F1479" s="22" t="n"/>
      <c r="G1479" s="22" t="n"/>
      <c r="H1479" s="19" t="n"/>
      <c r="I1479" s="30">
        <f>IF(AND($F1479="",$G1479=""),"",IF(N('設定'!$B$11)&gt;0,ROUND((N($F1479)*60+N($G1479))/N('設定'!$B$11),0)*N('設定'!$B$11),(N($F1479)*60+N($G1479)))/60)</f>
        <v/>
      </c>
      <c r="J1479" s="31">
        <f>IF(OR($I1479="",$P1479="",$P1479="なし"),"",$I1479*N(INDEX('メンバー'!$D$5:$D$24,$P1479)))</f>
        <v/>
      </c>
      <c r="K1479" s="32">
        <f>IF(OR($O1479="",$O1479="なし"),"",INDEX('案件'!$D$5:$D$84,$O1479)&amp;"")</f>
        <v/>
      </c>
      <c r="L1479" s="32">
        <f>IF(AND($A1479="",$B1479="",$C1479="",$F1479="",$G1479=""),"",IF(NOT(ISNUMBER($A1479)),"日付がない",IF($P1479="","氏名がない",IF($P1479="なし","氏名がメンバーにない",IF($O1479="","案件コードがない",IF($O1479="なし","案件コードが案件にない",IF($I1479="","時間がない",IF((N($F1479)*60+N($G1479))=0,"時間が0",IF($I1479=0,"丸めると0分","")))))))))</f>
        <v/>
      </c>
      <c r="M1479" s="58" t="n"/>
      <c r="N1479" s="33">
        <f>IF(ISNUMBER($A1479),DATE(YEAR($A1479),MONTH($A1479),1),"")</f>
        <v/>
      </c>
      <c r="O1479" s="34">
        <f>IF($C1479="","",IFERROR(MATCH($C1479,'案件'!$A$5:$A$84,0),"なし"))</f>
        <v/>
      </c>
      <c r="P1479" s="34">
        <f>IF($B1479="","",IFERROR(MATCH($B1479,'メンバー'!$B$5:$B$24,0),"なし"))</f>
        <v/>
      </c>
    </row>
    <row r="1480" ht="17" customHeight="1">
      <c r="A1480" s="23" t="n"/>
      <c r="B1480" s="21" t="n"/>
      <c r="C1480" s="21" t="n"/>
      <c r="D1480" s="29">
        <f>IF(OR($O1480="",$O1480="なし"),"",INDEX('案件'!$B$5:$B$84,$O1480)&amp;"")</f>
        <v/>
      </c>
      <c r="E1480" s="19" t="n"/>
      <c r="F1480" s="22" t="n"/>
      <c r="G1480" s="22" t="n"/>
      <c r="H1480" s="19" t="n"/>
      <c r="I1480" s="30">
        <f>IF(AND($F1480="",$G1480=""),"",IF(N('設定'!$B$11)&gt;0,ROUND((N($F1480)*60+N($G1480))/N('設定'!$B$11),0)*N('設定'!$B$11),(N($F1480)*60+N($G1480)))/60)</f>
        <v/>
      </c>
      <c r="J1480" s="31">
        <f>IF(OR($I1480="",$P1480="",$P1480="なし"),"",$I1480*N(INDEX('メンバー'!$D$5:$D$24,$P1480)))</f>
        <v/>
      </c>
      <c r="K1480" s="32">
        <f>IF(OR($O1480="",$O1480="なし"),"",INDEX('案件'!$D$5:$D$84,$O1480)&amp;"")</f>
        <v/>
      </c>
      <c r="L1480" s="32">
        <f>IF(AND($A1480="",$B1480="",$C1480="",$F1480="",$G1480=""),"",IF(NOT(ISNUMBER($A1480)),"日付がない",IF($P1480="","氏名がない",IF($P1480="なし","氏名がメンバーにない",IF($O1480="","案件コードがない",IF($O1480="なし","案件コードが案件にない",IF($I1480="","時間がない",IF((N($F1480)*60+N($G1480))=0,"時間が0",IF($I1480=0,"丸めると0分","")))))))))</f>
        <v/>
      </c>
      <c r="M1480" s="58" t="n"/>
      <c r="N1480" s="33">
        <f>IF(ISNUMBER($A1480),DATE(YEAR($A1480),MONTH($A1480),1),"")</f>
        <v/>
      </c>
      <c r="O1480" s="34">
        <f>IF($C1480="","",IFERROR(MATCH($C1480,'案件'!$A$5:$A$84,0),"なし"))</f>
        <v/>
      </c>
      <c r="P1480" s="34">
        <f>IF($B1480="","",IFERROR(MATCH($B1480,'メンバー'!$B$5:$B$24,0),"なし"))</f>
        <v/>
      </c>
    </row>
    <row r="1481" ht="17" customHeight="1">
      <c r="A1481" s="23" t="n"/>
      <c r="B1481" s="21" t="n"/>
      <c r="C1481" s="21" t="n"/>
      <c r="D1481" s="29">
        <f>IF(OR($O1481="",$O1481="なし"),"",INDEX('案件'!$B$5:$B$84,$O1481)&amp;"")</f>
        <v/>
      </c>
      <c r="E1481" s="19" t="n"/>
      <c r="F1481" s="22" t="n"/>
      <c r="G1481" s="22" t="n"/>
      <c r="H1481" s="19" t="n"/>
      <c r="I1481" s="30">
        <f>IF(AND($F1481="",$G1481=""),"",IF(N('設定'!$B$11)&gt;0,ROUND((N($F1481)*60+N($G1481))/N('設定'!$B$11),0)*N('設定'!$B$11),(N($F1481)*60+N($G1481)))/60)</f>
        <v/>
      </c>
      <c r="J1481" s="31">
        <f>IF(OR($I1481="",$P1481="",$P1481="なし"),"",$I1481*N(INDEX('メンバー'!$D$5:$D$24,$P1481)))</f>
        <v/>
      </c>
      <c r="K1481" s="32">
        <f>IF(OR($O1481="",$O1481="なし"),"",INDEX('案件'!$D$5:$D$84,$O1481)&amp;"")</f>
        <v/>
      </c>
      <c r="L1481" s="32">
        <f>IF(AND($A1481="",$B1481="",$C1481="",$F1481="",$G1481=""),"",IF(NOT(ISNUMBER($A1481)),"日付がない",IF($P1481="","氏名がない",IF($P1481="なし","氏名がメンバーにない",IF($O1481="","案件コードがない",IF($O1481="なし","案件コードが案件にない",IF($I1481="","時間がない",IF((N($F1481)*60+N($G1481))=0,"時間が0",IF($I1481=0,"丸めると0分","")))))))))</f>
        <v/>
      </c>
      <c r="M1481" s="58" t="n"/>
      <c r="N1481" s="33">
        <f>IF(ISNUMBER($A1481),DATE(YEAR($A1481),MONTH($A1481),1),"")</f>
        <v/>
      </c>
      <c r="O1481" s="34">
        <f>IF($C1481="","",IFERROR(MATCH($C1481,'案件'!$A$5:$A$84,0),"なし"))</f>
        <v/>
      </c>
      <c r="P1481" s="34">
        <f>IF($B1481="","",IFERROR(MATCH($B1481,'メンバー'!$B$5:$B$24,0),"なし"))</f>
        <v/>
      </c>
    </row>
    <row r="1482" ht="17" customHeight="1">
      <c r="A1482" s="23" t="n"/>
      <c r="B1482" s="21" t="n"/>
      <c r="C1482" s="21" t="n"/>
      <c r="D1482" s="29">
        <f>IF(OR($O1482="",$O1482="なし"),"",INDEX('案件'!$B$5:$B$84,$O1482)&amp;"")</f>
        <v/>
      </c>
      <c r="E1482" s="19" t="n"/>
      <c r="F1482" s="22" t="n"/>
      <c r="G1482" s="22" t="n"/>
      <c r="H1482" s="19" t="n"/>
      <c r="I1482" s="30">
        <f>IF(AND($F1482="",$G1482=""),"",IF(N('設定'!$B$11)&gt;0,ROUND((N($F1482)*60+N($G1482))/N('設定'!$B$11),0)*N('設定'!$B$11),(N($F1482)*60+N($G1482)))/60)</f>
        <v/>
      </c>
      <c r="J1482" s="31">
        <f>IF(OR($I1482="",$P1482="",$P1482="なし"),"",$I1482*N(INDEX('メンバー'!$D$5:$D$24,$P1482)))</f>
        <v/>
      </c>
      <c r="K1482" s="32">
        <f>IF(OR($O1482="",$O1482="なし"),"",INDEX('案件'!$D$5:$D$84,$O1482)&amp;"")</f>
        <v/>
      </c>
      <c r="L1482" s="32">
        <f>IF(AND($A1482="",$B1482="",$C1482="",$F1482="",$G1482=""),"",IF(NOT(ISNUMBER($A1482)),"日付がない",IF($P1482="","氏名がない",IF($P1482="なし","氏名がメンバーにない",IF($O1482="","案件コードがない",IF($O1482="なし","案件コードが案件にない",IF($I1482="","時間がない",IF((N($F1482)*60+N($G1482))=0,"時間が0",IF($I1482=0,"丸めると0分","")))))))))</f>
        <v/>
      </c>
      <c r="M1482" s="58" t="n"/>
      <c r="N1482" s="33">
        <f>IF(ISNUMBER($A1482),DATE(YEAR($A1482),MONTH($A1482),1),"")</f>
        <v/>
      </c>
      <c r="O1482" s="34">
        <f>IF($C1482="","",IFERROR(MATCH($C1482,'案件'!$A$5:$A$84,0),"なし"))</f>
        <v/>
      </c>
      <c r="P1482" s="34">
        <f>IF($B1482="","",IFERROR(MATCH($B1482,'メンバー'!$B$5:$B$24,0),"なし"))</f>
        <v/>
      </c>
    </row>
    <row r="1483" ht="17" customHeight="1">
      <c r="A1483" s="23" t="n"/>
      <c r="B1483" s="21" t="n"/>
      <c r="C1483" s="21" t="n"/>
      <c r="D1483" s="29">
        <f>IF(OR($O1483="",$O1483="なし"),"",INDEX('案件'!$B$5:$B$84,$O1483)&amp;"")</f>
        <v/>
      </c>
      <c r="E1483" s="19" t="n"/>
      <c r="F1483" s="22" t="n"/>
      <c r="G1483" s="22" t="n"/>
      <c r="H1483" s="19" t="n"/>
      <c r="I1483" s="30">
        <f>IF(AND($F1483="",$G1483=""),"",IF(N('設定'!$B$11)&gt;0,ROUND((N($F1483)*60+N($G1483))/N('設定'!$B$11),0)*N('設定'!$B$11),(N($F1483)*60+N($G1483)))/60)</f>
        <v/>
      </c>
      <c r="J1483" s="31">
        <f>IF(OR($I1483="",$P1483="",$P1483="なし"),"",$I1483*N(INDEX('メンバー'!$D$5:$D$24,$P1483)))</f>
        <v/>
      </c>
      <c r="K1483" s="32">
        <f>IF(OR($O1483="",$O1483="なし"),"",INDEX('案件'!$D$5:$D$84,$O1483)&amp;"")</f>
        <v/>
      </c>
      <c r="L1483" s="32">
        <f>IF(AND($A1483="",$B1483="",$C1483="",$F1483="",$G1483=""),"",IF(NOT(ISNUMBER($A1483)),"日付がない",IF($P1483="","氏名がない",IF($P1483="なし","氏名がメンバーにない",IF($O1483="","案件コードがない",IF($O1483="なし","案件コードが案件にない",IF($I1483="","時間がない",IF((N($F1483)*60+N($G1483))=0,"時間が0",IF($I1483=0,"丸めると0分","")))))))))</f>
        <v/>
      </c>
      <c r="M1483" s="58" t="n"/>
      <c r="N1483" s="33">
        <f>IF(ISNUMBER($A1483),DATE(YEAR($A1483),MONTH($A1483),1),"")</f>
        <v/>
      </c>
      <c r="O1483" s="34">
        <f>IF($C1483="","",IFERROR(MATCH($C1483,'案件'!$A$5:$A$84,0),"なし"))</f>
        <v/>
      </c>
      <c r="P1483" s="34">
        <f>IF($B1483="","",IFERROR(MATCH($B1483,'メンバー'!$B$5:$B$24,0),"なし"))</f>
        <v/>
      </c>
    </row>
    <row r="1484" ht="17" customHeight="1">
      <c r="A1484" s="23" t="n"/>
      <c r="B1484" s="21" t="n"/>
      <c r="C1484" s="21" t="n"/>
      <c r="D1484" s="29">
        <f>IF(OR($O1484="",$O1484="なし"),"",INDEX('案件'!$B$5:$B$84,$O1484)&amp;"")</f>
        <v/>
      </c>
      <c r="E1484" s="19" t="n"/>
      <c r="F1484" s="22" t="n"/>
      <c r="G1484" s="22" t="n"/>
      <c r="H1484" s="19" t="n"/>
      <c r="I1484" s="30">
        <f>IF(AND($F1484="",$G1484=""),"",IF(N('設定'!$B$11)&gt;0,ROUND((N($F1484)*60+N($G1484))/N('設定'!$B$11),0)*N('設定'!$B$11),(N($F1484)*60+N($G1484)))/60)</f>
        <v/>
      </c>
      <c r="J1484" s="31">
        <f>IF(OR($I1484="",$P1484="",$P1484="なし"),"",$I1484*N(INDEX('メンバー'!$D$5:$D$24,$P1484)))</f>
        <v/>
      </c>
      <c r="K1484" s="32">
        <f>IF(OR($O1484="",$O1484="なし"),"",INDEX('案件'!$D$5:$D$84,$O1484)&amp;"")</f>
        <v/>
      </c>
      <c r="L1484" s="32">
        <f>IF(AND($A1484="",$B1484="",$C1484="",$F1484="",$G1484=""),"",IF(NOT(ISNUMBER($A1484)),"日付がない",IF($P1484="","氏名がない",IF($P1484="なし","氏名がメンバーにない",IF($O1484="","案件コードがない",IF($O1484="なし","案件コードが案件にない",IF($I1484="","時間がない",IF((N($F1484)*60+N($G1484))=0,"時間が0",IF($I1484=0,"丸めると0分","")))))))))</f>
        <v/>
      </c>
      <c r="M1484" s="58" t="n"/>
      <c r="N1484" s="33">
        <f>IF(ISNUMBER($A1484),DATE(YEAR($A1484),MONTH($A1484),1),"")</f>
        <v/>
      </c>
      <c r="O1484" s="34">
        <f>IF($C1484="","",IFERROR(MATCH($C1484,'案件'!$A$5:$A$84,0),"なし"))</f>
        <v/>
      </c>
      <c r="P1484" s="34">
        <f>IF($B1484="","",IFERROR(MATCH($B1484,'メンバー'!$B$5:$B$24,0),"なし"))</f>
        <v/>
      </c>
    </row>
    <row r="1485" ht="17" customHeight="1">
      <c r="A1485" s="23" t="n"/>
      <c r="B1485" s="21" t="n"/>
      <c r="C1485" s="21" t="n"/>
      <c r="D1485" s="29">
        <f>IF(OR($O1485="",$O1485="なし"),"",INDEX('案件'!$B$5:$B$84,$O1485)&amp;"")</f>
        <v/>
      </c>
      <c r="E1485" s="19" t="n"/>
      <c r="F1485" s="22" t="n"/>
      <c r="G1485" s="22" t="n"/>
      <c r="H1485" s="19" t="n"/>
      <c r="I1485" s="30">
        <f>IF(AND($F1485="",$G1485=""),"",IF(N('設定'!$B$11)&gt;0,ROUND((N($F1485)*60+N($G1485))/N('設定'!$B$11),0)*N('設定'!$B$11),(N($F1485)*60+N($G1485)))/60)</f>
        <v/>
      </c>
      <c r="J1485" s="31">
        <f>IF(OR($I1485="",$P1485="",$P1485="なし"),"",$I1485*N(INDEX('メンバー'!$D$5:$D$24,$P1485)))</f>
        <v/>
      </c>
      <c r="K1485" s="32">
        <f>IF(OR($O1485="",$O1485="なし"),"",INDEX('案件'!$D$5:$D$84,$O1485)&amp;"")</f>
        <v/>
      </c>
      <c r="L1485" s="32">
        <f>IF(AND($A1485="",$B1485="",$C1485="",$F1485="",$G1485=""),"",IF(NOT(ISNUMBER($A1485)),"日付がない",IF($P1485="","氏名がない",IF($P1485="なし","氏名がメンバーにない",IF($O1485="","案件コードがない",IF($O1485="なし","案件コードが案件にない",IF($I1485="","時間がない",IF((N($F1485)*60+N($G1485))=0,"時間が0",IF($I1485=0,"丸めると0分","")))))))))</f>
        <v/>
      </c>
      <c r="M1485" s="58" t="n"/>
      <c r="N1485" s="33">
        <f>IF(ISNUMBER($A1485),DATE(YEAR($A1485),MONTH($A1485),1),"")</f>
        <v/>
      </c>
      <c r="O1485" s="34">
        <f>IF($C1485="","",IFERROR(MATCH($C1485,'案件'!$A$5:$A$84,0),"なし"))</f>
        <v/>
      </c>
      <c r="P1485" s="34">
        <f>IF($B1485="","",IFERROR(MATCH($B1485,'メンバー'!$B$5:$B$24,0),"なし"))</f>
        <v/>
      </c>
    </row>
    <row r="1486" ht="17" customHeight="1">
      <c r="A1486" s="23" t="n"/>
      <c r="B1486" s="21" t="n"/>
      <c r="C1486" s="21" t="n"/>
      <c r="D1486" s="29">
        <f>IF(OR($O1486="",$O1486="なし"),"",INDEX('案件'!$B$5:$B$84,$O1486)&amp;"")</f>
        <v/>
      </c>
      <c r="E1486" s="19" t="n"/>
      <c r="F1486" s="22" t="n"/>
      <c r="G1486" s="22" t="n"/>
      <c r="H1486" s="19" t="n"/>
      <c r="I1486" s="30">
        <f>IF(AND($F1486="",$G1486=""),"",IF(N('設定'!$B$11)&gt;0,ROUND((N($F1486)*60+N($G1486))/N('設定'!$B$11),0)*N('設定'!$B$11),(N($F1486)*60+N($G1486)))/60)</f>
        <v/>
      </c>
      <c r="J1486" s="31">
        <f>IF(OR($I1486="",$P1486="",$P1486="なし"),"",$I1486*N(INDEX('メンバー'!$D$5:$D$24,$P1486)))</f>
        <v/>
      </c>
      <c r="K1486" s="32">
        <f>IF(OR($O1486="",$O1486="なし"),"",INDEX('案件'!$D$5:$D$84,$O1486)&amp;"")</f>
        <v/>
      </c>
      <c r="L1486" s="32">
        <f>IF(AND($A1486="",$B1486="",$C1486="",$F1486="",$G1486=""),"",IF(NOT(ISNUMBER($A1486)),"日付がない",IF($P1486="","氏名がない",IF($P1486="なし","氏名がメンバーにない",IF($O1486="","案件コードがない",IF($O1486="なし","案件コードが案件にない",IF($I1486="","時間がない",IF((N($F1486)*60+N($G1486))=0,"時間が0",IF($I1486=0,"丸めると0分","")))))))))</f>
        <v/>
      </c>
      <c r="M1486" s="58" t="n"/>
      <c r="N1486" s="33">
        <f>IF(ISNUMBER($A1486),DATE(YEAR($A1486),MONTH($A1486),1),"")</f>
        <v/>
      </c>
      <c r="O1486" s="34">
        <f>IF($C1486="","",IFERROR(MATCH($C1486,'案件'!$A$5:$A$84,0),"なし"))</f>
        <v/>
      </c>
      <c r="P1486" s="34">
        <f>IF($B1486="","",IFERROR(MATCH($B1486,'メンバー'!$B$5:$B$24,0),"なし"))</f>
        <v/>
      </c>
    </row>
    <row r="1487" ht="17" customHeight="1">
      <c r="A1487" s="23" t="n"/>
      <c r="B1487" s="21" t="n"/>
      <c r="C1487" s="21" t="n"/>
      <c r="D1487" s="29">
        <f>IF(OR($O1487="",$O1487="なし"),"",INDEX('案件'!$B$5:$B$84,$O1487)&amp;"")</f>
        <v/>
      </c>
      <c r="E1487" s="19" t="n"/>
      <c r="F1487" s="22" t="n"/>
      <c r="G1487" s="22" t="n"/>
      <c r="H1487" s="19" t="n"/>
      <c r="I1487" s="30">
        <f>IF(AND($F1487="",$G1487=""),"",IF(N('設定'!$B$11)&gt;0,ROUND((N($F1487)*60+N($G1487))/N('設定'!$B$11),0)*N('設定'!$B$11),(N($F1487)*60+N($G1487)))/60)</f>
        <v/>
      </c>
      <c r="J1487" s="31">
        <f>IF(OR($I1487="",$P1487="",$P1487="なし"),"",$I1487*N(INDEX('メンバー'!$D$5:$D$24,$P1487)))</f>
        <v/>
      </c>
      <c r="K1487" s="32">
        <f>IF(OR($O1487="",$O1487="なし"),"",INDEX('案件'!$D$5:$D$84,$O1487)&amp;"")</f>
        <v/>
      </c>
      <c r="L1487" s="32">
        <f>IF(AND($A1487="",$B1487="",$C1487="",$F1487="",$G1487=""),"",IF(NOT(ISNUMBER($A1487)),"日付がない",IF($P1487="","氏名がない",IF($P1487="なし","氏名がメンバーにない",IF($O1487="","案件コードがない",IF($O1487="なし","案件コードが案件にない",IF($I1487="","時間がない",IF((N($F1487)*60+N($G1487))=0,"時間が0",IF($I1487=0,"丸めると0分","")))))))))</f>
        <v/>
      </c>
      <c r="M1487" s="58" t="n"/>
      <c r="N1487" s="33">
        <f>IF(ISNUMBER($A1487),DATE(YEAR($A1487),MONTH($A1487),1),"")</f>
        <v/>
      </c>
      <c r="O1487" s="34">
        <f>IF($C1487="","",IFERROR(MATCH($C1487,'案件'!$A$5:$A$84,0),"なし"))</f>
        <v/>
      </c>
      <c r="P1487" s="34">
        <f>IF($B1487="","",IFERROR(MATCH($B1487,'メンバー'!$B$5:$B$24,0),"なし"))</f>
        <v/>
      </c>
    </row>
    <row r="1488" ht="17" customHeight="1">
      <c r="A1488" s="23" t="n"/>
      <c r="B1488" s="21" t="n"/>
      <c r="C1488" s="21" t="n"/>
      <c r="D1488" s="29">
        <f>IF(OR($O1488="",$O1488="なし"),"",INDEX('案件'!$B$5:$B$84,$O1488)&amp;"")</f>
        <v/>
      </c>
      <c r="E1488" s="19" t="n"/>
      <c r="F1488" s="22" t="n"/>
      <c r="G1488" s="22" t="n"/>
      <c r="H1488" s="19" t="n"/>
      <c r="I1488" s="30">
        <f>IF(AND($F1488="",$G1488=""),"",IF(N('設定'!$B$11)&gt;0,ROUND((N($F1488)*60+N($G1488))/N('設定'!$B$11),0)*N('設定'!$B$11),(N($F1488)*60+N($G1488)))/60)</f>
        <v/>
      </c>
      <c r="J1488" s="31">
        <f>IF(OR($I1488="",$P1488="",$P1488="なし"),"",$I1488*N(INDEX('メンバー'!$D$5:$D$24,$P1488)))</f>
        <v/>
      </c>
      <c r="K1488" s="32">
        <f>IF(OR($O1488="",$O1488="なし"),"",INDEX('案件'!$D$5:$D$84,$O1488)&amp;"")</f>
        <v/>
      </c>
      <c r="L1488" s="32">
        <f>IF(AND($A1488="",$B1488="",$C1488="",$F1488="",$G1488=""),"",IF(NOT(ISNUMBER($A1488)),"日付がない",IF($P1488="","氏名がない",IF($P1488="なし","氏名がメンバーにない",IF($O1488="","案件コードがない",IF($O1488="なし","案件コードが案件にない",IF($I1488="","時間がない",IF((N($F1488)*60+N($G1488))=0,"時間が0",IF($I1488=0,"丸めると0分","")))))))))</f>
        <v/>
      </c>
      <c r="M1488" s="58" t="n"/>
      <c r="N1488" s="33">
        <f>IF(ISNUMBER($A1488),DATE(YEAR($A1488),MONTH($A1488),1),"")</f>
        <v/>
      </c>
      <c r="O1488" s="34">
        <f>IF($C1488="","",IFERROR(MATCH($C1488,'案件'!$A$5:$A$84,0),"なし"))</f>
        <v/>
      </c>
      <c r="P1488" s="34">
        <f>IF($B1488="","",IFERROR(MATCH($B1488,'メンバー'!$B$5:$B$24,0),"なし"))</f>
        <v/>
      </c>
    </row>
    <row r="1489" ht="17" customHeight="1">
      <c r="A1489" s="23" t="n"/>
      <c r="B1489" s="21" t="n"/>
      <c r="C1489" s="21" t="n"/>
      <c r="D1489" s="29">
        <f>IF(OR($O1489="",$O1489="なし"),"",INDEX('案件'!$B$5:$B$84,$O1489)&amp;"")</f>
        <v/>
      </c>
      <c r="E1489" s="19" t="n"/>
      <c r="F1489" s="22" t="n"/>
      <c r="G1489" s="22" t="n"/>
      <c r="H1489" s="19" t="n"/>
      <c r="I1489" s="30">
        <f>IF(AND($F1489="",$G1489=""),"",IF(N('設定'!$B$11)&gt;0,ROUND((N($F1489)*60+N($G1489))/N('設定'!$B$11),0)*N('設定'!$B$11),(N($F1489)*60+N($G1489)))/60)</f>
        <v/>
      </c>
      <c r="J1489" s="31">
        <f>IF(OR($I1489="",$P1489="",$P1489="なし"),"",$I1489*N(INDEX('メンバー'!$D$5:$D$24,$P1489)))</f>
        <v/>
      </c>
      <c r="K1489" s="32">
        <f>IF(OR($O1489="",$O1489="なし"),"",INDEX('案件'!$D$5:$D$84,$O1489)&amp;"")</f>
        <v/>
      </c>
      <c r="L1489" s="32">
        <f>IF(AND($A1489="",$B1489="",$C1489="",$F1489="",$G1489=""),"",IF(NOT(ISNUMBER($A1489)),"日付がない",IF($P1489="","氏名がない",IF($P1489="なし","氏名がメンバーにない",IF($O1489="","案件コードがない",IF($O1489="なし","案件コードが案件にない",IF($I1489="","時間がない",IF((N($F1489)*60+N($G1489))=0,"時間が0",IF($I1489=0,"丸めると0分","")))))))))</f>
        <v/>
      </c>
      <c r="M1489" s="58" t="n"/>
      <c r="N1489" s="33">
        <f>IF(ISNUMBER($A1489),DATE(YEAR($A1489),MONTH($A1489),1),"")</f>
        <v/>
      </c>
      <c r="O1489" s="34">
        <f>IF($C1489="","",IFERROR(MATCH($C1489,'案件'!$A$5:$A$84,0),"なし"))</f>
        <v/>
      </c>
      <c r="P1489" s="34">
        <f>IF($B1489="","",IFERROR(MATCH($B1489,'メンバー'!$B$5:$B$24,0),"なし"))</f>
        <v/>
      </c>
    </row>
    <row r="1490" ht="17" customHeight="1">
      <c r="A1490" s="23" t="n"/>
      <c r="B1490" s="21" t="n"/>
      <c r="C1490" s="21" t="n"/>
      <c r="D1490" s="29">
        <f>IF(OR($O1490="",$O1490="なし"),"",INDEX('案件'!$B$5:$B$84,$O1490)&amp;"")</f>
        <v/>
      </c>
      <c r="E1490" s="19" t="n"/>
      <c r="F1490" s="22" t="n"/>
      <c r="G1490" s="22" t="n"/>
      <c r="H1490" s="19" t="n"/>
      <c r="I1490" s="30">
        <f>IF(AND($F1490="",$G1490=""),"",IF(N('設定'!$B$11)&gt;0,ROUND((N($F1490)*60+N($G1490))/N('設定'!$B$11),0)*N('設定'!$B$11),(N($F1490)*60+N($G1490)))/60)</f>
        <v/>
      </c>
      <c r="J1490" s="31">
        <f>IF(OR($I1490="",$P1490="",$P1490="なし"),"",$I1490*N(INDEX('メンバー'!$D$5:$D$24,$P1490)))</f>
        <v/>
      </c>
      <c r="K1490" s="32">
        <f>IF(OR($O1490="",$O1490="なし"),"",INDEX('案件'!$D$5:$D$84,$O1490)&amp;"")</f>
        <v/>
      </c>
      <c r="L1490" s="32">
        <f>IF(AND($A1490="",$B1490="",$C1490="",$F1490="",$G1490=""),"",IF(NOT(ISNUMBER($A1490)),"日付がない",IF($P1490="","氏名がない",IF($P1490="なし","氏名がメンバーにない",IF($O1490="","案件コードがない",IF($O1490="なし","案件コードが案件にない",IF($I1490="","時間がない",IF((N($F1490)*60+N($G1490))=0,"時間が0",IF($I1490=0,"丸めると0分","")))))))))</f>
        <v/>
      </c>
      <c r="M1490" s="58" t="n"/>
      <c r="N1490" s="33">
        <f>IF(ISNUMBER($A1490),DATE(YEAR($A1490),MONTH($A1490),1),"")</f>
        <v/>
      </c>
      <c r="O1490" s="34">
        <f>IF($C1490="","",IFERROR(MATCH($C1490,'案件'!$A$5:$A$84,0),"なし"))</f>
        <v/>
      </c>
      <c r="P1490" s="34">
        <f>IF($B1490="","",IFERROR(MATCH($B1490,'メンバー'!$B$5:$B$24,0),"なし"))</f>
        <v/>
      </c>
    </row>
    <row r="1491" ht="17" customHeight="1">
      <c r="A1491" s="23" t="n"/>
      <c r="B1491" s="21" t="n"/>
      <c r="C1491" s="21" t="n"/>
      <c r="D1491" s="29">
        <f>IF(OR($O1491="",$O1491="なし"),"",INDEX('案件'!$B$5:$B$84,$O1491)&amp;"")</f>
        <v/>
      </c>
      <c r="E1491" s="19" t="n"/>
      <c r="F1491" s="22" t="n"/>
      <c r="G1491" s="22" t="n"/>
      <c r="H1491" s="19" t="n"/>
      <c r="I1491" s="30">
        <f>IF(AND($F1491="",$G1491=""),"",IF(N('設定'!$B$11)&gt;0,ROUND((N($F1491)*60+N($G1491))/N('設定'!$B$11),0)*N('設定'!$B$11),(N($F1491)*60+N($G1491)))/60)</f>
        <v/>
      </c>
      <c r="J1491" s="31">
        <f>IF(OR($I1491="",$P1491="",$P1491="なし"),"",$I1491*N(INDEX('メンバー'!$D$5:$D$24,$P1491)))</f>
        <v/>
      </c>
      <c r="K1491" s="32">
        <f>IF(OR($O1491="",$O1491="なし"),"",INDEX('案件'!$D$5:$D$84,$O1491)&amp;"")</f>
        <v/>
      </c>
      <c r="L1491" s="32">
        <f>IF(AND($A1491="",$B1491="",$C1491="",$F1491="",$G1491=""),"",IF(NOT(ISNUMBER($A1491)),"日付がない",IF($P1491="","氏名がない",IF($P1491="なし","氏名がメンバーにない",IF($O1491="","案件コードがない",IF($O1491="なし","案件コードが案件にない",IF($I1491="","時間がない",IF((N($F1491)*60+N($G1491))=0,"時間が0",IF($I1491=0,"丸めると0分","")))))))))</f>
        <v/>
      </c>
      <c r="M1491" s="58" t="n"/>
      <c r="N1491" s="33">
        <f>IF(ISNUMBER($A1491),DATE(YEAR($A1491),MONTH($A1491),1),"")</f>
        <v/>
      </c>
      <c r="O1491" s="34">
        <f>IF($C1491="","",IFERROR(MATCH($C1491,'案件'!$A$5:$A$84,0),"なし"))</f>
        <v/>
      </c>
      <c r="P1491" s="34">
        <f>IF($B1491="","",IFERROR(MATCH($B1491,'メンバー'!$B$5:$B$24,0),"なし"))</f>
        <v/>
      </c>
    </row>
    <row r="1492" ht="17" customHeight="1">
      <c r="A1492" s="23" t="n"/>
      <c r="B1492" s="21" t="n"/>
      <c r="C1492" s="21" t="n"/>
      <c r="D1492" s="29">
        <f>IF(OR($O1492="",$O1492="なし"),"",INDEX('案件'!$B$5:$B$84,$O1492)&amp;"")</f>
        <v/>
      </c>
      <c r="E1492" s="19" t="n"/>
      <c r="F1492" s="22" t="n"/>
      <c r="G1492" s="22" t="n"/>
      <c r="H1492" s="19" t="n"/>
      <c r="I1492" s="30">
        <f>IF(AND($F1492="",$G1492=""),"",IF(N('設定'!$B$11)&gt;0,ROUND((N($F1492)*60+N($G1492))/N('設定'!$B$11),0)*N('設定'!$B$11),(N($F1492)*60+N($G1492)))/60)</f>
        <v/>
      </c>
      <c r="J1492" s="31">
        <f>IF(OR($I1492="",$P1492="",$P1492="なし"),"",$I1492*N(INDEX('メンバー'!$D$5:$D$24,$P1492)))</f>
        <v/>
      </c>
      <c r="K1492" s="32">
        <f>IF(OR($O1492="",$O1492="なし"),"",INDEX('案件'!$D$5:$D$84,$O1492)&amp;"")</f>
        <v/>
      </c>
      <c r="L1492" s="32">
        <f>IF(AND($A1492="",$B1492="",$C1492="",$F1492="",$G1492=""),"",IF(NOT(ISNUMBER($A1492)),"日付がない",IF($P1492="","氏名がない",IF($P1492="なし","氏名がメンバーにない",IF($O1492="","案件コードがない",IF($O1492="なし","案件コードが案件にない",IF($I1492="","時間がない",IF((N($F1492)*60+N($G1492))=0,"時間が0",IF($I1492=0,"丸めると0分","")))))))))</f>
        <v/>
      </c>
      <c r="M1492" s="58" t="n"/>
      <c r="N1492" s="33">
        <f>IF(ISNUMBER($A1492),DATE(YEAR($A1492),MONTH($A1492),1),"")</f>
        <v/>
      </c>
      <c r="O1492" s="34">
        <f>IF($C1492="","",IFERROR(MATCH($C1492,'案件'!$A$5:$A$84,0),"なし"))</f>
        <v/>
      </c>
      <c r="P1492" s="34">
        <f>IF($B1492="","",IFERROR(MATCH($B1492,'メンバー'!$B$5:$B$24,0),"なし"))</f>
        <v/>
      </c>
    </row>
    <row r="1493" ht="17" customHeight="1">
      <c r="A1493" s="23" t="n"/>
      <c r="B1493" s="21" t="n"/>
      <c r="C1493" s="21" t="n"/>
      <c r="D1493" s="29">
        <f>IF(OR($O1493="",$O1493="なし"),"",INDEX('案件'!$B$5:$B$84,$O1493)&amp;"")</f>
        <v/>
      </c>
      <c r="E1493" s="19" t="n"/>
      <c r="F1493" s="22" t="n"/>
      <c r="G1493" s="22" t="n"/>
      <c r="H1493" s="19" t="n"/>
      <c r="I1493" s="30">
        <f>IF(AND($F1493="",$G1493=""),"",IF(N('設定'!$B$11)&gt;0,ROUND((N($F1493)*60+N($G1493))/N('設定'!$B$11),0)*N('設定'!$B$11),(N($F1493)*60+N($G1493)))/60)</f>
        <v/>
      </c>
      <c r="J1493" s="31">
        <f>IF(OR($I1493="",$P1493="",$P1493="なし"),"",$I1493*N(INDEX('メンバー'!$D$5:$D$24,$P1493)))</f>
        <v/>
      </c>
      <c r="K1493" s="32">
        <f>IF(OR($O1493="",$O1493="なし"),"",INDEX('案件'!$D$5:$D$84,$O1493)&amp;"")</f>
        <v/>
      </c>
      <c r="L1493" s="32">
        <f>IF(AND($A1493="",$B1493="",$C1493="",$F1493="",$G1493=""),"",IF(NOT(ISNUMBER($A1493)),"日付がない",IF($P1493="","氏名がない",IF($P1493="なし","氏名がメンバーにない",IF($O1493="","案件コードがない",IF($O1493="なし","案件コードが案件にない",IF($I1493="","時間がない",IF((N($F1493)*60+N($G1493))=0,"時間が0",IF($I1493=0,"丸めると0分","")))))))))</f>
        <v/>
      </c>
      <c r="M1493" s="58" t="n"/>
      <c r="N1493" s="33">
        <f>IF(ISNUMBER($A1493),DATE(YEAR($A1493),MONTH($A1493),1),"")</f>
        <v/>
      </c>
      <c r="O1493" s="34">
        <f>IF($C1493="","",IFERROR(MATCH($C1493,'案件'!$A$5:$A$84,0),"なし"))</f>
        <v/>
      </c>
      <c r="P1493" s="34">
        <f>IF($B1493="","",IFERROR(MATCH($B1493,'メンバー'!$B$5:$B$24,0),"なし"))</f>
        <v/>
      </c>
    </row>
    <row r="1494" ht="17" customHeight="1">
      <c r="A1494" s="23" t="n"/>
      <c r="B1494" s="21" t="n"/>
      <c r="C1494" s="21" t="n"/>
      <c r="D1494" s="29">
        <f>IF(OR($O1494="",$O1494="なし"),"",INDEX('案件'!$B$5:$B$84,$O1494)&amp;"")</f>
        <v/>
      </c>
      <c r="E1494" s="19" t="n"/>
      <c r="F1494" s="22" t="n"/>
      <c r="G1494" s="22" t="n"/>
      <c r="H1494" s="19" t="n"/>
      <c r="I1494" s="30">
        <f>IF(AND($F1494="",$G1494=""),"",IF(N('設定'!$B$11)&gt;0,ROUND((N($F1494)*60+N($G1494))/N('設定'!$B$11),0)*N('設定'!$B$11),(N($F1494)*60+N($G1494)))/60)</f>
        <v/>
      </c>
      <c r="J1494" s="31">
        <f>IF(OR($I1494="",$P1494="",$P1494="なし"),"",$I1494*N(INDEX('メンバー'!$D$5:$D$24,$P1494)))</f>
        <v/>
      </c>
      <c r="K1494" s="32">
        <f>IF(OR($O1494="",$O1494="なし"),"",INDEX('案件'!$D$5:$D$84,$O1494)&amp;"")</f>
        <v/>
      </c>
      <c r="L1494" s="32">
        <f>IF(AND($A1494="",$B1494="",$C1494="",$F1494="",$G1494=""),"",IF(NOT(ISNUMBER($A1494)),"日付がない",IF($P1494="","氏名がない",IF($P1494="なし","氏名がメンバーにない",IF($O1494="","案件コードがない",IF($O1494="なし","案件コードが案件にない",IF($I1494="","時間がない",IF((N($F1494)*60+N($G1494))=0,"時間が0",IF($I1494=0,"丸めると0分","")))))))))</f>
        <v/>
      </c>
      <c r="M1494" s="58" t="n"/>
      <c r="N1494" s="33">
        <f>IF(ISNUMBER($A1494),DATE(YEAR($A1494),MONTH($A1494),1),"")</f>
        <v/>
      </c>
      <c r="O1494" s="34">
        <f>IF($C1494="","",IFERROR(MATCH($C1494,'案件'!$A$5:$A$84,0),"なし"))</f>
        <v/>
      </c>
      <c r="P1494" s="34">
        <f>IF($B1494="","",IFERROR(MATCH($B1494,'メンバー'!$B$5:$B$24,0),"なし"))</f>
        <v/>
      </c>
    </row>
    <row r="1495" ht="17" customHeight="1">
      <c r="A1495" s="23" t="n"/>
      <c r="B1495" s="21" t="n"/>
      <c r="C1495" s="21" t="n"/>
      <c r="D1495" s="29">
        <f>IF(OR($O1495="",$O1495="なし"),"",INDEX('案件'!$B$5:$B$84,$O1495)&amp;"")</f>
        <v/>
      </c>
      <c r="E1495" s="19" t="n"/>
      <c r="F1495" s="22" t="n"/>
      <c r="G1495" s="22" t="n"/>
      <c r="H1495" s="19" t="n"/>
      <c r="I1495" s="30">
        <f>IF(AND($F1495="",$G1495=""),"",IF(N('設定'!$B$11)&gt;0,ROUND((N($F1495)*60+N($G1495))/N('設定'!$B$11),0)*N('設定'!$B$11),(N($F1495)*60+N($G1495)))/60)</f>
        <v/>
      </c>
      <c r="J1495" s="31">
        <f>IF(OR($I1495="",$P1495="",$P1495="なし"),"",$I1495*N(INDEX('メンバー'!$D$5:$D$24,$P1495)))</f>
        <v/>
      </c>
      <c r="K1495" s="32">
        <f>IF(OR($O1495="",$O1495="なし"),"",INDEX('案件'!$D$5:$D$84,$O1495)&amp;"")</f>
        <v/>
      </c>
      <c r="L1495" s="32">
        <f>IF(AND($A1495="",$B1495="",$C1495="",$F1495="",$G1495=""),"",IF(NOT(ISNUMBER($A1495)),"日付がない",IF($P1495="","氏名がない",IF($P1495="なし","氏名がメンバーにない",IF($O1495="","案件コードがない",IF($O1495="なし","案件コードが案件にない",IF($I1495="","時間がない",IF((N($F1495)*60+N($G1495))=0,"時間が0",IF($I1495=0,"丸めると0分","")))))))))</f>
        <v/>
      </c>
      <c r="M1495" s="58" t="n"/>
      <c r="N1495" s="33">
        <f>IF(ISNUMBER($A1495),DATE(YEAR($A1495),MONTH($A1495),1),"")</f>
        <v/>
      </c>
      <c r="O1495" s="34">
        <f>IF($C1495="","",IFERROR(MATCH($C1495,'案件'!$A$5:$A$84,0),"なし"))</f>
        <v/>
      </c>
      <c r="P1495" s="34">
        <f>IF($B1495="","",IFERROR(MATCH($B1495,'メンバー'!$B$5:$B$24,0),"なし"))</f>
        <v/>
      </c>
    </row>
    <row r="1496" ht="17" customHeight="1">
      <c r="A1496" s="23" t="n"/>
      <c r="B1496" s="21" t="n"/>
      <c r="C1496" s="21" t="n"/>
      <c r="D1496" s="29">
        <f>IF(OR($O1496="",$O1496="なし"),"",INDEX('案件'!$B$5:$B$84,$O1496)&amp;"")</f>
        <v/>
      </c>
      <c r="E1496" s="19" t="n"/>
      <c r="F1496" s="22" t="n"/>
      <c r="G1496" s="22" t="n"/>
      <c r="H1496" s="19" t="n"/>
      <c r="I1496" s="30">
        <f>IF(AND($F1496="",$G1496=""),"",IF(N('設定'!$B$11)&gt;0,ROUND((N($F1496)*60+N($G1496))/N('設定'!$B$11),0)*N('設定'!$B$11),(N($F1496)*60+N($G1496)))/60)</f>
        <v/>
      </c>
      <c r="J1496" s="31">
        <f>IF(OR($I1496="",$P1496="",$P1496="なし"),"",$I1496*N(INDEX('メンバー'!$D$5:$D$24,$P1496)))</f>
        <v/>
      </c>
      <c r="K1496" s="32">
        <f>IF(OR($O1496="",$O1496="なし"),"",INDEX('案件'!$D$5:$D$84,$O1496)&amp;"")</f>
        <v/>
      </c>
      <c r="L1496" s="32">
        <f>IF(AND($A1496="",$B1496="",$C1496="",$F1496="",$G1496=""),"",IF(NOT(ISNUMBER($A1496)),"日付がない",IF($P1496="","氏名がない",IF($P1496="なし","氏名がメンバーにない",IF($O1496="","案件コードがない",IF($O1496="なし","案件コードが案件にない",IF($I1496="","時間がない",IF((N($F1496)*60+N($G1496))=0,"時間が0",IF($I1496=0,"丸めると0分","")))))))))</f>
        <v/>
      </c>
      <c r="M1496" s="58" t="n"/>
      <c r="N1496" s="33">
        <f>IF(ISNUMBER($A1496),DATE(YEAR($A1496),MONTH($A1496),1),"")</f>
        <v/>
      </c>
      <c r="O1496" s="34">
        <f>IF($C1496="","",IFERROR(MATCH($C1496,'案件'!$A$5:$A$84,0),"なし"))</f>
        <v/>
      </c>
      <c r="P1496" s="34">
        <f>IF($B1496="","",IFERROR(MATCH($B1496,'メンバー'!$B$5:$B$24,0),"なし"))</f>
        <v/>
      </c>
    </row>
    <row r="1497" ht="17" customHeight="1">
      <c r="A1497" s="23" t="n"/>
      <c r="B1497" s="21" t="n"/>
      <c r="C1497" s="21" t="n"/>
      <c r="D1497" s="29">
        <f>IF(OR($O1497="",$O1497="なし"),"",INDEX('案件'!$B$5:$B$84,$O1497)&amp;"")</f>
        <v/>
      </c>
      <c r="E1497" s="19" t="n"/>
      <c r="F1497" s="22" t="n"/>
      <c r="G1497" s="22" t="n"/>
      <c r="H1497" s="19" t="n"/>
      <c r="I1497" s="30">
        <f>IF(AND($F1497="",$G1497=""),"",IF(N('設定'!$B$11)&gt;0,ROUND((N($F1497)*60+N($G1497))/N('設定'!$B$11),0)*N('設定'!$B$11),(N($F1497)*60+N($G1497)))/60)</f>
        <v/>
      </c>
      <c r="J1497" s="31">
        <f>IF(OR($I1497="",$P1497="",$P1497="なし"),"",$I1497*N(INDEX('メンバー'!$D$5:$D$24,$P1497)))</f>
        <v/>
      </c>
      <c r="K1497" s="32">
        <f>IF(OR($O1497="",$O1497="なし"),"",INDEX('案件'!$D$5:$D$84,$O1497)&amp;"")</f>
        <v/>
      </c>
      <c r="L1497" s="32">
        <f>IF(AND($A1497="",$B1497="",$C1497="",$F1497="",$G1497=""),"",IF(NOT(ISNUMBER($A1497)),"日付がない",IF($P1497="","氏名がない",IF($P1497="なし","氏名がメンバーにない",IF($O1497="","案件コードがない",IF($O1497="なし","案件コードが案件にない",IF($I1497="","時間がない",IF((N($F1497)*60+N($G1497))=0,"時間が0",IF($I1497=0,"丸めると0分","")))))))))</f>
        <v/>
      </c>
      <c r="M1497" s="58" t="n"/>
      <c r="N1497" s="33">
        <f>IF(ISNUMBER($A1497),DATE(YEAR($A1497),MONTH($A1497),1),"")</f>
        <v/>
      </c>
      <c r="O1497" s="34">
        <f>IF($C1497="","",IFERROR(MATCH($C1497,'案件'!$A$5:$A$84,0),"なし"))</f>
        <v/>
      </c>
      <c r="P1497" s="34">
        <f>IF($B1497="","",IFERROR(MATCH($B1497,'メンバー'!$B$5:$B$24,0),"なし"))</f>
        <v/>
      </c>
    </row>
    <row r="1498" ht="17" customHeight="1">
      <c r="A1498" s="23" t="n"/>
      <c r="B1498" s="21" t="n"/>
      <c r="C1498" s="21" t="n"/>
      <c r="D1498" s="29">
        <f>IF(OR($O1498="",$O1498="なし"),"",INDEX('案件'!$B$5:$B$84,$O1498)&amp;"")</f>
        <v/>
      </c>
      <c r="E1498" s="19" t="n"/>
      <c r="F1498" s="22" t="n"/>
      <c r="G1498" s="22" t="n"/>
      <c r="H1498" s="19" t="n"/>
      <c r="I1498" s="30">
        <f>IF(AND($F1498="",$G1498=""),"",IF(N('設定'!$B$11)&gt;0,ROUND((N($F1498)*60+N($G1498))/N('設定'!$B$11),0)*N('設定'!$B$11),(N($F1498)*60+N($G1498)))/60)</f>
        <v/>
      </c>
      <c r="J1498" s="31">
        <f>IF(OR($I1498="",$P1498="",$P1498="なし"),"",$I1498*N(INDEX('メンバー'!$D$5:$D$24,$P1498)))</f>
        <v/>
      </c>
      <c r="K1498" s="32">
        <f>IF(OR($O1498="",$O1498="なし"),"",INDEX('案件'!$D$5:$D$84,$O1498)&amp;"")</f>
        <v/>
      </c>
      <c r="L1498" s="32">
        <f>IF(AND($A1498="",$B1498="",$C1498="",$F1498="",$G1498=""),"",IF(NOT(ISNUMBER($A1498)),"日付がない",IF($P1498="","氏名がない",IF($P1498="なし","氏名がメンバーにない",IF($O1498="","案件コードがない",IF($O1498="なし","案件コードが案件にない",IF($I1498="","時間がない",IF((N($F1498)*60+N($G1498))=0,"時間が0",IF($I1498=0,"丸めると0分","")))))))))</f>
        <v/>
      </c>
      <c r="M1498" s="58" t="n"/>
      <c r="N1498" s="33">
        <f>IF(ISNUMBER($A1498),DATE(YEAR($A1498),MONTH($A1498),1),"")</f>
        <v/>
      </c>
      <c r="O1498" s="34">
        <f>IF($C1498="","",IFERROR(MATCH($C1498,'案件'!$A$5:$A$84,0),"なし"))</f>
        <v/>
      </c>
      <c r="P1498" s="34">
        <f>IF($B1498="","",IFERROR(MATCH($B1498,'メンバー'!$B$5:$B$24,0),"なし"))</f>
        <v/>
      </c>
    </row>
    <row r="1499" ht="17" customHeight="1">
      <c r="A1499" s="23" t="n"/>
      <c r="B1499" s="21" t="n"/>
      <c r="C1499" s="21" t="n"/>
      <c r="D1499" s="29">
        <f>IF(OR($O1499="",$O1499="なし"),"",INDEX('案件'!$B$5:$B$84,$O1499)&amp;"")</f>
        <v/>
      </c>
      <c r="E1499" s="19" t="n"/>
      <c r="F1499" s="22" t="n"/>
      <c r="G1499" s="22" t="n"/>
      <c r="H1499" s="19" t="n"/>
      <c r="I1499" s="30">
        <f>IF(AND($F1499="",$G1499=""),"",IF(N('設定'!$B$11)&gt;0,ROUND((N($F1499)*60+N($G1499))/N('設定'!$B$11),0)*N('設定'!$B$11),(N($F1499)*60+N($G1499)))/60)</f>
        <v/>
      </c>
      <c r="J1499" s="31">
        <f>IF(OR($I1499="",$P1499="",$P1499="なし"),"",$I1499*N(INDEX('メンバー'!$D$5:$D$24,$P1499)))</f>
        <v/>
      </c>
      <c r="K1499" s="32">
        <f>IF(OR($O1499="",$O1499="なし"),"",INDEX('案件'!$D$5:$D$84,$O1499)&amp;"")</f>
        <v/>
      </c>
      <c r="L1499" s="32">
        <f>IF(AND($A1499="",$B1499="",$C1499="",$F1499="",$G1499=""),"",IF(NOT(ISNUMBER($A1499)),"日付がない",IF($P1499="","氏名がない",IF($P1499="なし","氏名がメンバーにない",IF($O1499="","案件コードがない",IF($O1499="なし","案件コードが案件にない",IF($I1499="","時間がない",IF((N($F1499)*60+N($G1499))=0,"時間が0",IF($I1499=0,"丸めると0分","")))))))))</f>
        <v/>
      </c>
      <c r="M1499" s="58" t="n"/>
      <c r="N1499" s="33">
        <f>IF(ISNUMBER($A1499),DATE(YEAR($A1499),MONTH($A1499),1),"")</f>
        <v/>
      </c>
      <c r="O1499" s="34">
        <f>IF($C1499="","",IFERROR(MATCH($C1499,'案件'!$A$5:$A$84,0),"なし"))</f>
        <v/>
      </c>
      <c r="P1499" s="34">
        <f>IF($B1499="","",IFERROR(MATCH($B1499,'メンバー'!$B$5:$B$24,0),"なし"))</f>
        <v/>
      </c>
    </row>
    <row r="1500" ht="17" customHeight="1">
      <c r="A1500" s="23" t="n"/>
      <c r="B1500" s="21" t="n"/>
      <c r="C1500" s="21" t="n"/>
      <c r="D1500" s="29">
        <f>IF(OR($O1500="",$O1500="なし"),"",INDEX('案件'!$B$5:$B$84,$O1500)&amp;"")</f>
        <v/>
      </c>
      <c r="E1500" s="19" t="n"/>
      <c r="F1500" s="22" t="n"/>
      <c r="G1500" s="22" t="n"/>
      <c r="H1500" s="19" t="n"/>
      <c r="I1500" s="30">
        <f>IF(AND($F1500="",$G1500=""),"",IF(N('設定'!$B$11)&gt;0,ROUND((N($F1500)*60+N($G1500))/N('設定'!$B$11),0)*N('設定'!$B$11),(N($F1500)*60+N($G1500)))/60)</f>
        <v/>
      </c>
      <c r="J1500" s="31">
        <f>IF(OR($I1500="",$P1500="",$P1500="なし"),"",$I1500*N(INDEX('メンバー'!$D$5:$D$24,$P1500)))</f>
        <v/>
      </c>
      <c r="K1500" s="32">
        <f>IF(OR($O1500="",$O1500="なし"),"",INDEX('案件'!$D$5:$D$84,$O1500)&amp;"")</f>
        <v/>
      </c>
      <c r="L1500" s="32">
        <f>IF(AND($A1500="",$B1500="",$C1500="",$F1500="",$G1500=""),"",IF(NOT(ISNUMBER($A1500)),"日付がない",IF($P1500="","氏名がない",IF($P1500="なし","氏名がメンバーにない",IF($O1500="","案件コードがない",IF($O1500="なし","案件コードが案件にない",IF($I1500="","時間がない",IF((N($F1500)*60+N($G1500))=0,"時間が0",IF($I1500=0,"丸めると0分","")))))))))</f>
        <v/>
      </c>
      <c r="M1500" s="58" t="n"/>
      <c r="N1500" s="33">
        <f>IF(ISNUMBER($A1500),DATE(YEAR($A1500),MONTH($A1500),1),"")</f>
        <v/>
      </c>
      <c r="O1500" s="34">
        <f>IF($C1500="","",IFERROR(MATCH($C1500,'案件'!$A$5:$A$84,0),"なし"))</f>
        <v/>
      </c>
      <c r="P1500" s="34">
        <f>IF($B1500="","",IFERROR(MATCH($B1500,'メンバー'!$B$5:$B$24,0),"なし"))</f>
        <v/>
      </c>
    </row>
    <row r="1501" ht="17" customHeight="1">
      <c r="A1501" s="23" t="n"/>
      <c r="B1501" s="21" t="n"/>
      <c r="C1501" s="21" t="n"/>
      <c r="D1501" s="29">
        <f>IF(OR($O1501="",$O1501="なし"),"",INDEX('案件'!$B$5:$B$84,$O1501)&amp;"")</f>
        <v/>
      </c>
      <c r="E1501" s="19" t="n"/>
      <c r="F1501" s="22" t="n"/>
      <c r="G1501" s="22" t="n"/>
      <c r="H1501" s="19" t="n"/>
      <c r="I1501" s="30">
        <f>IF(AND($F1501="",$G1501=""),"",IF(N('設定'!$B$11)&gt;0,ROUND((N($F1501)*60+N($G1501))/N('設定'!$B$11),0)*N('設定'!$B$11),(N($F1501)*60+N($G1501)))/60)</f>
        <v/>
      </c>
      <c r="J1501" s="31">
        <f>IF(OR($I1501="",$P1501="",$P1501="なし"),"",$I1501*N(INDEX('メンバー'!$D$5:$D$24,$P1501)))</f>
        <v/>
      </c>
      <c r="K1501" s="32">
        <f>IF(OR($O1501="",$O1501="なし"),"",INDEX('案件'!$D$5:$D$84,$O1501)&amp;"")</f>
        <v/>
      </c>
      <c r="L1501" s="32">
        <f>IF(AND($A1501="",$B1501="",$C1501="",$F1501="",$G1501=""),"",IF(NOT(ISNUMBER($A1501)),"日付がない",IF($P1501="","氏名がない",IF($P1501="なし","氏名がメンバーにない",IF($O1501="","案件コードがない",IF($O1501="なし","案件コードが案件にない",IF($I1501="","時間がない",IF((N($F1501)*60+N($G1501))=0,"時間が0",IF($I1501=0,"丸めると0分","")))))))))</f>
        <v/>
      </c>
      <c r="M1501" s="58" t="n"/>
      <c r="N1501" s="33">
        <f>IF(ISNUMBER($A1501),DATE(YEAR($A1501),MONTH($A1501),1),"")</f>
        <v/>
      </c>
      <c r="O1501" s="34">
        <f>IF($C1501="","",IFERROR(MATCH($C1501,'案件'!$A$5:$A$84,0),"なし"))</f>
        <v/>
      </c>
      <c r="P1501" s="34">
        <f>IF($B1501="","",IFERROR(MATCH($B1501,'メンバー'!$B$5:$B$24,0),"なし"))</f>
        <v/>
      </c>
    </row>
    <row r="1502" ht="17" customHeight="1">
      <c r="A1502" s="23" t="n"/>
      <c r="B1502" s="21" t="n"/>
      <c r="C1502" s="21" t="n"/>
      <c r="D1502" s="29">
        <f>IF(OR($O1502="",$O1502="なし"),"",INDEX('案件'!$B$5:$B$84,$O1502)&amp;"")</f>
        <v/>
      </c>
      <c r="E1502" s="19" t="n"/>
      <c r="F1502" s="22" t="n"/>
      <c r="G1502" s="22" t="n"/>
      <c r="H1502" s="19" t="n"/>
      <c r="I1502" s="30">
        <f>IF(AND($F1502="",$G1502=""),"",IF(N('設定'!$B$11)&gt;0,ROUND((N($F1502)*60+N($G1502))/N('設定'!$B$11),0)*N('設定'!$B$11),(N($F1502)*60+N($G1502)))/60)</f>
        <v/>
      </c>
      <c r="J1502" s="31">
        <f>IF(OR($I1502="",$P1502="",$P1502="なし"),"",$I1502*N(INDEX('メンバー'!$D$5:$D$24,$P1502)))</f>
        <v/>
      </c>
      <c r="K1502" s="32">
        <f>IF(OR($O1502="",$O1502="なし"),"",INDEX('案件'!$D$5:$D$84,$O1502)&amp;"")</f>
        <v/>
      </c>
      <c r="L1502" s="32">
        <f>IF(AND($A1502="",$B1502="",$C1502="",$F1502="",$G1502=""),"",IF(NOT(ISNUMBER($A1502)),"日付がない",IF($P1502="","氏名がない",IF($P1502="なし","氏名がメンバーにない",IF($O1502="","案件コードがない",IF($O1502="なし","案件コードが案件にない",IF($I1502="","時間がない",IF((N($F1502)*60+N($G1502))=0,"時間が0",IF($I1502=0,"丸めると0分","")))))))))</f>
        <v/>
      </c>
      <c r="M1502" s="58" t="n"/>
      <c r="N1502" s="33">
        <f>IF(ISNUMBER($A1502),DATE(YEAR($A1502),MONTH($A1502),1),"")</f>
        <v/>
      </c>
      <c r="O1502" s="34">
        <f>IF($C1502="","",IFERROR(MATCH($C1502,'案件'!$A$5:$A$84,0),"なし"))</f>
        <v/>
      </c>
      <c r="P1502" s="34">
        <f>IF($B1502="","",IFERROR(MATCH($B1502,'メンバー'!$B$5:$B$24,0),"なし"))</f>
        <v/>
      </c>
    </row>
    <row r="1503" ht="17" customHeight="1">
      <c r="A1503" s="23" t="n"/>
      <c r="B1503" s="21" t="n"/>
      <c r="C1503" s="21" t="n"/>
      <c r="D1503" s="29">
        <f>IF(OR($O1503="",$O1503="なし"),"",INDEX('案件'!$B$5:$B$84,$O1503)&amp;"")</f>
        <v/>
      </c>
      <c r="E1503" s="19" t="n"/>
      <c r="F1503" s="22" t="n"/>
      <c r="G1503" s="22" t="n"/>
      <c r="H1503" s="19" t="n"/>
      <c r="I1503" s="30">
        <f>IF(AND($F1503="",$G1503=""),"",IF(N('設定'!$B$11)&gt;0,ROUND((N($F1503)*60+N($G1503))/N('設定'!$B$11),0)*N('設定'!$B$11),(N($F1503)*60+N($G1503)))/60)</f>
        <v/>
      </c>
      <c r="J1503" s="31">
        <f>IF(OR($I1503="",$P1503="",$P1503="なし"),"",$I1503*N(INDEX('メンバー'!$D$5:$D$24,$P1503)))</f>
        <v/>
      </c>
      <c r="K1503" s="32">
        <f>IF(OR($O1503="",$O1503="なし"),"",INDEX('案件'!$D$5:$D$84,$O1503)&amp;"")</f>
        <v/>
      </c>
      <c r="L1503" s="32">
        <f>IF(AND($A1503="",$B1503="",$C1503="",$F1503="",$G1503=""),"",IF(NOT(ISNUMBER($A1503)),"日付がない",IF($P1503="","氏名がない",IF($P1503="なし","氏名がメンバーにない",IF($O1503="","案件コードがない",IF($O1503="なし","案件コードが案件にない",IF($I1503="","時間がない",IF((N($F1503)*60+N($G1503))=0,"時間が0",IF($I1503=0,"丸めると0分","")))))))))</f>
        <v/>
      </c>
      <c r="M1503" s="58" t="n"/>
      <c r="N1503" s="33">
        <f>IF(ISNUMBER($A1503),DATE(YEAR($A1503),MONTH($A1503),1),"")</f>
        <v/>
      </c>
      <c r="O1503" s="34">
        <f>IF($C1503="","",IFERROR(MATCH($C1503,'案件'!$A$5:$A$84,0),"なし"))</f>
        <v/>
      </c>
      <c r="P1503" s="34">
        <f>IF($B1503="","",IFERROR(MATCH($B1503,'メンバー'!$B$5:$B$24,0),"なし"))</f>
        <v/>
      </c>
    </row>
    <row r="1504" ht="17" customHeight="1">
      <c r="A1504" s="23" t="n"/>
      <c r="B1504" s="21" t="n"/>
      <c r="C1504" s="21" t="n"/>
      <c r="D1504" s="29">
        <f>IF(OR($O1504="",$O1504="なし"),"",INDEX('案件'!$B$5:$B$84,$O1504)&amp;"")</f>
        <v/>
      </c>
      <c r="E1504" s="19" t="n"/>
      <c r="F1504" s="22" t="n"/>
      <c r="G1504" s="22" t="n"/>
      <c r="H1504" s="19" t="n"/>
      <c r="I1504" s="30">
        <f>IF(AND($F1504="",$G1504=""),"",IF(N('設定'!$B$11)&gt;0,ROUND((N($F1504)*60+N($G1504))/N('設定'!$B$11),0)*N('設定'!$B$11),(N($F1504)*60+N($G1504)))/60)</f>
        <v/>
      </c>
      <c r="J1504" s="31">
        <f>IF(OR($I1504="",$P1504="",$P1504="なし"),"",$I1504*N(INDEX('メンバー'!$D$5:$D$24,$P1504)))</f>
        <v/>
      </c>
      <c r="K1504" s="32">
        <f>IF(OR($O1504="",$O1504="なし"),"",INDEX('案件'!$D$5:$D$84,$O1504)&amp;"")</f>
        <v/>
      </c>
      <c r="L1504" s="32">
        <f>IF(AND($A1504="",$B1504="",$C1504="",$F1504="",$G1504=""),"",IF(NOT(ISNUMBER($A1504)),"日付がない",IF($P1504="","氏名がない",IF($P1504="なし","氏名がメンバーにない",IF($O1504="","案件コードがない",IF($O1504="なし","案件コードが案件にない",IF($I1504="","時間がない",IF((N($F1504)*60+N($G1504))=0,"時間が0",IF($I1504=0,"丸めると0分","")))))))))</f>
        <v/>
      </c>
      <c r="M1504" s="58" t="n"/>
      <c r="N1504" s="33">
        <f>IF(ISNUMBER($A1504),DATE(YEAR($A1504),MONTH($A1504),1),"")</f>
        <v/>
      </c>
      <c r="O1504" s="34">
        <f>IF($C1504="","",IFERROR(MATCH($C1504,'案件'!$A$5:$A$84,0),"なし"))</f>
        <v/>
      </c>
      <c r="P1504" s="34">
        <f>IF($B1504="","",IFERROR(MATCH($B1504,'メンバー'!$B$5:$B$24,0),"なし"))</f>
        <v/>
      </c>
    </row>
    <row r="1505" ht="17" customHeight="1">
      <c r="A1505" s="23" t="n"/>
      <c r="B1505" s="21" t="n"/>
      <c r="C1505" s="21" t="n"/>
      <c r="D1505" s="29">
        <f>IF(OR($O1505="",$O1505="なし"),"",INDEX('案件'!$B$5:$B$84,$O1505)&amp;"")</f>
        <v/>
      </c>
      <c r="E1505" s="19" t="n"/>
      <c r="F1505" s="22" t="n"/>
      <c r="G1505" s="22" t="n"/>
      <c r="H1505" s="19" t="n"/>
      <c r="I1505" s="30">
        <f>IF(AND($F1505="",$G1505=""),"",IF(N('設定'!$B$11)&gt;0,ROUND((N($F1505)*60+N($G1505))/N('設定'!$B$11),0)*N('設定'!$B$11),(N($F1505)*60+N($G1505)))/60)</f>
        <v/>
      </c>
      <c r="J1505" s="31">
        <f>IF(OR($I1505="",$P1505="",$P1505="なし"),"",$I1505*N(INDEX('メンバー'!$D$5:$D$24,$P1505)))</f>
        <v/>
      </c>
      <c r="K1505" s="32">
        <f>IF(OR($O1505="",$O1505="なし"),"",INDEX('案件'!$D$5:$D$84,$O1505)&amp;"")</f>
        <v/>
      </c>
      <c r="L1505" s="32">
        <f>IF(AND($A1505="",$B1505="",$C1505="",$F1505="",$G1505=""),"",IF(NOT(ISNUMBER($A1505)),"日付がない",IF($P1505="","氏名がない",IF($P1505="なし","氏名がメンバーにない",IF($O1505="","案件コードがない",IF($O1505="なし","案件コードが案件にない",IF($I1505="","時間がない",IF((N($F1505)*60+N($G1505))=0,"時間が0",IF($I1505=0,"丸めると0分","")))))))))</f>
        <v/>
      </c>
      <c r="M1505" s="58" t="n"/>
      <c r="N1505" s="33">
        <f>IF(ISNUMBER($A1505),DATE(YEAR($A1505),MONTH($A1505),1),"")</f>
        <v/>
      </c>
      <c r="O1505" s="34">
        <f>IF($C1505="","",IFERROR(MATCH($C1505,'案件'!$A$5:$A$84,0),"なし"))</f>
        <v/>
      </c>
      <c r="P1505" s="34">
        <f>IF($B1505="","",IFERROR(MATCH($B1505,'メンバー'!$B$5:$B$24,0),"なし"))</f>
        <v/>
      </c>
    </row>
    <row r="1506" ht="17" customHeight="1">
      <c r="A1506" s="23" t="n"/>
      <c r="B1506" s="21" t="n"/>
      <c r="C1506" s="21" t="n"/>
      <c r="D1506" s="29">
        <f>IF(OR($O1506="",$O1506="なし"),"",INDEX('案件'!$B$5:$B$84,$O1506)&amp;"")</f>
        <v/>
      </c>
      <c r="E1506" s="19" t="n"/>
      <c r="F1506" s="22" t="n"/>
      <c r="G1506" s="22" t="n"/>
      <c r="H1506" s="19" t="n"/>
      <c r="I1506" s="30">
        <f>IF(AND($F1506="",$G1506=""),"",IF(N('設定'!$B$11)&gt;0,ROUND((N($F1506)*60+N($G1506))/N('設定'!$B$11),0)*N('設定'!$B$11),(N($F1506)*60+N($G1506)))/60)</f>
        <v/>
      </c>
      <c r="J1506" s="31">
        <f>IF(OR($I1506="",$P1506="",$P1506="なし"),"",$I1506*N(INDEX('メンバー'!$D$5:$D$24,$P1506)))</f>
        <v/>
      </c>
      <c r="K1506" s="32">
        <f>IF(OR($O1506="",$O1506="なし"),"",INDEX('案件'!$D$5:$D$84,$O1506)&amp;"")</f>
        <v/>
      </c>
      <c r="L1506" s="32">
        <f>IF(AND($A1506="",$B1506="",$C1506="",$F1506="",$G1506=""),"",IF(NOT(ISNUMBER($A1506)),"日付がない",IF($P1506="","氏名がない",IF($P1506="なし","氏名がメンバーにない",IF($O1506="","案件コードがない",IF($O1506="なし","案件コードが案件にない",IF($I1506="","時間がない",IF((N($F1506)*60+N($G1506))=0,"時間が0",IF($I1506=0,"丸めると0分","")))))))))</f>
        <v/>
      </c>
      <c r="M1506" s="58" t="n"/>
      <c r="N1506" s="33">
        <f>IF(ISNUMBER($A1506),DATE(YEAR($A1506),MONTH($A1506),1),"")</f>
        <v/>
      </c>
      <c r="O1506" s="34">
        <f>IF($C1506="","",IFERROR(MATCH($C1506,'案件'!$A$5:$A$84,0),"なし"))</f>
        <v/>
      </c>
      <c r="P1506" s="34">
        <f>IF($B1506="","",IFERROR(MATCH($B1506,'メンバー'!$B$5:$B$24,0),"なし"))</f>
        <v/>
      </c>
    </row>
    <row r="1507" ht="17" customHeight="1">
      <c r="A1507" s="23" t="n"/>
      <c r="B1507" s="21" t="n"/>
      <c r="C1507" s="21" t="n"/>
      <c r="D1507" s="29">
        <f>IF(OR($O1507="",$O1507="なし"),"",INDEX('案件'!$B$5:$B$84,$O1507)&amp;"")</f>
        <v/>
      </c>
      <c r="E1507" s="19" t="n"/>
      <c r="F1507" s="22" t="n"/>
      <c r="G1507" s="22" t="n"/>
      <c r="H1507" s="19" t="n"/>
      <c r="I1507" s="30">
        <f>IF(AND($F1507="",$G1507=""),"",IF(N('設定'!$B$11)&gt;0,ROUND((N($F1507)*60+N($G1507))/N('設定'!$B$11),0)*N('設定'!$B$11),(N($F1507)*60+N($G1507)))/60)</f>
        <v/>
      </c>
      <c r="J1507" s="31">
        <f>IF(OR($I1507="",$P1507="",$P1507="なし"),"",$I1507*N(INDEX('メンバー'!$D$5:$D$24,$P1507)))</f>
        <v/>
      </c>
      <c r="K1507" s="32">
        <f>IF(OR($O1507="",$O1507="なし"),"",INDEX('案件'!$D$5:$D$84,$O1507)&amp;"")</f>
        <v/>
      </c>
      <c r="L1507" s="32">
        <f>IF(AND($A1507="",$B1507="",$C1507="",$F1507="",$G1507=""),"",IF(NOT(ISNUMBER($A1507)),"日付がない",IF($P1507="","氏名がない",IF($P1507="なし","氏名がメンバーにない",IF($O1507="","案件コードがない",IF($O1507="なし","案件コードが案件にない",IF($I1507="","時間がない",IF((N($F1507)*60+N($G1507))=0,"時間が0",IF($I1507=0,"丸めると0分","")))))))))</f>
        <v/>
      </c>
      <c r="M1507" s="58" t="n"/>
      <c r="N1507" s="33">
        <f>IF(ISNUMBER($A1507),DATE(YEAR($A1507),MONTH($A1507),1),"")</f>
        <v/>
      </c>
      <c r="O1507" s="34">
        <f>IF($C1507="","",IFERROR(MATCH($C1507,'案件'!$A$5:$A$84,0),"なし"))</f>
        <v/>
      </c>
      <c r="P1507" s="34">
        <f>IF($B1507="","",IFERROR(MATCH($B1507,'メンバー'!$B$5:$B$24,0),"なし"))</f>
        <v/>
      </c>
    </row>
    <row r="1508" ht="17" customHeight="1">
      <c r="A1508" s="23" t="n"/>
      <c r="B1508" s="21" t="n"/>
      <c r="C1508" s="21" t="n"/>
      <c r="D1508" s="29">
        <f>IF(OR($O1508="",$O1508="なし"),"",INDEX('案件'!$B$5:$B$84,$O1508)&amp;"")</f>
        <v/>
      </c>
      <c r="E1508" s="19" t="n"/>
      <c r="F1508" s="22" t="n"/>
      <c r="G1508" s="22" t="n"/>
      <c r="H1508" s="19" t="n"/>
      <c r="I1508" s="30">
        <f>IF(AND($F1508="",$G1508=""),"",IF(N('設定'!$B$11)&gt;0,ROUND((N($F1508)*60+N($G1508))/N('設定'!$B$11),0)*N('設定'!$B$11),(N($F1508)*60+N($G1508)))/60)</f>
        <v/>
      </c>
      <c r="J1508" s="31">
        <f>IF(OR($I1508="",$P1508="",$P1508="なし"),"",$I1508*N(INDEX('メンバー'!$D$5:$D$24,$P1508)))</f>
        <v/>
      </c>
      <c r="K1508" s="32">
        <f>IF(OR($O1508="",$O1508="なし"),"",INDEX('案件'!$D$5:$D$84,$O1508)&amp;"")</f>
        <v/>
      </c>
      <c r="L1508" s="32">
        <f>IF(AND($A1508="",$B1508="",$C1508="",$F1508="",$G1508=""),"",IF(NOT(ISNUMBER($A1508)),"日付がない",IF($P1508="","氏名がない",IF($P1508="なし","氏名がメンバーにない",IF($O1508="","案件コードがない",IF($O1508="なし","案件コードが案件にない",IF($I1508="","時間がない",IF((N($F1508)*60+N($G1508))=0,"時間が0",IF($I1508=0,"丸めると0分","")))))))))</f>
        <v/>
      </c>
      <c r="M1508" s="58" t="n"/>
      <c r="N1508" s="33">
        <f>IF(ISNUMBER($A1508),DATE(YEAR($A1508),MONTH($A1508),1),"")</f>
        <v/>
      </c>
      <c r="O1508" s="34">
        <f>IF($C1508="","",IFERROR(MATCH($C1508,'案件'!$A$5:$A$84,0),"なし"))</f>
        <v/>
      </c>
      <c r="P1508" s="34">
        <f>IF($B1508="","",IFERROR(MATCH($B1508,'メンバー'!$B$5:$B$24,0),"なし"))</f>
        <v/>
      </c>
    </row>
    <row r="1509" ht="17" customHeight="1">
      <c r="A1509" s="23" t="n"/>
      <c r="B1509" s="21" t="n"/>
      <c r="C1509" s="21" t="n"/>
      <c r="D1509" s="29">
        <f>IF(OR($O1509="",$O1509="なし"),"",INDEX('案件'!$B$5:$B$84,$O1509)&amp;"")</f>
        <v/>
      </c>
      <c r="E1509" s="19" t="n"/>
      <c r="F1509" s="22" t="n"/>
      <c r="G1509" s="22" t="n"/>
      <c r="H1509" s="19" t="n"/>
      <c r="I1509" s="30">
        <f>IF(AND($F1509="",$G1509=""),"",IF(N('設定'!$B$11)&gt;0,ROUND((N($F1509)*60+N($G1509))/N('設定'!$B$11),0)*N('設定'!$B$11),(N($F1509)*60+N($G1509)))/60)</f>
        <v/>
      </c>
      <c r="J1509" s="31">
        <f>IF(OR($I1509="",$P1509="",$P1509="なし"),"",$I1509*N(INDEX('メンバー'!$D$5:$D$24,$P1509)))</f>
        <v/>
      </c>
      <c r="K1509" s="32">
        <f>IF(OR($O1509="",$O1509="なし"),"",INDEX('案件'!$D$5:$D$84,$O1509)&amp;"")</f>
        <v/>
      </c>
      <c r="L1509" s="32">
        <f>IF(AND($A1509="",$B1509="",$C1509="",$F1509="",$G1509=""),"",IF(NOT(ISNUMBER($A1509)),"日付がない",IF($P1509="","氏名がない",IF($P1509="なし","氏名がメンバーにない",IF($O1509="","案件コードがない",IF($O1509="なし","案件コードが案件にない",IF($I1509="","時間がない",IF((N($F1509)*60+N($G1509))=0,"時間が0",IF($I1509=0,"丸めると0分","")))))))))</f>
        <v/>
      </c>
      <c r="M1509" s="58" t="n"/>
      <c r="N1509" s="33">
        <f>IF(ISNUMBER($A1509),DATE(YEAR($A1509),MONTH($A1509),1),"")</f>
        <v/>
      </c>
      <c r="O1509" s="34">
        <f>IF($C1509="","",IFERROR(MATCH($C1509,'案件'!$A$5:$A$84,0),"なし"))</f>
        <v/>
      </c>
      <c r="P1509" s="34">
        <f>IF($B1509="","",IFERROR(MATCH($B1509,'メンバー'!$B$5:$B$24,0),"なし"))</f>
        <v/>
      </c>
    </row>
    <row r="1510" ht="17" customHeight="1">
      <c r="A1510" s="23" t="n"/>
      <c r="B1510" s="21" t="n"/>
      <c r="C1510" s="21" t="n"/>
      <c r="D1510" s="29">
        <f>IF(OR($O1510="",$O1510="なし"),"",INDEX('案件'!$B$5:$B$84,$O1510)&amp;"")</f>
        <v/>
      </c>
      <c r="E1510" s="19" t="n"/>
      <c r="F1510" s="22" t="n"/>
      <c r="G1510" s="22" t="n"/>
      <c r="H1510" s="19" t="n"/>
      <c r="I1510" s="30">
        <f>IF(AND($F1510="",$G1510=""),"",IF(N('設定'!$B$11)&gt;0,ROUND((N($F1510)*60+N($G1510))/N('設定'!$B$11),0)*N('設定'!$B$11),(N($F1510)*60+N($G1510)))/60)</f>
        <v/>
      </c>
      <c r="J1510" s="31">
        <f>IF(OR($I1510="",$P1510="",$P1510="なし"),"",$I1510*N(INDEX('メンバー'!$D$5:$D$24,$P1510)))</f>
        <v/>
      </c>
      <c r="K1510" s="32">
        <f>IF(OR($O1510="",$O1510="なし"),"",INDEX('案件'!$D$5:$D$84,$O1510)&amp;"")</f>
        <v/>
      </c>
      <c r="L1510" s="32">
        <f>IF(AND($A1510="",$B1510="",$C1510="",$F1510="",$G1510=""),"",IF(NOT(ISNUMBER($A1510)),"日付がない",IF($P1510="","氏名がない",IF($P1510="なし","氏名がメンバーにない",IF($O1510="","案件コードがない",IF($O1510="なし","案件コードが案件にない",IF($I1510="","時間がない",IF((N($F1510)*60+N($G1510))=0,"時間が0",IF($I1510=0,"丸めると0分","")))))))))</f>
        <v/>
      </c>
      <c r="M1510" s="58" t="n"/>
      <c r="N1510" s="33">
        <f>IF(ISNUMBER($A1510),DATE(YEAR($A1510),MONTH($A1510),1),"")</f>
        <v/>
      </c>
      <c r="O1510" s="34">
        <f>IF($C1510="","",IFERROR(MATCH($C1510,'案件'!$A$5:$A$84,0),"なし"))</f>
        <v/>
      </c>
      <c r="P1510" s="34">
        <f>IF($B1510="","",IFERROR(MATCH($B1510,'メンバー'!$B$5:$B$24,0),"なし"))</f>
        <v/>
      </c>
    </row>
    <row r="1511" ht="17" customHeight="1">
      <c r="A1511" s="23" t="n"/>
      <c r="B1511" s="21" t="n"/>
      <c r="C1511" s="21" t="n"/>
      <c r="D1511" s="29">
        <f>IF(OR($O1511="",$O1511="なし"),"",INDEX('案件'!$B$5:$B$84,$O1511)&amp;"")</f>
        <v/>
      </c>
      <c r="E1511" s="19" t="n"/>
      <c r="F1511" s="22" t="n"/>
      <c r="G1511" s="22" t="n"/>
      <c r="H1511" s="19" t="n"/>
      <c r="I1511" s="30">
        <f>IF(AND($F1511="",$G1511=""),"",IF(N('設定'!$B$11)&gt;0,ROUND((N($F1511)*60+N($G1511))/N('設定'!$B$11),0)*N('設定'!$B$11),(N($F1511)*60+N($G1511)))/60)</f>
        <v/>
      </c>
      <c r="J1511" s="31">
        <f>IF(OR($I1511="",$P1511="",$P1511="なし"),"",$I1511*N(INDEX('メンバー'!$D$5:$D$24,$P1511)))</f>
        <v/>
      </c>
      <c r="K1511" s="32">
        <f>IF(OR($O1511="",$O1511="なし"),"",INDEX('案件'!$D$5:$D$84,$O1511)&amp;"")</f>
        <v/>
      </c>
      <c r="L1511" s="32">
        <f>IF(AND($A1511="",$B1511="",$C1511="",$F1511="",$G1511=""),"",IF(NOT(ISNUMBER($A1511)),"日付がない",IF($P1511="","氏名がない",IF($P1511="なし","氏名がメンバーにない",IF($O1511="","案件コードがない",IF($O1511="なし","案件コードが案件にない",IF($I1511="","時間がない",IF((N($F1511)*60+N($G1511))=0,"時間が0",IF($I1511=0,"丸めると0分","")))))))))</f>
        <v/>
      </c>
      <c r="M1511" s="58" t="n"/>
      <c r="N1511" s="33">
        <f>IF(ISNUMBER($A1511),DATE(YEAR($A1511),MONTH($A1511),1),"")</f>
        <v/>
      </c>
      <c r="O1511" s="34">
        <f>IF($C1511="","",IFERROR(MATCH($C1511,'案件'!$A$5:$A$84,0),"なし"))</f>
        <v/>
      </c>
      <c r="P1511" s="34">
        <f>IF($B1511="","",IFERROR(MATCH($B1511,'メンバー'!$B$5:$B$24,0),"なし"))</f>
        <v/>
      </c>
    </row>
    <row r="1512" ht="17" customHeight="1">
      <c r="A1512" s="23" t="n"/>
      <c r="B1512" s="21" t="n"/>
      <c r="C1512" s="21" t="n"/>
      <c r="D1512" s="29">
        <f>IF(OR($O1512="",$O1512="なし"),"",INDEX('案件'!$B$5:$B$84,$O1512)&amp;"")</f>
        <v/>
      </c>
      <c r="E1512" s="19" t="n"/>
      <c r="F1512" s="22" t="n"/>
      <c r="G1512" s="22" t="n"/>
      <c r="H1512" s="19" t="n"/>
      <c r="I1512" s="30">
        <f>IF(AND($F1512="",$G1512=""),"",IF(N('設定'!$B$11)&gt;0,ROUND((N($F1512)*60+N($G1512))/N('設定'!$B$11),0)*N('設定'!$B$11),(N($F1512)*60+N($G1512)))/60)</f>
        <v/>
      </c>
      <c r="J1512" s="31">
        <f>IF(OR($I1512="",$P1512="",$P1512="なし"),"",$I1512*N(INDEX('メンバー'!$D$5:$D$24,$P1512)))</f>
        <v/>
      </c>
      <c r="K1512" s="32">
        <f>IF(OR($O1512="",$O1512="なし"),"",INDEX('案件'!$D$5:$D$84,$O1512)&amp;"")</f>
        <v/>
      </c>
      <c r="L1512" s="32">
        <f>IF(AND($A1512="",$B1512="",$C1512="",$F1512="",$G1512=""),"",IF(NOT(ISNUMBER($A1512)),"日付がない",IF($P1512="","氏名がない",IF($P1512="なし","氏名がメンバーにない",IF($O1512="","案件コードがない",IF($O1512="なし","案件コードが案件にない",IF($I1512="","時間がない",IF((N($F1512)*60+N($G1512))=0,"時間が0",IF($I1512=0,"丸めると0分","")))))))))</f>
        <v/>
      </c>
      <c r="M1512" s="58" t="n"/>
      <c r="N1512" s="33">
        <f>IF(ISNUMBER($A1512),DATE(YEAR($A1512),MONTH($A1512),1),"")</f>
        <v/>
      </c>
      <c r="O1512" s="34">
        <f>IF($C1512="","",IFERROR(MATCH($C1512,'案件'!$A$5:$A$84,0),"なし"))</f>
        <v/>
      </c>
      <c r="P1512" s="34">
        <f>IF($B1512="","",IFERROR(MATCH($B1512,'メンバー'!$B$5:$B$24,0),"なし"))</f>
        <v/>
      </c>
    </row>
    <row r="1513" ht="17" customHeight="1">
      <c r="A1513" s="23" t="n"/>
      <c r="B1513" s="21" t="n"/>
      <c r="C1513" s="21" t="n"/>
      <c r="D1513" s="29">
        <f>IF(OR($O1513="",$O1513="なし"),"",INDEX('案件'!$B$5:$B$84,$O1513)&amp;"")</f>
        <v/>
      </c>
      <c r="E1513" s="19" t="n"/>
      <c r="F1513" s="22" t="n"/>
      <c r="G1513" s="22" t="n"/>
      <c r="H1513" s="19" t="n"/>
      <c r="I1513" s="30">
        <f>IF(AND($F1513="",$G1513=""),"",IF(N('設定'!$B$11)&gt;0,ROUND((N($F1513)*60+N($G1513))/N('設定'!$B$11),0)*N('設定'!$B$11),(N($F1513)*60+N($G1513)))/60)</f>
        <v/>
      </c>
      <c r="J1513" s="31">
        <f>IF(OR($I1513="",$P1513="",$P1513="なし"),"",$I1513*N(INDEX('メンバー'!$D$5:$D$24,$P1513)))</f>
        <v/>
      </c>
      <c r="K1513" s="32">
        <f>IF(OR($O1513="",$O1513="なし"),"",INDEX('案件'!$D$5:$D$84,$O1513)&amp;"")</f>
        <v/>
      </c>
      <c r="L1513" s="32">
        <f>IF(AND($A1513="",$B1513="",$C1513="",$F1513="",$G1513=""),"",IF(NOT(ISNUMBER($A1513)),"日付がない",IF($P1513="","氏名がない",IF($P1513="なし","氏名がメンバーにない",IF($O1513="","案件コードがない",IF($O1513="なし","案件コードが案件にない",IF($I1513="","時間がない",IF((N($F1513)*60+N($G1513))=0,"時間が0",IF($I1513=0,"丸めると0分","")))))))))</f>
        <v/>
      </c>
      <c r="M1513" s="58" t="n"/>
      <c r="N1513" s="33">
        <f>IF(ISNUMBER($A1513),DATE(YEAR($A1513),MONTH($A1513),1),"")</f>
        <v/>
      </c>
      <c r="O1513" s="34">
        <f>IF($C1513="","",IFERROR(MATCH($C1513,'案件'!$A$5:$A$84,0),"なし"))</f>
        <v/>
      </c>
      <c r="P1513" s="34">
        <f>IF($B1513="","",IFERROR(MATCH($B1513,'メンバー'!$B$5:$B$24,0),"なし"))</f>
        <v/>
      </c>
    </row>
    <row r="1514" ht="17" customHeight="1">
      <c r="A1514" s="23" t="n"/>
      <c r="B1514" s="21" t="n"/>
      <c r="C1514" s="21" t="n"/>
      <c r="D1514" s="29">
        <f>IF(OR($O1514="",$O1514="なし"),"",INDEX('案件'!$B$5:$B$84,$O1514)&amp;"")</f>
        <v/>
      </c>
      <c r="E1514" s="19" t="n"/>
      <c r="F1514" s="22" t="n"/>
      <c r="G1514" s="22" t="n"/>
      <c r="H1514" s="19" t="n"/>
      <c r="I1514" s="30">
        <f>IF(AND($F1514="",$G1514=""),"",IF(N('設定'!$B$11)&gt;0,ROUND((N($F1514)*60+N($G1514))/N('設定'!$B$11),0)*N('設定'!$B$11),(N($F1514)*60+N($G1514)))/60)</f>
        <v/>
      </c>
      <c r="J1514" s="31">
        <f>IF(OR($I1514="",$P1514="",$P1514="なし"),"",$I1514*N(INDEX('メンバー'!$D$5:$D$24,$P1514)))</f>
        <v/>
      </c>
      <c r="K1514" s="32">
        <f>IF(OR($O1514="",$O1514="なし"),"",INDEX('案件'!$D$5:$D$84,$O1514)&amp;"")</f>
        <v/>
      </c>
      <c r="L1514" s="32">
        <f>IF(AND($A1514="",$B1514="",$C1514="",$F1514="",$G1514=""),"",IF(NOT(ISNUMBER($A1514)),"日付がない",IF($P1514="","氏名がない",IF($P1514="なし","氏名がメンバーにない",IF($O1514="","案件コードがない",IF($O1514="なし","案件コードが案件にない",IF($I1514="","時間がない",IF((N($F1514)*60+N($G1514))=0,"時間が0",IF($I1514=0,"丸めると0分","")))))))))</f>
        <v/>
      </c>
      <c r="M1514" s="58" t="n"/>
      <c r="N1514" s="33">
        <f>IF(ISNUMBER($A1514),DATE(YEAR($A1514),MONTH($A1514),1),"")</f>
        <v/>
      </c>
      <c r="O1514" s="34">
        <f>IF($C1514="","",IFERROR(MATCH($C1514,'案件'!$A$5:$A$84,0),"なし"))</f>
        <v/>
      </c>
      <c r="P1514" s="34">
        <f>IF($B1514="","",IFERROR(MATCH($B1514,'メンバー'!$B$5:$B$24,0),"なし"))</f>
        <v/>
      </c>
    </row>
    <row r="1515" ht="17" customHeight="1">
      <c r="A1515" s="23" t="n"/>
      <c r="B1515" s="21" t="n"/>
      <c r="C1515" s="21" t="n"/>
      <c r="D1515" s="29">
        <f>IF(OR($O1515="",$O1515="なし"),"",INDEX('案件'!$B$5:$B$84,$O1515)&amp;"")</f>
        <v/>
      </c>
      <c r="E1515" s="19" t="n"/>
      <c r="F1515" s="22" t="n"/>
      <c r="G1515" s="22" t="n"/>
      <c r="H1515" s="19" t="n"/>
      <c r="I1515" s="30">
        <f>IF(AND($F1515="",$G1515=""),"",IF(N('設定'!$B$11)&gt;0,ROUND((N($F1515)*60+N($G1515))/N('設定'!$B$11),0)*N('設定'!$B$11),(N($F1515)*60+N($G1515)))/60)</f>
        <v/>
      </c>
      <c r="J1515" s="31">
        <f>IF(OR($I1515="",$P1515="",$P1515="なし"),"",$I1515*N(INDEX('メンバー'!$D$5:$D$24,$P1515)))</f>
        <v/>
      </c>
      <c r="K1515" s="32">
        <f>IF(OR($O1515="",$O1515="なし"),"",INDEX('案件'!$D$5:$D$84,$O1515)&amp;"")</f>
        <v/>
      </c>
      <c r="L1515" s="32">
        <f>IF(AND($A1515="",$B1515="",$C1515="",$F1515="",$G1515=""),"",IF(NOT(ISNUMBER($A1515)),"日付がない",IF($P1515="","氏名がない",IF($P1515="なし","氏名がメンバーにない",IF($O1515="","案件コードがない",IF($O1515="なし","案件コードが案件にない",IF($I1515="","時間がない",IF((N($F1515)*60+N($G1515))=0,"時間が0",IF($I1515=0,"丸めると0分","")))))))))</f>
        <v/>
      </c>
      <c r="M1515" s="58" t="n"/>
      <c r="N1515" s="33">
        <f>IF(ISNUMBER($A1515),DATE(YEAR($A1515),MONTH($A1515),1),"")</f>
        <v/>
      </c>
      <c r="O1515" s="34">
        <f>IF($C1515="","",IFERROR(MATCH($C1515,'案件'!$A$5:$A$84,0),"なし"))</f>
        <v/>
      </c>
      <c r="P1515" s="34">
        <f>IF($B1515="","",IFERROR(MATCH($B1515,'メンバー'!$B$5:$B$24,0),"なし"))</f>
        <v/>
      </c>
    </row>
    <row r="1516" ht="17" customHeight="1">
      <c r="A1516" s="23" t="n"/>
      <c r="B1516" s="21" t="n"/>
      <c r="C1516" s="21" t="n"/>
      <c r="D1516" s="29">
        <f>IF(OR($O1516="",$O1516="なし"),"",INDEX('案件'!$B$5:$B$84,$O1516)&amp;"")</f>
        <v/>
      </c>
      <c r="E1516" s="19" t="n"/>
      <c r="F1516" s="22" t="n"/>
      <c r="G1516" s="22" t="n"/>
      <c r="H1516" s="19" t="n"/>
      <c r="I1516" s="30">
        <f>IF(AND($F1516="",$G1516=""),"",IF(N('設定'!$B$11)&gt;0,ROUND((N($F1516)*60+N($G1516))/N('設定'!$B$11),0)*N('設定'!$B$11),(N($F1516)*60+N($G1516)))/60)</f>
        <v/>
      </c>
      <c r="J1516" s="31">
        <f>IF(OR($I1516="",$P1516="",$P1516="なし"),"",$I1516*N(INDEX('メンバー'!$D$5:$D$24,$P1516)))</f>
        <v/>
      </c>
      <c r="K1516" s="32">
        <f>IF(OR($O1516="",$O1516="なし"),"",INDEX('案件'!$D$5:$D$84,$O1516)&amp;"")</f>
        <v/>
      </c>
      <c r="L1516" s="32">
        <f>IF(AND($A1516="",$B1516="",$C1516="",$F1516="",$G1516=""),"",IF(NOT(ISNUMBER($A1516)),"日付がない",IF($P1516="","氏名がない",IF($P1516="なし","氏名がメンバーにない",IF($O1516="","案件コードがない",IF($O1516="なし","案件コードが案件にない",IF($I1516="","時間がない",IF((N($F1516)*60+N($G1516))=0,"時間が0",IF($I1516=0,"丸めると0分","")))))))))</f>
        <v/>
      </c>
      <c r="M1516" s="58" t="n"/>
      <c r="N1516" s="33">
        <f>IF(ISNUMBER($A1516),DATE(YEAR($A1516),MONTH($A1516),1),"")</f>
        <v/>
      </c>
      <c r="O1516" s="34">
        <f>IF($C1516="","",IFERROR(MATCH($C1516,'案件'!$A$5:$A$84,0),"なし"))</f>
        <v/>
      </c>
      <c r="P1516" s="34">
        <f>IF($B1516="","",IFERROR(MATCH($B1516,'メンバー'!$B$5:$B$24,0),"なし"))</f>
        <v/>
      </c>
    </row>
    <row r="1517" ht="17" customHeight="1">
      <c r="A1517" s="23" t="n"/>
      <c r="B1517" s="21" t="n"/>
      <c r="C1517" s="21" t="n"/>
      <c r="D1517" s="29">
        <f>IF(OR($O1517="",$O1517="なし"),"",INDEX('案件'!$B$5:$B$84,$O1517)&amp;"")</f>
        <v/>
      </c>
      <c r="E1517" s="19" t="n"/>
      <c r="F1517" s="22" t="n"/>
      <c r="G1517" s="22" t="n"/>
      <c r="H1517" s="19" t="n"/>
      <c r="I1517" s="30">
        <f>IF(AND($F1517="",$G1517=""),"",IF(N('設定'!$B$11)&gt;0,ROUND((N($F1517)*60+N($G1517))/N('設定'!$B$11),0)*N('設定'!$B$11),(N($F1517)*60+N($G1517)))/60)</f>
        <v/>
      </c>
      <c r="J1517" s="31">
        <f>IF(OR($I1517="",$P1517="",$P1517="なし"),"",$I1517*N(INDEX('メンバー'!$D$5:$D$24,$P1517)))</f>
        <v/>
      </c>
      <c r="K1517" s="32">
        <f>IF(OR($O1517="",$O1517="なし"),"",INDEX('案件'!$D$5:$D$84,$O1517)&amp;"")</f>
        <v/>
      </c>
      <c r="L1517" s="32">
        <f>IF(AND($A1517="",$B1517="",$C1517="",$F1517="",$G1517=""),"",IF(NOT(ISNUMBER($A1517)),"日付がない",IF($P1517="","氏名がない",IF($P1517="なし","氏名がメンバーにない",IF($O1517="","案件コードがない",IF($O1517="なし","案件コードが案件にない",IF($I1517="","時間がない",IF((N($F1517)*60+N($G1517))=0,"時間が0",IF($I1517=0,"丸めると0分","")))))))))</f>
        <v/>
      </c>
      <c r="M1517" s="58" t="n"/>
      <c r="N1517" s="33">
        <f>IF(ISNUMBER($A1517),DATE(YEAR($A1517),MONTH($A1517),1),"")</f>
        <v/>
      </c>
      <c r="O1517" s="34">
        <f>IF($C1517="","",IFERROR(MATCH($C1517,'案件'!$A$5:$A$84,0),"なし"))</f>
        <v/>
      </c>
      <c r="P1517" s="34">
        <f>IF($B1517="","",IFERROR(MATCH($B1517,'メンバー'!$B$5:$B$24,0),"なし"))</f>
        <v/>
      </c>
    </row>
    <row r="1518" ht="17" customHeight="1">
      <c r="A1518" s="23" t="n"/>
      <c r="B1518" s="21" t="n"/>
      <c r="C1518" s="21" t="n"/>
      <c r="D1518" s="29">
        <f>IF(OR($O1518="",$O1518="なし"),"",INDEX('案件'!$B$5:$B$84,$O1518)&amp;"")</f>
        <v/>
      </c>
      <c r="E1518" s="19" t="n"/>
      <c r="F1518" s="22" t="n"/>
      <c r="G1518" s="22" t="n"/>
      <c r="H1518" s="19" t="n"/>
      <c r="I1518" s="30">
        <f>IF(AND($F1518="",$G1518=""),"",IF(N('設定'!$B$11)&gt;0,ROUND((N($F1518)*60+N($G1518))/N('設定'!$B$11),0)*N('設定'!$B$11),(N($F1518)*60+N($G1518)))/60)</f>
        <v/>
      </c>
      <c r="J1518" s="31">
        <f>IF(OR($I1518="",$P1518="",$P1518="なし"),"",$I1518*N(INDEX('メンバー'!$D$5:$D$24,$P1518)))</f>
        <v/>
      </c>
      <c r="K1518" s="32">
        <f>IF(OR($O1518="",$O1518="なし"),"",INDEX('案件'!$D$5:$D$84,$O1518)&amp;"")</f>
        <v/>
      </c>
      <c r="L1518" s="32">
        <f>IF(AND($A1518="",$B1518="",$C1518="",$F1518="",$G1518=""),"",IF(NOT(ISNUMBER($A1518)),"日付がない",IF($P1518="","氏名がない",IF($P1518="なし","氏名がメンバーにない",IF($O1518="","案件コードがない",IF($O1518="なし","案件コードが案件にない",IF($I1518="","時間がない",IF((N($F1518)*60+N($G1518))=0,"時間が0",IF($I1518=0,"丸めると0分","")))))))))</f>
        <v/>
      </c>
      <c r="M1518" s="58" t="n"/>
      <c r="N1518" s="33">
        <f>IF(ISNUMBER($A1518),DATE(YEAR($A1518),MONTH($A1518),1),"")</f>
        <v/>
      </c>
      <c r="O1518" s="34">
        <f>IF($C1518="","",IFERROR(MATCH($C1518,'案件'!$A$5:$A$84,0),"なし"))</f>
        <v/>
      </c>
      <c r="P1518" s="34">
        <f>IF($B1518="","",IFERROR(MATCH($B1518,'メンバー'!$B$5:$B$24,0),"なし"))</f>
        <v/>
      </c>
    </row>
    <row r="1519" ht="17" customHeight="1">
      <c r="A1519" s="23" t="n"/>
      <c r="B1519" s="21" t="n"/>
      <c r="C1519" s="21" t="n"/>
      <c r="D1519" s="29">
        <f>IF(OR($O1519="",$O1519="なし"),"",INDEX('案件'!$B$5:$B$84,$O1519)&amp;"")</f>
        <v/>
      </c>
      <c r="E1519" s="19" t="n"/>
      <c r="F1519" s="22" t="n"/>
      <c r="G1519" s="22" t="n"/>
      <c r="H1519" s="19" t="n"/>
      <c r="I1519" s="30">
        <f>IF(AND($F1519="",$G1519=""),"",IF(N('設定'!$B$11)&gt;0,ROUND((N($F1519)*60+N($G1519))/N('設定'!$B$11),0)*N('設定'!$B$11),(N($F1519)*60+N($G1519)))/60)</f>
        <v/>
      </c>
      <c r="J1519" s="31">
        <f>IF(OR($I1519="",$P1519="",$P1519="なし"),"",$I1519*N(INDEX('メンバー'!$D$5:$D$24,$P1519)))</f>
        <v/>
      </c>
      <c r="K1519" s="32">
        <f>IF(OR($O1519="",$O1519="なし"),"",INDEX('案件'!$D$5:$D$84,$O1519)&amp;"")</f>
        <v/>
      </c>
      <c r="L1519" s="32">
        <f>IF(AND($A1519="",$B1519="",$C1519="",$F1519="",$G1519=""),"",IF(NOT(ISNUMBER($A1519)),"日付がない",IF($P1519="","氏名がない",IF($P1519="なし","氏名がメンバーにない",IF($O1519="","案件コードがない",IF($O1519="なし","案件コードが案件にない",IF($I1519="","時間がない",IF((N($F1519)*60+N($G1519))=0,"時間が0",IF($I1519=0,"丸めると0分","")))))))))</f>
        <v/>
      </c>
      <c r="M1519" s="58" t="n"/>
      <c r="N1519" s="33">
        <f>IF(ISNUMBER($A1519),DATE(YEAR($A1519),MONTH($A1519),1),"")</f>
        <v/>
      </c>
      <c r="O1519" s="34">
        <f>IF($C1519="","",IFERROR(MATCH($C1519,'案件'!$A$5:$A$84,0),"なし"))</f>
        <v/>
      </c>
      <c r="P1519" s="34">
        <f>IF($B1519="","",IFERROR(MATCH($B1519,'メンバー'!$B$5:$B$24,0),"なし"))</f>
        <v/>
      </c>
    </row>
    <row r="1520" ht="17" customHeight="1">
      <c r="A1520" s="23" t="n"/>
      <c r="B1520" s="21" t="n"/>
      <c r="C1520" s="21" t="n"/>
      <c r="D1520" s="29">
        <f>IF(OR($O1520="",$O1520="なし"),"",INDEX('案件'!$B$5:$B$84,$O1520)&amp;"")</f>
        <v/>
      </c>
      <c r="E1520" s="19" t="n"/>
      <c r="F1520" s="22" t="n"/>
      <c r="G1520" s="22" t="n"/>
      <c r="H1520" s="19" t="n"/>
      <c r="I1520" s="30">
        <f>IF(AND($F1520="",$G1520=""),"",IF(N('設定'!$B$11)&gt;0,ROUND((N($F1520)*60+N($G1520))/N('設定'!$B$11),0)*N('設定'!$B$11),(N($F1520)*60+N($G1520)))/60)</f>
        <v/>
      </c>
      <c r="J1520" s="31">
        <f>IF(OR($I1520="",$P1520="",$P1520="なし"),"",$I1520*N(INDEX('メンバー'!$D$5:$D$24,$P1520)))</f>
        <v/>
      </c>
      <c r="K1520" s="32">
        <f>IF(OR($O1520="",$O1520="なし"),"",INDEX('案件'!$D$5:$D$84,$O1520)&amp;"")</f>
        <v/>
      </c>
      <c r="L1520" s="32">
        <f>IF(AND($A1520="",$B1520="",$C1520="",$F1520="",$G1520=""),"",IF(NOT(ISNUMBER($A1520)),"日付がない",IF($P1520="","氏名がない",IF($P1520="なし","氏名がメンバーにない",IF($O1520="","案件コードがない",IF($O1520="なし","案件コードが案件にない",IF($I1520="","時間がない",IF((N($F1520)*60+N($G1520))=0,"時間が0",IF($I1520=0,"丸めると0分","")))))))))</f>
        <v/>
      </c>
      <c r="M1520" s="58" t="n"/>
      <c r="N1520" s="33">
        <f>IF(ISNUMBER($A1520),DATE(YEAR($A1520),MONTH($A1520),1),"")</f>
        <v/>
      </c>
      <c r="O1520" s="34">
        <f>IF($C1520="","",IFERROR(MATCH($C1520,'案件'!$A$5:$A$84,0),"なし"))</f>
        <v/>
      </c>
      <c r="P1520" s="34">
        <f>IF($B1520="","",IFERROR(MATCH($B1520,'メンバー'!$B$5:$B$24,0),"なし"))</f>
        <v/>
      </c>
    </row>
    <row r="1521" ht="17" customHeight="1">
      <c r="A1521" s="23" t="n"/>
      <c r="B1521" s="21" t="n"/>
      <c r="C1521" s="21" t="n"/>
      <c r="D1521" s="29">
        <f>IF(OR($O1521="",$O1521="なし"),"",INDEX('案件'!$B$5:$B$84,$O1521)&amp;"")</f>
        <v/>
      </c>
      <c r="E1521" s="19" t="n"/>
      <c r="F1521" s="22" t="n"/>
      <c r="G1521" s="22" t="n"/>
      <c r="H1521" s="19" t="n"/>
      <c r="I1521" s="30">
        <f>IF(AND($F1521="",$G1521=""),"",IF(N('設定'!$B$11)&gt;0,ROUND((N($F1521)*60+N($G1521))/N('設定'!$B$11),0)*N('設定'!$B$11),(N($F1521)*60+N($G1521)))/60)</f>
        <v/>
      </c>
      <c r="J1521" s="31">
        <f>IF(OR($I1521="",$P1521="",$P1521="なし"),"",$I1521*N(INDEX('メンバー'!$D$5:$D$24,$P1521)))</f>
        <v/>
      </c>
      <c r="K1521" s="32">
        <f>IF(OR($O1521="",$O1521="なし"),"",INDEX('案件'!$D$5:$D$84,$O1521)&amp;"")</f>
        <v/>
      </c>
      <c r="L1521" s="32">
        <f>IF(AND($A1521="",$B1521="",$C1521="",$F1521="",$G1521=""),"",IF(NOT(ISNUMBER($A1521)),"日付がない",IF($P1521="","氏名がない",IF($P1521="なし","氏名がメンバーにない",IF($O1521="","案件コードがない",IF($O1521="なし","案件コードが案件にない",IF($I1521="","時間がない",IF((N($F1521)*60+N($G1521))=0,"時間が0",IF($I1521=0,"丸めると0分","")))))))))</f>
        <v/>
      </c>
      <c r="M1521" s="58" t="n"/>
      <c r="N1521" s="33">
        <f>IF(ISNUMBER($A1521),DATE(YEAR($A1521),MONTH($A1521),1),"")</f>
        <v/>
      </c>
      <c r="O1521" s="34">
        <f>IF($C1521="","",IFERROR(MATCH($C1521,'案件'!$A$5:$A$84,0),"なし"))</f>
        <v/>
      </c>
      <c r="P1521" s="34">
        <f>IF($B1521="","",IFERROR(MATCH($B1521,'メンバー'!$B$5:$B$24,0),"なし"))</f>
        <v/>
      </c>
    </row>
    <row r="1522" ht="17" customHeight="1">
      <c r="A1522" s="23" t="n"/>
      <c r="B1522" s="21" t="n"/>
      <c r="C1522" s="21" t="n"/>
      <c r="D1522" s="29">
        <f>IF(OR($O1522="",$O1522="なし"),"",INDEX('案件'!$B$5:$B$84,$O1522)&amp;"")</f>
        <v/>
      </c>
      <c r="E1522" s="19" t="n"/>
      <c r="F1522" s="22" t="n"/>
      <c r="G1522" s="22" t="n"/>
      <c r="H1522" s="19" t="n"/>
      <c r="I1522" s="30">
        <f>IF(AND($F1522="",$G1522=""),"",IF(N('設定'!$B$11)&gt;0,ROUND((N($F1522)*60+N($G1522))/N('設定'!$B$11),0)*N('設定'!$B$11),(N($F1522)*60+N($G1522)))/60)</f>
        <v/>
      </c>
      <c r="J1522" s="31">
        <f>IF(OR($I1522="",$P1522="",$P1522="なし"),"",$I1522*N(INDEX('メンバー'!$D$5:$D$24,$P1522)))</f>
        <v/>
      </c>
      <c r="K1522" s="32">
        <f>IF(OR($O1522="",$O1522="なし"),"",INDEX('案件'!$D$5:$D$84,$O1522)&amp;"")</f>
        <v/>
      </c>
      <c r="L1522" s="32">
        <f>IF(AND($A1522="",$B1522="",$C1522="",$F1522="",$G1522=""),"",IF(NOT(ISNUMBER($A1522)),"日付がない",IF($P1522="","氏名がない",IF($P1522="なし","氏名がメンバーにない",IF($O1522="","案件コードがない",IF($O1522="なし","案件コードが案件にない",IF($I1522="","時間がない",IF((N($F1522)*60+N($G1522))=0,"時間が0",IF($I1522=0,"丸めると0分","")))))))))</f>
        <v/>
      </c>
      <c r="M1522" s="58" t="n"/>
      <c r="N1522" s="33">
        <f>IF(ISNUMBER($A1522),DATE(YEAR($A1522),MONTH($A1522),1),"")</f>
        <v/>
      </c>
      <c r="O1522" s="34">
        <f>IF($C1522="","",IFERROR(MATCH($C1522,'案件'!$A$5:$A$84,0),"なし"))</f>
        <v/>
      </c>
      <c r="P1522" s="34">
        <f>IF($B1522="","",IFERROR(MATCH($B1522,'メンバー'!$B$5:$B$24,0),"なし"))</f>
        <v/>
      </c>
    </row>
    <row r="1523" ht="17" customHeight="1">
      <c r="A1523" s="23" t="n"/>
      <c r="B1523" s="21" t="n"/>
      <c r="C1523" s="21" t="n"/>
      <c r="D1523" s="29">
        <f>IF(OR($O1523="",$O1523="なし"),"",INDEX('案件'!$B$5:$B$84,$O1523)&amp;"")</f>
        <v/>
      </c>
      <c r="E1523" s="19" t="n"/>
      <c r="F1523" s="22" t="n"/>
      <c r="G1523" s="22" t="n"/>
      <c r="H1523" s="19" t="n"/>
      <c r="I1523" s="30">
        <f>IF(AND($F1523="",$G1523=""),"",IF(N('設定'!$B$11)&gt;0,ROUND((N($F1523)*60+N($G1523))/N('設定'!$B$11),0)*N('設定'!$B$11),(N($F1523)*60+N($G1523)))/60)</f>
        <v/>
      </c>
      <c r="J1523" s="31">
        <f>IF(OR($I1523="",$P1523="",$P1523="なし"),"",$I1523*N(INDEX('メンバー'!$D$5:$D$24,$P1523)))</f>
        <v/>
      </c>
      <c r="K1523" s="32">
        <f>IF(OR($O1523="",$O1523="なし"),"",INDEX('案件'!$D$5:$D$84,$O1523)&amp;"")</f>
        <v/>
      </c>
      <c r="L1523" s="32">
        <f>IF(AND($A1523="",$B1523="",$C1523="",$F1523="",$G1523=""),"",IF(NOT(ISNUMBER($A1523)),"日付がない",IF($P1523="","氏名がない",IF($P1523="なし","氏名がメンバーにない",IF($O1523="","案件コードがない",IF($O1523="なし","案件コードが案件にない",IF($I1523="","時間がない",IF((N($F1523)*60+N($G1523))=0,"時間が0",IF($I1523=0,"丸めると0分","")))))))))</f>
        <v/>
      </c>
      <c r="M1523" s="58" t="n"/>
      <c r="N1523" s="33">
        <f>IF(ISNUMBER($A1523),DATE(YEAR($A1523),MONTH($A1523),1),"")</f>
        <v/>
      </c>
      <c r="O1523" s="34">
        <f>IF($C1523="","",IFERROR(MATCH($C1523,'案件'!$A$5:$A$84,0),"なし"))</f>
        <v/>
      </c>
      <c r="P1523" s="34">
        <f>IF($B1523="","",IFERROR(MATCH($B1523,'メンバー'!$B$5:$B$24,0),"なし"))</f>
        <v/>
      </c>
    </row>
    <row r="1524" ht="17" customHeight="1">
      <c r="A1524" s="23" t="n"/>
      <c r="B1524" s="21" t="n"/>
      <c r="C1524" s="21" t="n"/>
      <c r="D1524" s="29">
        <f>IF(OR($O1524="",$O1524="なし"),"",INDEX('案件'!$B$5:$B$84,$O1524)&amp;"")</f>
        <v/>
      </c>
      <c r="E1524" s="19" t="n"/>
      <c r="F1524" s="22" t="n"/>
      <c r="G1524" s="22" t="n"/>
      <c r="H1524" s="19" t="n"/>
      <c r="I1524" s="30">
        <f>IF(AND($F1524="",$G1524=""),"",IF(N('設定'!$B$11)&gt;0,ROUND((N($F1524)*60+N($G1524))/N('設定'!$B$11),0)*N('設定'!$B$11),(N($F1524)*60+N($G1524)))/60)</f>
        <v/>
      </c>
      <c r="J1524" s="31">
        <f>IF(OR($I1524="",$P1524="",$P1524="なし"),"",$I1524*N(INDEX('メンバー'!$D$5:$D$24,$P1524)))</f>
        <v/>
      </c>
      <c r="K1524" s="32">
        <f>IF(OR($O1524="",$O1524="なし"),"",INDEX('案件'!$D$5:$D$84,$O1524)&amp;"")</f>
        <v/>
      </c>
      <c r="L1524" s="32">
        <f>IF(AND($A1524="",$B1524="",$C1524="",$F1524="",$G1524=""),"",IF(NOT(ISNUMBER($A1524)),"日付がない",IF($P1524="","氏名がない",IF($P1524="なし","氏名がメンバーにない",IF($O1524="","案件コードがない",IF($O1524="なし","案件コードが案件にない",IF($I1524="","時間がない",IF((N($F1524)*60+N($G1524))=0,"時間が0",IF($I1524=0,"丸めると0分","")))))))))</f>
        <v/>
      </c>
      <c r="M1524" s="58" t="n"/>
      <c r="N1524" s="33">
        <f>IF(ISNUMBER($A1524),DATE(YEAR($A1524),MONTH($A1524),1),"")</f>
        <v/>
      </c>
      <c r="O1524" s="34">
        <f>IF($C1524="","",IFERROR(MATCH($C1524,'案件'!$A$5:$A$84,0),"なし"))</f>
        <v/>
      </c>
      <c r="P1524" s="34">
        <f>IF($B1524="","",IFERROR(MATCH($B1524,'メンバー'!$B$5:$B$24,0),"なし"))</f>
        <v/>
      </c>
    </row>
    <row r="1525" ht="17" customHeight="1">
      <c r="A1525" s="23" t="n"/>
      <c r="B1525" s="21" t="n"/>
      <c r="C1525" s="21" t="n"/>
      <c r="D1525" s="29">
        <f>IF(OR($O1525="",$O1525="なし"),"",INDEX('案件'!$B$5:$B$84,$O1525)&amp;"")</f>
        <v/>
      </c>
      <c r="E1525" s="19" t="n"/>
      <c r="F1525" s="22" t="n"/>
      <c r="G1525" s="22" t="n"/>
      <c r="H1525" s="19" t="n"/>
      <c r="I1525" s="30">
        <f>IF(AND($F1525="",$G1525=""),"",IF(N('設定'!$B$11)&gt;0,ROUND((N($F1525)*60+N($G1525))/N('設定'!$B$11),0)*N('設定'!$B$11),(N($F1525)*60+N($G1525)))/60)</f>
        <v/>
      </c>
      <c r="J1525" s="31">
        <f>IF(OR($I1525="",$P1525="",$P1525="なし"),"",$I1525*N(INDEX('メンバー'!$D$5:$D$24,$P1525)))</f>
        <v/>
      </c>
      <c r="K1525" s="32">
        <f>IF(OR($O1525="",$O1525="なし"),"",INDEX('案件'!$D$5:$D$84,$O1525)&amp;"")</f>
        <v/>
      </c>
      <c r="L1525" s="32">
        <f>IF(AND($A1525="",$B1525="",$C1525="",$F1525="",$G1525=""),"",IF(NOT(ISNUMBER($A1525)),"日付がない",IF($P1525="","氏名がない",IF($P1525="なし","氏名がメンバーにない",IF($O1525="","案件コードがない",IF($O1525="なし","案件コードが案件にない",IF($I1525="","時間がない",IF((N($F1525)*60+N($G1525))=0,"時間が0",IF($I1525=0,"丸めると0分","")))))))))</f>
        <v/>
      </c>
      <c r="M1525" s="58" t="n"/>
      <c r="N1525" s="33">
        <f>IF(ISNUMBER($A1525),DATE(YEAR($A1525),MONTH($A1525),1),"")</f>
        <v/>
      </c>
      <c r="O1525" s="34">
        <f>IF($C1525="","",IFERROR(MATCH($C1525,'案件'!$A$5:$A$84,0),"なし"))</f>
        <v/>
      </c>
      <c r="P1525" s="34">
        <f>IF($B1525="","",IFERROR(MATCH($B1525,'メンバー'!$B$5:$B$24,0),"なし"))</f>
        <v/>
      </c>
    </row>
    <row r="1526" ht="17" customHeight="1">
      <c r="A1526" s="23" t="n"/>
      <c r="B1526" s="21" t="n"/>
      <c r="C1526" s="21" t="n"/>
      <c r="D1526" s="29">
        <f>IF(OR($O1526="",$O1526="なし"),"",INDEX('案件'!$B$5:$B$84,$O1526)&amp;"")</f>
        <v/>
      </c>
      <c r="E1526" s="19" t="n"/>
      <c r="F1526" s="22" t="n"/>
      <c r="G1526" s="22" t="n"/>
      <c r="H1526" s="19" t="n"/>
      <c r="I1526" s="30">
        <f>IF(AND($F1526="",$G1526=""),"",IF(N('設定'!$B$11)&gt;0,ROUND((N($F1526)*60+N($G1526))/N('設定'!$B$11),0)*N('設定'!$B$11),(N($F1526)*60+N($G1526)))/60)</f>
        <v/>
      </c>
      <c r="J1526" s="31">
        <f>IF(OR($I1526="",$P1526="",$P1526="なし"),"",$I1526*N(INDEX('メンバー'!$D$5:$D$24,$P1526)))</f>
        <v/>
      </c>
      <c r="K1526" s="32">
        <f>IF(OR($O1526="",$O1526="なし"),"",INDEX('案件'!$D$5:$D$84,$O1526)&amp;"")</f>
        <v/>
      </c>
      <c r="L1526" s="32">
        <f>IF(AND($A1526="",$B1526="",$C1526="",$F1526="",$G1526=""),"",IF(NOT(ISNUMBER($A1526)),"日付がない",IF($P1526="","氏名がない",IF($P1526="なし","氏名がメンバーにない",IF($O1526="","案件コードがない",IF($O1526="なし","案件コードが案件にない",IF($I1526="","時間がない",IF((N($F1526)*60+N($G1526))=0,"時間が0",IF($I1526=0,"丸めると0分","")))))))))</f>
        <v/>
      </c>
      <c r="M1526" s="58" t="n"/>
      <c r="N1526" s="33">
        <f>IF(ISNUMBER($A1526),DATE(YEAR($A1526),MONTH($A1526),1),"")</f>
        <v/>
      </c>
      <c r="O1526" s="34">
        <f>IF($C1526="","",IFERROR(MATCH($C1526,'案件'!$A$5:$A$84,0),"なし"))</f>
        <v/>
      </c>
      <c r="P1526" s="34">
        <f>IF($B1526="","",IFERROR(MATCH($B1526,'メンバー'!$B$5:$B$24,0),"なし"))</f>
        <v/>
      </c>
    </row>
    <row r="1527" ht="17" customHeight="1">
      <c r="A1527" s="23" t="n"/>
      <c r="B1527" s="21" t="n"/>
      <c r="C1527" s="21" t="n"/>
      <c r="D1527" s="29">
        <f>IF(OR($O1527="",$O1527="なし"),"",INDEX('案件'!$B$5:$B$84,$O1527)&amp;"")</f>
        <v/>
      </c>
      <c r="E1527" s="19" t="n"/>
      <c r="F1527" s="22" t="n"/>
      <c r="G1527" s="22" t="n"/>
      <c r="H1527" s="19" t="n"/>
      <c r="I1527" s="30">
        <f>IF(AND($F1527="",$G1527=""),"",IF(N('設定'!$B$11)&gt;0,ROUND((N($F1527)*60+N($G1527))/N('設定'!$B$11),0)*N('設定'!$B$11),(N($F1527)*60+N($G1527)))/60)</f>
        <v/>
      </c>
      <c r="J1527" s="31">
        <f>IF(OR($I1527="",$P1527="",$P1527="なし"),"",$I1527*N(INDEX('メンバー'!$D$5:$D$24,$P1527)))</f>
        <v/>
      </c>
      <c r="K1527" s="32">
        <f>IF(OR($O1527="",$O1527="なし"),"",INDEX('案件'!$D$5:$D$84,$O1527)&amp;"")</f>
        <v/>
      </c>
      <c r="L1527" s="32">
        <f>IF(AND($A1527="",$B1527="",$C1527="",$F1527="",$G1527=""),"",IF(NOT(ISNUMBER($A1527)),"日付がない",IF($P1527="","氏名がない",IF($P1527="なし","氏名がメンバーにない",IF($O1527="","案件コードがない",IF($O1527="なし","案件コードが案件にない",IF($I1527="","時間がない",IF((N($F1527)*60+N($G1527))=0,"時間が0",IF($I1527=0,"丸めると0分","")))))))))</f>
        <v/>
      </c>
      <c r="M1527" s="58" t="n"/>
      <c r="N1527" s="33">
        <f>IF(ISNUMBER($A1527),DATE(YEAR($A1527),MONTH($A1527),1),"")</f>
        <v/>
      </c>
      <c r="O1527" s="34">
        <f>IF($C1527="","",IFERROR(MATCH($C1527,'案件'!$A$5:$A$84,0),"なし"))</f>
        <v/>
      </c>
      <c r="P1527" s="34">
        <f>IF($B1527="","",IFERROR(MATCH($B1527,'メンバー'!$B$5:$B$24,0),"なし"))</f>
        <v/>
      </c>
    </row>
    <row r="1528" ht="17" customHeight="1">
      <c r="A1528" s="23" t="n"/>
      <c r="B1528" s="21" t="n"/>
      <c r="C1528" s="21" t="n"/>
      <c r="D1528" s="29">
        <f>IF(OR($O1528="",$O1528="なし"),"",INDEX('案件'!$B$5:$B$84,$O1528)&amp;"")</f>
        <v/>
      </c>
      <c r="E1528" s="19" t="n"/>
      <c r="F1528" s="22" t="n"/>
      <c r="G1528" s="22" t="n"/>
      <c r="H1528" s="19" t="n"/>
      <c r="I1528" s="30">
        <f>IF(AND($F1528="",$G1528=""),"",IF(N('設定'!$B$11)&gt;0,ROUND((N($F1528)*60+N($G1528))/N('設定'!$B$11),0)*N('設定'!$B$11),(N($F1528)*60+N($G1528)))/60)</f>
        <v/>
      </c>
      <c r="J1528" s="31">
        <f>IF(OR($I1528="",$P1528="",$P1528="なし"),"",$I1528*N(INDEX('メンバー'!$D$5:$D$24,$P1528)))</f>
        <v/>
      </c>
      <c r="K1528" s="32">
        <f>IF(OR($O1528="",$O1528="なし"),"",INDEX('案件'!$D$5:$D$84,$O1528)&amp;"")</f>
        <v/>
      </c>
      <c r="L1528" s="32">
        <f>IF(AND($A1528="",$B1528="",$C1528="",$F1528="",$G1528=""),"",IF(NOT(ISNUMBER($A1528)),"日付がない",IF($P1528="","氏名がない",IF($P1528="なし","氏名がメンバーにない",IF($O1528="","案件コードがない",IF($O1528="なし","案件コードが案件にない",IF($I1528="","時間がない",IF((N($F1528)*60+N($G1528))=0,"時間が0",IF($I1528=0,"丸めると0分","")))))))))</f>
        <v/>
      </c>
      <c r="M1528" s="58" t="n"/>
      <c r="N1528" s="33">
        <f>IF(ISNUMBER($A1528),DATE(YEAR($A1528),MONTH($A1528),1),"")</f>
        <v/>
      </c>
      <c r="O1528" s="34">
        <f>IF($C1528="","",IFERROR(MATCH($C1528,'案件'!$A$5:$A$84,0),"なし"))</f>
        <v/>
      </c>
      <c r="P1528" s="34">
        <f>IF($B1528="","",IFERROR(MATCH($B1528,'メンバー'!$B$5:$B$24,0),"なし"))</f>
        <v/>
      </c>
    </row>
    <row r="1529" ht="17" customHeight="1">
      <c r="A1529" s="23" t="n"/>
      <c r="B1529" s="21" t="n"/>
      <c r="C1529" s="21" t="n"/>
      <c r="D1529" s="29">
        <f>IF(OR($O1529="",$O1529="なし"),"",INDEX('案件'!$B$5:$B$84,$O1529)&amp;"")</f>
        <v/>
      </c>
      <c r="E1529" s="19" t="n"/>
      <c r="F1529" s="22" t="n"/>
      <c r="G1529" s="22" t="n"/>
      <c r="H1529" s="19" t="n"/>
      <c r="I1529" s="30">
        <f>IF(AND($F1529="",$G1529=""),"",IF(N('設定'!$B$11)&gt;0,ROUND((N($F1529)*60+N($G1529))/N('設定'!$B$11),0)*N('設定'!$B$11),(N($F1529)*60+N($G1529)))/60)</f>
        <v/>
      </c>
      <c r="J1529" s="31">
        <f>IF(OR($I1529="",$P1529="",$P1529="なし"),"",$I1529*N(INDEX('メンバー'!$D$5:$D$24,$P1529)))</f>
        <v/>
      </c>
      <c r="K1529" s="32">
        <f>IF(OR($O1529="",$O1529="なし"),"",INDEX('案件'!$D$5:$D$84,$O1529)&amp;"")</f>
        <v/>
      </c>
      <c r="L1529" s="32">
        <f>IF(AND($A1529="",$B1529="",$C1529="",$F1529="",$G1529=""),"",IF(NOT(ISNUMBER($A1529)),"日付がない",IF($P1529="","氏名がない",IF($P1529="なし","氏名がメンバーにない",IF($O1529="","案件コードがない",IF($O1529="なし","案件コードが案件にない",IF($I1529="","時間がない",IF((N($F1529)*60+N($G1529))=0,"時間が0",IF($I1529=0,"丸めると0分","")))))))))</f>
        <v/>
      </c>
      <c r="M1529" s="58" t="n"/>
      <c r="N1529" s="33">
        <f>IF(ISNUMBER($A1529),DATE(YEAR($A1529),MONTH($A1529),1),"")</f>
        <v/>
      </c>
      <c r="O1529" s="34">
        <f>IF($C1529="","",IFERROR(MATCH($C1529,'案件'!$A$5:$A$84,0),"なし"))</f>
        <v/>
      </c>
      <c r="P1529" s="34">
        <f>IF($B1529="","",IFERROR(MATCH($B1529,'メンバー'!$B$5:$B$24,0),"なし"))</f>
        <v/>
      </c>
    </row>
    <row r="1530" ht="17" customHeight="1">
      <c r="A1530" s="23" t="n"/>
      <c r="B1530" s="21" t="n"/>
      <c r="C1530" s="21" t="n"/>
      <c r="D1530" s="29">
        <f>IF(OR($O1530="",$O1530="なし"),"",INDEX('案件'!$B$5:$B$84,$O1530)&amp;"")</f>
        <v/>
      </c>
      <c r="E1530" s="19" t="n"/>
      <c r="F1530" s="22" t="n"/>
      <c r="G1530" s="22" t="n"/>
      <c r="H1530" s="19" t="n"/>
      <c r="I1530" s="30">
        <f>IF(AND($F1530="",$G1530=""),"",IF(N('設定'!$B$11)&gt;0,ROUND((N($F1530)*60+N($G1530))/N('設定'!$B$11),0)*N('設定'!$B$11),(N($F1530)*60+N($G1530)))/60)</f>
        <v/>
      </c>
      <c r="J1530" s="31">
        <f>IF(OR($I1530="",$P1530="",$P1530="なし"),"",$I1530*N(INDEX('メンバー'!$D$5:$D$24,$P1530)))</f>
        <v/>
      </c>
      <c r="K1530" s="32">
        <f>IF(OR($O1530="",$O1530="なし"),"",INDEX('案件'!$D$5:$D$84,$O1530)&amp;"")</f>
        <v/>
      </c>
      <c r="L1530" s="32">
        <f>IF(AND($A1530="",$B1530="",$C1530="",$F1530="",$G1530=""),"",IF(NOT(ISNUMBER($A1530)),"日付がない",IF($P1530="","氏名がない",IF($P1530="なし","氏名がメンバーにない",IF($O1530="","案件コードがない",IF($O1530="なし","案件コードが案件にない",IF($I1530="","時間がない",IF((N($F1530)*60+N($G1530))=0,"時間が0",IF($I1530=0,"丸めると0分","")))))))))</f>
        <v/>
      </c>
      <c r="M1530" s="58" t="n"/>
      <c r="N1530" s="33">
        <f>IF(ISNUMBER($A1530),DATE(YEAR($A1530),MONTH($A1530),1),"")</f>
        <v/>
      </c>
      <c r="O1530" s="34">
        <f>IF($C1530="","",IFERROR(MATCH($C1530,'案件'!$A$5:$A$84,0),"なし"))</f>
        <v/>
      </c>
      <c r="P1530" s="34">
        <f>IF($B1530="","",IFERROR(MATCH($B1530,'メンバー'!$B$5:$B$24,0),"なし"))</f>
        <v/>
      </c>
    </row>
    <row r="1531" ht="17" customHeight="1">
      <c r="A1531" s="23" t="n"/>
      <c r="B1531" s="21" t="n"/>
      <c r="C1531" s="21" t="n"/>
      <c r="D1531" s="29">
        <f>IF(OR($O1531="",$O1531="なし"),"",INDEX('案件'!$B$5:$B$84,$O1531)&amp;"")</f>
        <v/>
      </c>
      <c r="E1531" s="19" t="n"/>
      <c r="F1531" s="22" t="n"/>
      <c r="G1531" s="22" t="n"/>
      <c r="H1531" s="19" t="n"/>
      <c r="I1531" s="30">
        <f>IF(AND($F1531="",$G1531=""),"",IF(N('設定'!$B$11)&gt;0,ROUND((N($F1531)*60+N($G1531))/N('設定'!$B$11),0)*N('設定'!$B$11),(N($F1531)*60+N($G1531)))/60)</f>
        <v/>
      </c>
      <c r="J1531" s="31">
        <f>IF(OR($I1531="",$P1531="",$P1531="なし"),"",$I1531*N(INDEX('メンバー'!$D$5:$D$24,$P1531)))</f>
        <v/>
      </c>
      <c r="K1531" s="32">
        <f>IF(OR($O1531="",$O1531="なし"),"",INDEX('案件'!$D$5:$D$84,$O1531)&amp;"")</f>
        <v/>
      </c>
      <c r="L1531" s="32">
        <f>IF(AND($A1531="",$B1531="",$C1531="",$F1531="",$G1531=""),"",IF(NOT(ISNUMBER($A1531)),"日付がない",IF($P1531="","氏名がない",IF($P1531="なし","氏名がメンバーにない",IF($O1531="","案件コードがない",IF($O1531="なし","案件コードが案件にない",IF($I1531="","時間がない",IF((N($F1531)*60+N($G1531))=0,"時間が0",IF($I1531=0,"丸めると0分","")))))))))</f>
        <v/>
      </c>
      <c r="M1531" s="58" t="n"/>
      <c r="N1531" s="33">
        <f>IF(ISNUMBER($A1531),DATE(YEAR($A1531),MONTH($A1531),1),"")</f>
        <v/>
      </c>
      <c r="O1531" s="34">
        <f>IF($C1531="","",IFERROR(MATCH($C1531,'案件'!$A$5:$A$84,0),"なし"))</f>
        <v/>
      </c>
      <c r="P1531" s="34">
        <f>IF($B1531="","",IFERROR(MATCH($B1531,'メンバー'!$B$5:$B$24,0),"なし"))</f>
        <v/>
      </c>
    </row>
    <row r="1532" ht="17" customHeight="1">
      <c r="A1532" s="23" t="n"/>
      <c r="B1532" s="21" t="n"/>
      <c r="C1532" s="21" t="n"/>
      <c r="D1532" s="29">
        <f>IF(OR($O1532="",$O1532="なし"),"",INDEX('案件'!$B$5:$B$84,$O1532)&amp;"")</f>
        <v/>
      </c>
      <c r="E1532" s="19" t="n"/>
      <c r="F1532" s="22" t="n"/>
      <c r="G1532" s="22" t="n"/>
      <c r="H1532" s="19" t="n"/>
      <c r="I1532" s="30">
        <f>IF(AND($F1532="",$G1532=""),"",IF(N('設定'!$B$11)&gt;0,ROUND((N($F1532)*60+N($G1532))/N('設定'!$B$11),0)*N('設定'!$B$11),(N($F1532)*60+N($G1532)))/60)</f>
        <v/>
      </c>
      <c r="J1532" s="31">
        <f>IF(OR($I1532="",$P1532="",$P1532="なし"),"",$I1532*N(INDEX('メンバー'!$D$5:$D$24,$P1532)))</f>
        <v/>
      </c>
      <c r="K1532" s="32">
        <f>IF(OR($O1532="",$O1532="なし"),"",INDEX('案件'!$D$5:$D$84,$O1532)&amp;"")</f>
        <v/>
      </c>
      <c r="L1532" s="32">
        <f>IF(AND($A1532="",$B1532="",$C1532="",$F1532="",$G1532=""),"",IF(NOT(ISNUMBER($A1532)),"日付がない",IF($P1532="","氏名がない",IF($P1532="なし","氏名がメンバーにない",IF($O1532="","案件コードがない",IF($O1532="なし","案件コードが案件にない",IF($I1532="","時間がない",IF((N($F1532)*60+N($G1532))=0,"時間が0",IF($I1532=0,"丸めると0分","")))))))))</f>
        <v/>
      </c>
      <c r="M1532" s="58" t="n"/>
      <c r="N1532" s="33">
        <f>IF(ISNUMBER($A1532),DATE(YEAR($A1532),MONTH($A1532),1),"")</f>
        <v/>
      </c>
      <c r="O1532" s="34">
        <f>IF($C1532="","",IFERROR(MATCH($C1532,'案件'!$A$5:$A$84,0),"なし"))</f>
        <v/>
      </c>
      <c r="P1532" s="34">
        <f>IF($B1532="","",IFERROR(MATCH($B1532,'メンバー'!$B$5:$B$24,0),"なし"))</f>
        <v/>
      </c>
    </row>
    <row r="1533" ht="17" customHeight="1">
      <c r="A1533" s="23" t="n"/>
      <c r="B1533" s="21" t="n"/>
      <c r="C1533" s="21" t="n"/>
      <c r="D1533" s="29">
        <f>IF(OR($O1533="",$O1533="なし"),"",INDEX('案件'!$B$5:$B$84,$O1533)&amp;"")</f>
        <v/>
      </c>
      <c r="E1533" s="19" t="n"/>
      <c r="F1533" s="22" t="n"/>
      <c r="G1533" s="22" t="n"/>
      <c r="H1533" s="19" t="n"/>
      <c r="I1533" s="30">
        <f>IF(AND($F1533="",$G1533=""),"",IF(N('設定'!$B$11)&gt;0,ROUND((N($F1533)*60+N($G1533))/N('設定'!$B$11),0)*N('設定'!$B$11),(N($F1533)*60+N($G1533)))/60)</f>
        <v/>
      </c>
      <c r="J1533" s="31">
        <f>IF(OR($I1533="",$P1533="",$P1533="なし"),"",$I1533*N(INDEX('メンバー'!$D$5:$D$24,$P1533)))</f>
        <v/>
      </c>
      <c r="K1533" s="32">
        <f>IF(OR($O1533="",$O1533="なし"),"",INDEX('案件'!$D$5:$D$84,$O1533)&amp;"")</f>
        <v/>
      </c>
      <c r="L1533" s="32">
        <f>IF(AND($A1533="",$B1533="",$C1533="",$F1533="",$G1533=""),"",IF(NOT(ISNUMBER($A1533)),"日付がない",IF($P1533="","氏名がない",IF($P1533="なし","氏名がメンバーにない",IF($O1533="","案件コードがない",IF($O1533="なし","案件コードが案件にない",IF($I1533="","時間がない",IF((N($F1533)*60+N($G1533))=0,"時間が0",IF($I1533=0,"丸めると0分","")))))))))</f>
        <v/>
      </c>
      <c r="M1533" s="58" t="n"/>
      <c r="N1533" s="33">
        <f>IF(ISNUMBER($A1533),DATE(YEAR($A1533),MONTH($A1533),1),"")</f>
        <v/>
      </c>
      <c r="O1533" s="34">
        <f>IF($C1533="","",IFERROR(MATCH($C1533,'案件'!$A$5:$A$84,0),"なし"))</f>
        <v/>
      </c>
      <c r="P1533" s="34">
        <f>IF($B1533="","",IFERROR(MATCH($B1533,'メンバー'!$B$5:$B$24,0),"なし"))</f>
        <v/>
      </c>
    </row>
    <row r="1534" ht="17" customHeight="1">
      <c r="A1534" s="23" t="n"/>
      <c r="B1534" s="21" t="n"/>
      <c r="C1534" s="21" t="n"/>
      <c r="D1534" s="29">
        <f>IF(OR($O1534="",$O1534="なし"),"",INDEX('案件'!$B$5:$B$84,$O1534)&amp;"")</f>
        <v/>
      </c>
      <c r="E1534" s="19" t="n"/>
      <c r="F1534" s="22" t="n"/>
      <c r="G1534" s="22" t="n"/>
      <c r="H1534" s="19" t="n"/>
      <c r="I1534" s="30">
        <f>IF(AND($F1534="",$G1534=""),"",IF(N('設定'!$B$11)&gt;0,ROUND((N($F1534)*60+N($G1534))/N('設定'!$B$11),0)*N('設定'!$B$11),(N($F1534)*60+N($G1534)))/60)</f>
        <v/>
      </c>
      <c r="J1534" s="31">
        <f>IF(OR($I1534="",$P1534="",$P1534="なし"),"",$I1534*N(INDEX('メンバー'!$D$5:$D$24,$P1534)))</f>
        <v/>
      </c>
      <c r="K1534" s="32">
        <f>IF(OR($O1534="",$O1534="なし"),"",INDEX('案件'!$D$5:$D$84,$O1534)&amp;"")</f>
        <v/>
      </c>
      <c r="L1534" s="32">
        <f>IF(AND($A1534="",$B1534="",$C1534="",$F1534="",$G1534=""),"",IF(NOT(ISNUMBER($A1534)),"日付がない",IF($P1534="","氏名がない",IF($P1534="なし","氏名がメンバーにない",IF($O1534="","案件コードがない",IF($O1534="なし","案件コードが案件にない",IF($I1534="","時間がない",IF((N($F1534)*60+N($G1534))=0,"時間が0",IF($I1534=0,"丸めると0分","")))))))))</f>
        <v/>
      </c>
      <c r="M1534" s="58" t="n"/>
      <c r="N1534" s="33">
        <f>IF(ISNUMBER($A1534),DATE(YEAR($A1534),MONTH($A1534),1),"")</f>
        <v/>
      </c>
      <c r="O1534" s="34">
        <f>IF($C1534="","",IFERROR(MATCH($C1534,'案件'!$A$5:$A$84,0),"なし"))</f>
        <v/>
      </c>
      <c r="P1534" s="34">
        <f>IF($B1534="","",IFERROR(MATCH($B1534,'メンバー'!$B$5:$B$24,0),"なし"))</f>
        <v/>
      </c>
    </row>
    <row r="1535" ht="17" customHeight="1">
      <c r="A1535" s="23" t="n"/>
      <c r="B1535" s="21" t="n"/>
      <c r="C1535" s="21" t="n"/>
      <c r="D1535" s="29">
        <f>IF(OR($O1535="",$O1535="なし"),"",INDEX('案件'!$B$5:$B$84,$O1535)&amp;"")</f>
        <v/>
      </c>
      <c r="E1535" s="19" t="n"/>
      <c r="F1535" s="22" t="n"/>
      <c r="G1535" s="22" t="n"/>
      <c r="H1535" s="19" t="n"/>
      <c r="I1535" s="30">
        <f>IF(AND($F1535="",$G1535=""),"",IF(N('設定'!$B$11)&gt;0,ROUND((N($F1535)*60+N($G1535))/N('設定'!$B$11),0)*N('設定'!$B$11),(N($F1535)*60+N($G1535)))/60)</f>
        <v/>
      </c>
      <c r="J1535" s="31">
        <f>IF(OR($I1535="",$P1535="",$P1535="なし"),"",$I1535*N(INDEX('メンバー'!$D$5:$D$24,$P1535)))</f>
        <v/>
      </c>
      <c r="K1535" s="32">
        <f>IF(OR($O1535="",$O1535="なし"),"",INDEX('案件'!$D$5:$D$84,$O1535)&amp;"")</f>
        <v/>
      </c>
      <c r="L1535" s="32">
        <f>IF(AND($A1535="",$B1535="",$C1535="",$F1535="",$G1535=""),"",IF(NOT(ISNUMBER($A1535)),"日付がない",IF($P1535="","氏名がない",IF($P1535="なし","氏名がメンバーにない",IF($O1535="","案件コードがない",IF($O1535="なし","案件コードが案件にない",IF($I1535="","時間がない",IF((N($F1535)*60+N($G1535))=0,"時間が0",IF($I1535=0,"丸めると0分","")))))))))</f>
        <v/>
      </c>
      <c r="M1535" s="58" t="n"/>
      <c r="N1535" s="33">
        <f>IF(ISNUMBER($A1535),DATE(YEAR($A1535),MONTH($A1535),1),"")</f>
        <v/>
      </c>
      <c r="O1535" s="34">
        <f>IF($C1535="","",IFERROR(MATCH($C1535,'案件'!$A$5:$A$84,0),"なし"))</f>
        <v/>
      </c>
      <c r="P1535" s="34">
        <f>IF($B1535="","",IFERROR(MATCH($B1535,'メンバー'!$B$5:$B$24,0),"なし"))</f>
        <v/>
      </c>
    </row>
    <row r="1536" ht="17" customHeight="1">
      <c r="A1536" s="23" t="n"/>
      <c r="B1536" s="21" t="n"/>
      <c r="C1536" s="21" t="n"/>
      <c r="D1536" s="29">
        <f>IF(OR($O1536="",$O1536="なし"),"",INDEX('案件'!$B$5:$B$84,$O1536)&amp;"")</f>
        <v/>
      </c>
      <c r="E1536" s="19" t="n"/>
      <c r="F1536" s="22" t="n"/>
      <c r="G1536" s="22" t="n"/>
      <c r="H1536" s="19" t="n"/>
      <c r="I1536" s="30">
        <f>IF(AND($F1536="",$G1536=""),"",IF(N('設定'!$B$11)&gt;0,ROUND((N($F1536)*60+N($G1536))/N('設定'!$B$11),0)*N('設定'!$B$11),(N($F1536)*60+N($G1536)))/60)</f>
        <v/>
      </c>
      <c r="J1536" s="31">
        <f>IF(OR($I1536="",$P1536="",$P1536="なし"),"",$I1536*N(INDEX('メンバー'!$D$5:$D$24,$P1536)))</f>
        <v/>
      </c>
      <c r="K1536" s="32">
        <f>IF(OR($O1536="",$O1536="なし"),"",INDEX('案件'!$D$5:$D$84,$O1536)&amp;"")</f>
        <v/>
      </c>
      <c r="L1536" s="32">
        <f>IF(AND($A1536="",$B1536="",$C1536="",$F1536="",$G1536=""),"",IF(NOT(ISNUMBER($A1536)),"日付がない",IF($P1536="","氏名がない",IF($P1536="なし","氏名がメンバーにない",IF($O1536="","案件コードがない",IF($O1536="なし","案件コードが案件にない",IF($I1536="","時間がない",IF((N($F1536)*60+N($G1536))=0,"時間が0",IF($I1536=0,"丸めると0分","")))))))))</f>
        <v/>
      </c>
      <c r="M1536" s="58" t="n"/>
      <c r="N1536" s="33">
        <f>IF(ISNUMBER($A1536),DATE(YEAR($A1536),MONTH($A1536),1),"")</f>
        <v/>
      </c>
      <c r="O1536" s="34">
        <f>IF($C1536="","",IFERROR(MATCH($C1536,'案件'!$A$5:$A$84,0),"なし"))</f>
        <v/>
      </c>
      <c r="P1536" s="34">
        <f>IF($B1536="","",IFERROR(MATCH($B1536,'メンバー'!$B$5:$B$24,0),"なし"))</f>
        <v/>
      </c>
    </row>
    <row r="1537" ht="17" customHeight="1">
      <c r="A1537" s="23" t="n"/>
      <c r="B1537" s="21" t="n"/>
      <c r="C1537" s="21" t="n"/>
      <c r="D1537" s="29">
        <f>IF(OR($O1537="",$O1537="なし"),"",INDEX('案件'!$B$5:$B$84,$O1537)&amp;"")</f>
        <v/>
      </c>
      <c r="E1537" s="19" t="n"/>
      <c r="F1537" s="22" t="n"/>
      <c r="G1537" s="22" t="n"/>
      <c r="H1537" s="19" t="n"/>
      <c r="I1537" s="30">
        <f>IF(AND($F1537="",$G1537=""),"",IF(N('設定'!$B$11)&gt;0,ROUND((N($F1537)*60+N($G1537))/N('設定'!$B$11),0)*N('設定'!$B$11),(N($F1537)*60+N($G1537)))/60)</f>
        <v/>
      </c>
      <c r="J1537" s="31">
        <f>IF(OR($I1537="",$P1537="",$P1537="なし"),"",$I1537*N(INDEX('メンバー'!$D$5:$D$24,$P1537)))</f>
        <v/>
      </c>
      <c r="K1537" s="32">
        <f>IF(OR($O1537="",$O1537="なし"),"",INDEX('案件'!$D$5:$D$84,$O1537)&amp;"")</f>
        <v/>
      </c>
      <c r="L1537" s="32">
        <f>IF(AND($A1537="",$B1537="",$C1537="",$F1537="",$G1537=""),"",IF(NOT(ISNUMBER($A1537)),"日付がない",IF($P1537="","氏名がない",IF($P1537="なし","氏名がメンバーにない",IF($O1537="","案件コードがない",IF($O1537="なし","案件コードが案件にない",IF($I1537="","時間がない",IF((N($F1537)*60+N($G1537))=0,"時間が0",IF($I1537=0,"丸めると0分","")))))))))</f>
        <v/>
      </c>
      <c r="M1537" s="58" t="n"/>
      <c r="N1537" s="33">
        <f>IF(ISNUMBER($A1537),DATE(YEAR($A1537),MONTH($A1537),1),"")</f>
        <v/>
      </c>
      <c r="O1537" s="34">
        <f>IF($C1537="","",IFERROR(MATCH($C1537,'案件'!$A$5:$A$84,0),"なし"))</f>
        <v/>
      </c>
      <c r="P1537" s="34">
        <f>IF($B1537="","",IFERROR(MATCH($B1537,'メンバー'!$B$5:$B$24,0),"なし"))</f>
        <v/>
      </c>
    </row>
    <row r="1538" ht="17" customHeight="1">
      <c r="A1538" s="23" t="n"/>
      <c r="B1538" s="21" t="n"/>
      <c r="C1538" s="21" t="n"/>
      <c r="D1538" s="29">
        <f>IF(OR($O1538="",$O1538="なし"),"",INDEX('案件'!$B$5:$B$84,$O1538)&amp;"")</f>
        <v/>
      </c>
      <c r="E1538" s="19" t="n"/>
      <c r="F1538" s="22" t="n"/>
      <c r="G1538" s="22" t="n"/>
      <c r="H1538" s="19" t="n"/>
      <c r="I1538" s="30">
        <f>IF(AND($F1538="",$G1538=""),"",IF(N('設定'!$B$11)&gt;0,ROUND((N($F1538)*60+N($G1538))/N('設定'!$B$11),0)*N('設定'!$B$11),(N($F1538)*60+N($G1538)))/60)</f>
        <v/>
      </c>
      <c r="J1538" s="31">
        <f>IF(OR($I1538="",$P1538="",$P1538="なし"),"",$I1538*N(INDEX('メンバー'!$D$5:$D$24,$P1538)))</f>
        <v/>
      </c>
      <c r="K1538" s="32">
        <f>IF(OR($O1538="",$O1538="なし"),"",INDEX('案件'!$D$5:$D$84,$O1538)&amp;"")</f>
        <v/>
      </c>
      <c r="L1538" s="32">
        <f>IF(AND($A1538="",$B1538="",$C1538="",$F1538="",$G1538=""),"",IF(NOT(ISNUMBER($A1538)),"日付がない",IF($P1538="","氏名がない",IF($P1538="なし","氏名がメンバーにない",IF($O1538="","案件コードがない",IF($O1538="なし","案件コードが案件にない",IF($I1538="","時間がない",IF((N($F1538)*60+N($G1538))=0,"時間が0",IF($I1538=0,"丸めると0分","")))))))))</f>
        <v/>
      </c>
      <c r="M1538" s="58" t="n"/>
      <c r="N1538" s="33">
        <f>IF(ISNUMBER($A1538),DATE(YEAR($A1538),MONTH($A1538),1),"")</f>
        <v/>
      </c>
      <c r="O1538" s="34">
        <f>IF($C1538="","",IFERROR(MATCH($C1538,'案件'!$A$5:$A$84,0),"なし"))</f>
        <v/>
      </c>
      <c r="P1538" s="34">
        <f>IF($B1538="","",IFERROR(MATCH($B1538,'メンバー'!$B$5:$B$24,0),"なし"))</f>
        <v/>
      </c>
    </row>
    <row r="1539" ht="17" customHeight="1">
      <c r="A1539" s="23" t="n"/>
      <c r="B1539" s="21" t="n"/>
      <c r="C1539" s="21" t="n"/>
      <c r="D1539" s="29">
        <f>IF(OR($O1539="",$O1539="なし"),"",INDEX('案件'!$B$5:$B$84,$O1539)&amp;"")</f>
        <v/>
      </c>
      <c r="E1539" s="19" t="n"/>
      <c r="F1539" s="22" t="n"/>
      <c r="G1539" s="22" t="n"/>
      <c r="H1539" s="19" t="n"/>
      <c r="I1539" s="30">
        <f>IF(AND($F1539="",$G1539=""),"",IF(N('設定'!$B$11)&gt;0,ROUND((N($F1539)*60+N($G1539))/N('設定'!$B$11),0)*N('設定'!$B$11),(N($F1539)*60+N($G1539)))/60)</f>
        <v/>
      </c>
      <c r="J1539" s="31">
        <f>IF(OR($I1539="",$P1539="",$P1539="なし"),"",$I1539*N(INDEX('メンバー'!$D$5:$D$24,$P1539)))</f>
        <v/>
      </c>
      <c r="K1539" s="32">
        <f>IF(OR($O1539="",$O1539="なし"),"",INDEX('案件'!$D$5:$D$84,$O1539)&amp;"")</f>
        <v/>
      </c>
      <c r="L1539" s="32">
        <f>IF(AND($A1539="",$B1539="",$C1539="",$F1539="",$G1539=""),"",IF(NOT(ISNUMBER($A1539)),"日付がない",IF($P1539="","氏名がない",IF($P1539="なし","氏名がメンバーにない",IF($O1539="","案件コードがない",IF($O1539="なし","案件コードが案件にない",IF($I1539="","時間がない",IF((N($F1539)*60+N($G1539))=0,"時間が0",IF($I1539=0,"丸めると0分","")))))))))</f>
        <v/>
      </c>
      <c r="M1539" s="58" t="n"/>
      <c r="N1539" s="33">
        <f>IF(ISNUMBER($A1539),DATE(YEAR($A1539),MONTH($A1539),1),"")</f>
        <v/>
      </c>
      <c r="O1539" s="34">
        <f>IF($C1539="","",IFERROR(MATCH($C1539,'案件'!$A$5:$A$84,0),"なし"))</f>
        <v/>
      </c>
      <c r="P1539" s="34">
        <f>IF($B1539="","",IFERROR(MATCH($B1539,'メンバー'!$B$5:$B$24,0),"なし"))</f>
        <v/>
      </c>
    </row>
    <row r="1540" ht="17" customHeight="1">
      <c r="A1540" s="23" t="n"/>
      <c r="B1540" s="21" t="n"/>
      <c r="C1540" s="21" t="n"/>
      <c r="D1540" s="29">
        <f>IF(OR($O1540="",$O1540="なし"),"",INDEX('案件'!$B$5:$B$84,$O1540)&amp;"")</f>
        <v/>
      </c>
      <c r="E1540" s="19" t="n"/>
      <c r="F1540" s="22" t="n"/>
      <c r="G1540" s="22" t="n"/>
      <c r="H1540" s="19" t="n"/>
      <c r="I1540" s="30">
        <f>IF(AND($F1540="",$G1540=""),"",IF(N('設定'!$B$11)&gt;0,ROUND((N($F1540)*60+N($G1540))/N('設定'!$B$11),0)*N('設定'!$B$11),(N($F1540)*60+N($G1540)))/60)</f>
        <v/>
      </c>
      <c r="J1540" s="31">
        <f>IF(OR($I1540="",$P1540="",$P1540="なし"),"",$I1540*N(INDEX('メンバー'!$D$5:$D$24,$P1540)))</f>
        <v/>
      </c>
      <c r="K1540" s="32">
        <f>IF(OR($O1540="",$O1540="なし"),"",INDEX('案件'!$D$5:$D$84,$O1540)&amp;"")</f>
        <v/>
      </c>
      <c r="L1540" s="32">
        <f>IF(AND($A1540="",$B1540="",$C1540="",$F1540="",$G1540=""),"",IF(NOT(ISNUMBER($A1540)),"日付がない",IF($P1540="","氏名がない",IF($P1540="なし","氏名がメンバーにない",IF($O1540="","案件コードがない",IF($O1540="なし","案件コードが案件にない",IF($I1540="","時間がない",IF((N($F1540)*60+N($G1540))=0,"時間が0",IF($I1540=0,"丸めると0分","")))))))))</f>
        <v/>
      </c>
      <c r="M1540" s="58" t="n"/>
      <c r="N1540" s="33">
        <f>IF(ISNUMBER($A1540),DATE(YEAR($A1540),MONTH($A1540),1),"")</f>
        <v/>
      </c>
      <c r="O1540" s="34">
        <f>IF($C1540="","",IFERROR(MATCH($C1540,'案件'!$A$5:$A$84,0),"なし"))</f>
        <v/>
      </c>
      <c r="P1540" s="34">
        <f>IF($B1540="","",IFERROR(MATCH($B1540,'メンバー'!$B$5:$B$24,0),"なし"))</f>
        <v/>
      </c>
    </row>
    <row r="1541" ht="17" customHeight="1">
      <c r="A1541" s="23" t="n"/>
      <c r="B1541" s="21" t="n"/>
      <c r="C1541" s="21" t="n"/>
      <c r="D1541" s="29">
        <f>IF(OR($O1541="",$O1541="なし"),"",INDEX('案件'!$B$5:$B$84,$O1541)&amp;"")</f>
        <v/>
      </c>
      <c r="E1541" s="19" t="n"/>
      <c r="F1541" s="22" t="n"/>
      <c r="G1541" s="22" t="n"/>
      <c r="H1541" s="19" t="n"/>
      <c r="I1541" s="30">
        <f>IF(AND($F1541="",$G1541=""),"",IF(N('設定'!$B$11)&gt;0,ROUND((N($F1541)*60+N($G1541))/N('設定'!$B$11),0)*N('設定'!$B$11),(N($F1541)*60+N($G1541)))/60)</f>
        <v/>
      </c>
      <c r="J1541" s="31">
        <f>IF(OR($I1541="",$P1541="",$P1541="なし"),"",$I1541*N(INDEX('メンバー'!$D$5:$D$24,$P1541)))</f>
        <v/>
      </c>
      <c r="K1541" s="32">
        <f>IF(OR($O1541="",$O1541="なし"),"",INDEX('案件'!$D$5:$D$84,$O1541)&amp;"")</f>
        <v/>
      </c>
      <c r="L1541" s="32">
        <f>IF(AND($A1541="",$B1541="",$C1541="",$F1541="",$G1541=""),"",IF(NOT(ISNUMBER($A1541)),"日付がない",IF($P1541="","氏名がない",IF($P1541="なし","氏名がメンバーにない",IF($O1541="","案件コードがない",IF($O1541="なし","案件コードが案件にない",IF($I1541="","時間がない",IF((N($F1541)*60+N($G1541))=0,"時間が0",IF($I1541=0,"丸めると0分","")))))))))</f>
        <v/>
      </c>
      <c r="M1541" s="58" t="n"/>
      <c r="N1541" s="33">
        <f>IF(ISNUMBER($A1541),DATE(YEAR($A1541),MONTH($A1541),1),"")</f>
        <v/>
      </c>
      <c r="O1541" s="34">
        <f>IF($C1541="","",IFERROR(MATCH($C1541,'案件'!$A$5:$A$84,0),"なし"))</f>
        <v/>
      </c>
      <c r="P1541" s="34">
        <f>IF($B1541="","",IFERROR(MATCH($B1541,'メンバー'!$B$5:$B$24,0),"なし"))</f>
        <v/>
      </c>
    </row>
    <row r="1542" ht="17" customHeight="1">
      <c r="A1542" s="23" t="n"/>
      <c r="B1542" s="21" t="n"/>
      <c r="C1542" s="21" t="n"/>
      <c r="D1542" s="29">
        <f>IF(OR($O1542="",$O1542="なし"),"",INDEX('案件'!$B$5:$B$84,$O1542)&amp;"")</f>
        <v/>
      </c>
      <c r="E1542" s="19" t="n"/>
      <c r="F1542" s="22" t="n"/>
      <c r="G1542" s="22" t="n"/>
      <c r="H1542" s="19" t="n"/>
      <c r="I1542" s="30">
        <f>IF(AND($F1542="",$G1542=""),"",IF(N('設定'!$B$11)&gt;0,ROUND((N($F1542)*60+N($G1542))/N('設定'!$B$11),0)*N('設定'!$B$11),(N($F1542)*60+N($G1542)))/60)</f>
        <v/>
      </c>
      <c r="J1542" s="31">
        <f>IF(OR($I1542="",$P1542="",$P1542="なし"),"",$I1542*N(INDEX('メンバー'!$D$5:$D$24,$P1542)))</f>
        <v/>
      </c>
      <c r="K1542" s="32">
        <f>IF(OR($O1542="",$O1542="なし"),"",INDEX('案件'!$D$5:$D$84,$O1542)&amp;"")</f>
        <v/>
      </c>
      <c r="L1542" s="32">
        <f>IF(AND($A1542="",$B1542="",$C1542="",$F1542="",$G1542=""),"",IF(NOT(ISNUMBER($A1542)),"日付がない",IF($P1542="","氏名がない",IF($P1542="なし","氏名がメンバーにない",IF($O1542="","案件コードがない",IF($O1542="なし","案件コードが案件にない",IF($I1542="","時間がない",IF((N($F1542)*60+N($G1542))=0,"時間が0",IF($I1542=0,"丸めると0分","")))))))))</f>
        <v/>
      </c>
      <c r="M1542" s="58" t="n"/>
      <c r="N1542" s="33">
        <f>IF(ISNUMBER($A1542),DATE(YEAR($A1542),MONTH($A1542),1),"")</f>
        <v/>
      </c>
      <c r="O1542" s="34">
        <f>IF($C1542="","",IFERROR(MATCH($C1542,'案件'!$A$5:$A$84,0),"なし"))</f>
        <v/>
      </c>
      <c r="P1542" s="34">
        <f>IF($B1542="","",IFERROR(MATCH($B1542,'メンバー'!$B$5:$B$24,0),"なし"))</f>
        <v/>
      </c>
    </row>
    <row r="1543" ht="17" customHeight="1">
      <c r="A1543" s="23" t="n"/>
      <c r="B1543" s="21" t="n"/>
      <c r="C1543" s="21" t="n"/>
      <c r="D1543" s="29">
        <f>IF(OR($O1543="",$O1543="なし"),"",INDEX('案件'!$B$5:$B$84,$O1543)&amp;"")</f>
        <v/>
      </c>
      <c r="E1543" s="19" t="n"/>
      <c r="F1543" s="22" t="n"/>
      <c r="G1543" s="22" t="n"/>
      <c r="H1543" s="19" t="n"/>
      <c r="I1543" s="30">
        <f>IF(AND($F1543="",$G1543=""),"",IF(N('設定'!$B$11)&gt;0,ROUND((N($F1543)*60+N($G1543))/N('設定'!$B$11),0)*N('設定'!$B$11),(N($F1543)*60+N($G1543)))/60)</f>
        <v/>
      </c>
      <c r="J1543" s="31">
        <f>IF(OR($I1543="",$P1543="",$P1543="なし"),"",$I1543*N(INDEX('メンバー'!$D$5:$D$24,$P1543)))</f>
        <v/>
      </c>
      <c r="K1543" s="32">
        <f>IF(OR($O1543="",$O1543="なし"),"",INDEX('案件'!$D$5:$D$84,$O1543)&amp;"")</f>
        <v/>
      </c>
      <c r="L1543" s="32">
        <f>IF(AND($A1543="",$B1543="",$C1543="",$F1543="",$G1543=""),"",IF(NOT(ISNUMBER($A1543)),"日付がない",IF($P1543="","氏名がない",IF($P1543="なし","氏名がメンバーにない",IF($O1543="","案件コードがない",IF($O1543="なし","案件コードが案件にない",IF($I1543="","時間がない",IF((N($F1543)*60+N($G1543))=0,"時間が0",IF($I1543=0,"丸めると0分","")))))))))</f>
        <v/>
      </c>
      <c r="M1543" s="58" t="n"/>
      <c r="N1543" s="33">
        <f>IF(ISNUMBER($A1543),DATE(YEAR($A1543),MONTH($A1543),1),"")</f>
        <v/>
      </c>
      <c r="O1543" s="34">
        <f>IF($C1543="","",IFERROR(MATCH($C1543,'案件'!$A$5:$A$84,0),"なし"))</f>
        <v/>
      </c>
      <c r="P1543" s="34">
        <f>IF($B1543="","",IFERROR(MATCH($B1543,'メンバー'!$B$5:$B$24,0),"なし"))</f>
        <v/>
      </c>
    </row>
    <row r="1544" ht="17" customHeight="1">
      <c r="A1544" s="23" t="n"/>
      <c r="B1544" s="21" t="n"/>
      <c r="C1544" s="21" t="n"/>
      <c r="D1544" s="29">
        <f>IF(OR($O1544="",$O1544="なし"),"",INDEX('案件'!$B$5:$B$84,$O1544)&amp;"")</f>
        <v/>
      </c>
      <c r="E1544" s="19" t="n"/>
      <c r="F1544" s="22" t="n"/>
      <c r="G1544" s="22" t="n"/>
      <c r="H1544" s="19" t="n"/>
      <c r="I1544" s="30">
        <f>IF(AND($F1544="",$G1544=""),"",IF(N('設定'!$B$11)&gt;0,ROUND((N($F1544)*60+N($G1544))/N('設定'!$B$11),0)*N('設定'!$B$11),(N($F1544)*60+N($G1544)))/60)</f>
        <v/>
      </c>
      <c r="J1544" s="31">
        <f>IF(OR($I1544="",$P1544="",$P1544="なし"),"",$I1544*N(INDEX('メンバー'!$D$5:$D$24,$P1544)))</f>
        <v/>
      </c>
      <c r="K1544" s="32">
        <f>IF(OR($O1544="",$O1544="なし"),"",INDEX('案件'!$D$5:$D$84,$O1544)&amp;"")</f>
        <v/>
      </c>
      <c r="L1544" s="32">
        <f>IF(AND($A1544="",$B1544="",$C1544="",$F1544="",$G1544=""),"",IF(NOT(ISNUMBER($A1544)),"日付がない",IF($P1544="","氏名がない",IF($P1544="なし","氏名がメンバーにない",IF($O1544="","案件コードがない",IF($O1544="なし","案件コードが案件にない",IF($I1544="","時間がない",IF((N($F1544)*60+N($G1544))=0,"時間が0",IF($I1544=0,"丸めると0分","")))))))))</f>
        <v/>
      </c>
      <c r="M1544" s="58" t="n"/>
      <c r="N1544" s="33">
        <f>IF(ISNUMBER($A1544),DATE(YEAR($A1544),MONTH($A1544),1),"")</f>
        <v/>
      </c>
      <c r="O1544" s="34">
        <f>IF($C1544="","",IFERROR(MATCH($C1544,'案件'!$A$5:$A$84,0),"なし"))</f>
        <v/>
      </c>
      <c r="P1544" s="34">
        <f>IF($B1544="","",IFERROR(MATCH($B1544,'メンバー'!$B$5:$B$24,0),"なし"))</f>
        <v/>
      </c>
    </row>
    <row r="1545" ht="17" customHeight="1">
      <c r="A1545" s="23" t="n"/>
      <c r="B1545" s="21" t="n"/>
      <c r="C1545" s="21" t="n"/>
      <c r="D1545" s="29">
        <f>IF(OR($O1545="",$O1545="なし"),"",INDEX('案件'!$B$5:$B$84,$O1545)&amp;"")</f>
        <v/>
      </c>
      <c r="E1545" s="19" t="n"/>
      <c r="F1545" s="22" t="n"/>
      <c r="G1545" s="22" t="n"/>
      <c r="H1545" s="19" t="n"/>
      <c r="I1545" s="30">
        <f>IF(AND($F1545="",$G1545=""),"",IF(N('設定'!$B$11)&gt;0,ROUND((N($F1545)*60+N($G1545))/N('設定'!$B$11),0)*N('設定'!$B$11),(N($F1545)*60+N($G1545)))/60)</f>
        <v/>
      </c>
      <c r="J1545" s="31">
        <f>IF(OR($I1545="",$P1545="",$P1545="なし"),"",$I1545*N(INDEX('メンバー'!$D$5:$D$24,$P1545)))</f>
        <v/>
      </c>
      <c r="K1545" s="32">
        <f>IF(OR($O1545="",$O1545="なし"),"",INDEX('案件'!$D$5:$D$84,$O1545)&amp;"")</f>
        <v/>
      </c>
      <c r="L1545" s="32">
        <f>IF(AND($A1545="",$B1545="",$C1545="",$F1545="",$G1545=""),"",IF(NOT(ISNUMBER($A1545)),"日付がない",IF($P1545="","氏名がない",IF($P1545="なし","氏名がメンバーにない",IF($O1545="","案件コードがない",IF($O1545="なし","案件コードが案件にない",IF($I1545="","時間がない",IF((N($F1545)*60+N($G1545))=0,"時間が0",IF($I1545=0,"丸めると0分","")))))))))</f>
        <v/>
      </c>
      <c r="M1545" s="58" t="n"/>
      <c r="N1545" s="33">
        <f>IF(ISNUMBER($A1545),DATE(YEAR($A1545),MONTH($A1545),1),"")</f>
        <v/>
      </c>
      <c r="O1545" s="34">
        <f>IF($C1545="","",IFERROR(MATCH($C1545,'案件'!$A$5:$A$84,0),"なし"))</f>
        <v/>
      </c>
      <c r="P1545" s="34">
        <f>IF($B1545="","",IFERROR(MATCH($B1545,'メンバー'!$B$5:$B$24,0),"なし"))</f>
        <v/>
      </c>
    </row>
    <row r="1546" ht="17" customHeight="1">
      <c r="A1546" s="23" t="n"/>
      <c r="B1546" s="21" t="n"/>
      <c r="C1546" s="21" t="n"/>
      <c r="D1546" s="29">
        <f>IF(OR($O1546="",$O1546="なし"),"",INDEX('案件'!$B$5:$B$84,$O1546)&amp;"")</f>
        <v/>
      </c>
      <c r="E1546" s="19" t="n"/>
      <c r="F1546" s="22" t="n"/>
      <c r="G1546" s="22" t="n"/>
      <c r="H1546" s="19" t="n"/>
      <c r="I1546" s="30">
        <f>IF(AND($F1546="",$G1546=""),"",IF(N('設定'!$B$11)&gt;0,ROUND((N($F1546)*60+N($G1546))/N('設定'!$B$11),0)*N('設定'!$B$11),(N($F1546)*60+N($G1546)))/60)</f>
        <v/>
      </c>
      <c r="J1546" s="31">
        <f>IF(OR($I1546="",$P1546="",$P1546="なし"),"",$I1546*N(INDEX('メンバー'!$D$5:$D$24,$P1546)))</f>
        <v/>
      </c>
      <c r="K1546" s="32">
        <f>IF(OR($O1546="",$O1546="なし"),"",INDEX('案件'!$D$5:$D$84,$O1546)&amp;"")</f>
        <v/>
      </c>
      <c r="L1546" s="32">
        <f>IF(AND($A1546="",$B1546="",$C1546="",$F1546="",$G1546=""),"",IF(NOT(ISNUMBER($A1546)),"日付がない",IF($P1546="","氏名がない",IF($P1546="なし","氏名がメンバーにない",IF($O1546="","案件コードがない",IF($O1546="なし","案件コードが案件にない",IF($I1546="","時間がない",IF((N($F1546)*60+N($G1546))=0,"時間が0",IF($I1546=0,"丸めると0分","")))))))))</f>
        <v/>
      </c>
      <c r="M1546" s="58" t="n"/>
      <c r="N1546" s="33">
        <f>IF(ISNUMBER($A1546),DATE(YEAR($A1546),MONTH($A1546),1),"")</f>
        <v/>
      </c>
      <c r="O1546" s="34">
        <f>IF($C1546="","",IFERROR(MATCH($C1546,'案件'!$A$5:$A$84,0),"なし"))</f>
        <v/>
      </c>
      <c r="P1546" s="34">
        <f>IF($B1546="","",IFERROR(MATCH($B1546,'メンバー'!$B$5:$B$24,0),"なし"))</f>
        <v/>
      </c>
    </row>
    <row r="1547" ht="17" customHeight="1">
      <c r="A1547" s="23" t="n"/>
      <c r="B1547" s="21" t="n"/>
      <c r="C1547" s="21" t="n"/>
      <c r="D1547" s="29">
        <f>IF(OR($O1547="",$O1547="なし"),"",INDEX('案件'!$B$5:$B$84,$O1547)&amp;"")</f>
        <v/>
      </c>
      <c r="E1547" s="19" t="n"/>
      <c r="F1547" s="22" t="n"/>
      <c r="G1547" s="22" t="n"/>
      <c r="H1547" s="19" t="n"/>
      <c r="I1547" s="30">
        <f>IF(AND($F1547="",$G1547=""),"",IF(N('設定'!$B$11)&gt;0,ROUND((N($F1547)*60+N($G1547))/N('設定'!$B$11),0)*N('設定'!$B$11),(N($F1547)*60+N($G1547)))/60)</f>
        <v/>
      </c>
      <c r="J1547" s="31">
        <f>IF(OR($I1547="",$P1547="",$P1547="なし"),"",$I1547*N(INDEX('メンバー'!$D$5:$D$24,$P1547)))</f>
        <v/>
      </c>
      <c r="K1547" s="32">
        <f>IF(OR($O1547="",$O1547="なし"),"",INDEX('案件'!$D$5:$D$84,$O1547)&amp;"")</f>
        <v/>
      </c>
      <c r="L1547" s="32">
        <f>IF(AND($A1547="",$B1547="",$C1547="",$F1547="",$G1547=""),"",IF(NOT(ISNUMBER($A1547)),"日付がない",IF($P1547="","氏名がない",IF($P1547="なし","氏名がメンバーにない",IF($O1547="","案件コードがない",IF($O1547="なし","案件コードが案件にない",IF($I1547="","時間がない",IF((N($F1547)*60+N($G1547))=0,"時間が0",IF($I1547=0,"丸めると0分","")))))))))</f>
        <v/>
      </c>
      <c r="M1547" s="58" t="n"/>
      <c r="N1547" s="33">
        <f>IF(ISNUMBER($A1547),DATE(YEAR($A1547),MONTH($A1547),1),"")</f>
        <v/>
      </c>
      <c r="O1547" s="34">
        <f>IF($C1547="","",IFERROR(MATCH($C1547,'案件'!$A$5:$A$84,0),"なし"))</f>
        <v/>
      </c>
      <c r="P1547" s="34">
        <f>IF($B1547="","",IFERROR(MATCH($B1547,'メンバー'!$B$5:$B$24,0),"なし"))</f>
        <v/>
      </c>
    </row>
    <row r="1548" ht="17" customHeight="1">
      <c r="A1548" s="23" t="n"/>
      <c r="B1548" s="21" t="n"/>
      <c r="C1548" s="21" t="n"/>
      <c r="D1548" s="29">
        <f>IF(OR($O1548="",$O1548="なし"),"",INDEX('案件'!$B$5:$B$84,$O1548)&amp;"")</f>
        <v/>
      </c>
      <c r="E1548" s="19" t="n"/>
      <c r="F1548" s="22" t="n"/>
      <c r="G1548" s="22" t="n"/>
      <c r="H1548" s="19" t="n"/>
      <c r="I1548" s="30">
        <f>IF(AND($F1548="",$G1548=""),"",IF(N('設定'!$B$11)&gt;0,ROUND((N($F1548)*60+N($G1548))/N('設定'!$B$11),0)*N('設定'!$B$11),(N($F1548)*60+N($G1548)))/60)</f>
        <v/>
      </c>
      <c r="J1548" s="31">
        <f>IF(OR($I1548="",$P1548="",$P1548="なし"),"",$I1548*N(INDEX('メンバー'!$D$5:$D$24,$P1548)))</f>
        <v/>
      </c>
      <c r="K1548" s="32">
        <f>IF(OR($O1548="",$O1548="なし"),"",INDEX('案件'!$D$5:$D$84,$O1548)&amp;"")</f>
        <v/>
      </c>
      <c r="L1548" s="32">
        <f>IF(AND($A1548="",$B1548="",$C1548="",$F1548="",$G1548=""),"",IF(NOT(ISNUMBER($A1548)),"日付がない",IF($P1548="","氏名がない",IF($P1548="なし","氏名がメンバーにない",IF($O1548="","案件コードがない",IF($O1548="なし","案件コードが案件にない",IF($I1548="","時間がない",IF((N($F1548)*60+N($G1548))=0,"時間が0",IF($I1548=0,"丸めると0分","")))))))))</f>
        <v/>
      </c>
      <c r="M1548" s="58" t="n"/>
      <c r="N1548" s="33">
        <f>IF(ISNUMBER($A1548),DATE(YEAR($A1548),MONTH($A1548),1),"")</f>
        <v/>
      </c>
      <c r="O1548" s="34">
        <f>IF($C1548="","",IFERROR(MATCH($C1548,'案件'!$A$5:$A$84,0),"なし"))</f>
        <v/>
      </c>
      <c r="P1548" s="34">
        <f>IF($B1548="","",IFERROR(MATCH($B1548,'メンバー'!$B$5:$B$24,0),"なし"))</f>
        <v/>
      </c>
    </row>
    <row r="1549" ht="17" customHeight="1">
      <c r="A1549" s="23" t="n"/>
      <c r="B1549" s="21" t="n"/>
      <c r="C1549" s="21" t="n"/>
      <c r="D1549" s="29">
        <f>IF(OR($O1549="",$O1549="なし"),"",INDEX('案件'!$B$5:$B$84,$O1549)&amp;"")</f>
        <v/>
      </c>
      <c r="E1549" s="19" t="n"/>
      <c r="F1549" s="22" t="n"/>
      <c r="G1549" s="22" t="n"/>
      <c r="H1549" s="19" t="n"/>
      <c r="I1549" s="30">
        <f>IF(AND($F1549="",$G1549=""),"",IF(N('設定'!$B$11)&gt;0,ROUND((N($F1549)*60+N($G1549))/N('設定'!$B$11),0)*N('設定'!$B$11),(N($F1549)*60+N($G1549)))/60)</f>
        <v/>
      </c>
      <c r="J1549" s="31">
        <f>IF(OR($I1549="",$P1549="",$P1549="なし"),"",$I1549*N(INDEX('メンバー'!$D$5:$D$24,$P1549)))</f>
        <v/>
      </c>
      <c r="K1549" s="32">
        <f>IF(OR($O1549="",$O1549="なし"),"",INDEX('案件'!$D$5:$D$84,$O1549)&amp;"")</f>
        <v/>
      </c>
      <c r="L1549" s="32">
        <f>IF(AND($A1549="",$B1549="",$C1549="",$F1549="",$G1549=""),"",IF(NOT(ISNUMBER($A1549)),"日付がない",IF($P1549="","氏名がない",IF($P1549="なし","氏名がメンバーにない",IF($O1549="","案件コードがない",IF($O1549="なし","案件コードが案件にない",IF($I1549="","時間がない",IF((N($F1549)*60+N($G1549))=0,"時間が0",IF($I1549=0,"丸めると0分","")))))))))</f>
        <v/>
      </c>
      <c r="M1549" s="58" t="n"/>
      <c r="N1549" s="33">
        <f>IF(ISNUMBER($A1549),DATE(YEAR($A1549),MONTH($A1549),1),"")</f>
        <v/>
      </c>
      <c r="O1549" s="34">
        <f>IF($C1549="","",IFERROR(MATCH($C1549,'案件'!$A$5:$A$84,0),"なし"))</f>
        <v/>
      </c>
      <c r="P1549" s="34">
        <f>IF($B1549="","",IFERROR(MATCH($B1549,'メンバー'!$B$5:$B$24,0),"なし"))</f>
        <v/>
      </c>
    </row>
    <row r="1550" ht="17" customHeight="1">
      <c r="A1550" s="23" t="n"/>
      <c r="B1550" s="21" t="n"/>
      <c r="C1550" s="21" t="n"/>
      <c r="D1550" s="29">
        <f>IF(OR($O1550="",$O1550="なし"),"",INDEX('案件'!$B$5:$B$84,$O1550)&amp;"")</f>
        <v/>
      </c>
      <c r="E1550" s="19" t="n"/>
      <c r="F1550" s="22" t="n"/>
      <c r="G1550" s="22" t="n"/>
      <c r="H1550" s="19" t="n"/>
      <c r="I1550" s="30">
        <f>IF(AND($F1550="",$G1550=""),"",IF(N('設定'!$B$11)&gt;0,ROUND((N($F1550)*60+N($G1550))/N('設定'!$B$11),0)*N('設定'!$B$11),(N($F1550)*60+N($G1550)))/60)</f>
        <v/>
      </c>
      <c r="J1550" s="31">
        <f>IF(OR($I1550="",$P1550="",$P1550="なし"),"",$I1550*N(INDEX('メンバー'!$D$5:$D$24,$P1550)))</f>
        <v/>
      </c>
      <c r="K1550" s="32">
        <f>IF(OR($O1550="",$O1550="なし"),"",INDEX('案件'!$D$5:$D$84,$O1550)&amp;"")</f>
        <v/>
      </c>
      <c r="L1550" s="32">
        <f>IF(AND($A1550="",$B1550="",$C1550="",$F1550="",$G1550=""),"",IF(NOT(ISNUMBER($A1550)),"日付がない",IF($P1550="","氏名がない",IF($P1550="なし","氏名がメンバーにない",IF($O1550="","案件コードがない",IF($O1550="なし","案件コードが案件にない",IF($I1550="","時間がない",IF((N($F1550)*60+N($G1550))=0,"時間が0",IF($I1550=0,"丸めると0分","")))))))))</f>
        <v/>
      </c>
      <c r="M1550" s="58" t="n"/>
      <c r="N1550" s="33">
        <f>IF(ISNUMBER($A1550),DATE(YEAR($A1550),MONTH($A1550),1),"")</f>
        <v/>
      </c>
      <c r="O1550" s="34">
        <f>IF($C1550="","",IFERROR(MATCH($C1550,'案件'!$A$5:$A$84,0),"なし"))</f>
        <v/>
      </c>
      <c r="P1550" s="34">
        <f>IF($B1550="","",IFERROR(MATCH($B1550,'メンバー'!$B$5:$B$24,0),"なし"))</f>
        <v/>
      </c>
    </row>
    <row r="1551" ht="17" customHeight="1">
      <c r="A1551" s="23" t="n"/>
      <c r="B1551" s="21" t="n"/>
      <c r="C1551" s="21" t="n"/>
      <c r="D1551" s="29">
        <f>IF(OR($O1551="",$O1551="なし"),"",INDEX('案件'!$B$5:$B$84,$O1551)&amp;"")</f>
        <v/>
      </c>
      <c r="E1551" s="19" t="n"/>
      <c r="F1551" s="22" t="n"/>
      <c r="G1551" s="22" t="n"/>
      <c r="H1551" s="19" t="n"/>
      <c r="I1551" s="30">
        <f>IF(AND($F1551="",$G1551=""),"",IF(N('設定'!$B$11)&gt;0,ROUND((N($F1551)*60+N($G1551))/N('設定'!$B$11),0)*N('設定'!$B$11),(N($F1551)*60+N($G1551)))/60)</f>
        <v/>
      </c>
      <c r="J1551" s="31">
        <f>IF(OR($I1551="",$P1551="",$P1551="なし"),"",$I1551*N(INDEX('メンバー'!$D$5:$D$24,$P1551)))</f>
        <v/>
      </c>
      <c r="K1551" s="32">
        <f>IF(OR($O1551="",$O1551="なし"),"",INDEX('案件'!$D$5:$D$84,$O1551)&amp;"")</f>
        <v/>
      </c>
      <c r="L1551" s="32">
        <f>IF(AND($A1551="",$B1551="",$C1551="",$F1551="",$G1551=""),"",IF(NOT(ISNUMBER($A1551)),"日付がない",IF($P1551="","氏名がない",IF($P1551="なし","氏名がメンバーにない",IF($O1551="","案件コードがない",IF($O1551="なし","案件コードが案件にない",IF($I1551="","時間がない",IF((N($F1551)*60+N($G1551))=0,"時間が0",IF($I1551=0,"丸めると0分","")))))))))</f>
        <v/>
      </c>
      <c r="M1551" s="58" t="n"/>
      <c r="N1551" s="33">
        <f>IF(ISNUMBER($A1551),DATE(YEAR($A1551),MONTH($A1551),1),"")</f>
        <v/>
      </c>
      <c r="O1551" s="34">
        <f>IF($C1551="","",IFERROR(MATCH($C1551,'案件'!$A$5:$A$84,0),"なし"))</f>
        <v/>
      </c>
      <c r="P1551" s="34">
        <f>IF($B1551="","",IFERROR(MATCH($B1551,'メンバー'!$B$5:$B$24,0),"なし"))</f>
        <v/>
      </c>
    </row>
    <row r="1552" ht="17" customHeight="1">
      <c r="A1552" s="23" t="n"/>
      <c r="B1552" s="21" t="n"/>
      <c r="C1552" s="21" t="n"/>
      <c r="D1552" s="29">
        <f>IF(OR($O1552="",$O1552="なし"),"",INDEX('案件'!$B$5:$B$84,$O1552)&amp;"")</f>
        <v/>
      </c>
      <c r="E1552" s="19" t="n"/>
      <c r="F1552" s="22" t="n"/>
      <c r="G1552" s="22" t="n"/>
      <c r="H1552" s="19" t="n"/>
      <c r="I1552" s="30">
        <f>IF(AND($F1552="",$G1552=""),"",IF(N('設定'!$B$11)&gt;0,ROUND((N($F1552)*60+N($G1552))/N('設定'!$B$11),0)*N('設定'!$B$11),(N($F1552)*60+N($G1552)))/60)</f>
        <v/>
      </c>
      <c r="J1552" s="31">
        <f>IF(OR($I1552="",$P1552="",$P1552="なし"),"",$I1552*N(INDEX('メンバー'!$D$5:$D$24,$P1552)))</f>
        <v/>
      </c>
      <c r="K1552" s="32">
        <f>IF(OR($O1552="",$O1552="なし"),"",INDEX('案件'!$D$5:$D$84,$O1552)&amp;"")</f>
        <v/>
      </c>
      <c r="L1552" s="32">
        <f>IF(AND($A1552="",$B1552="",$C1552="",$F1552="",$G1552=""),"",IF(NOT(ISNUMBER($A1552)),"日付がない",IF($P1552="","氏名がない",IF($P1552="なし","氏名がメンバーにない",IF($O1552="","案件コードがない",IF($O1552="なし","案件コードが案件にない",IF($I1552="","時間がない",IF((N($F1552)*60+N($G1552))=0,"時間が0",IF($I1552=0,"丸めると0分","")))))))))</f>
        <v/>
      </c>
      <c r="M1552" s="58" t="n"/>
      <c r="N1552" s="33">
        <f>IF(ISNUMBER($A1552),DATE(YEAR($A1552),MONTH($A1552),1),"")</f>
        <v/>
      </c>
      <c r="O1552" s="34">
        <f>IF($C1552="","",IFERROR(MATCH($C1552,'案件'!$A$5:$A$84,0),"なし"))</f>
        <v/>
      </c>
      <c r="P1552" s="34">
        <f>IF($B1552="","",IFERROR(MATCH($B1552,'メンバー'!$B$5:$B$24,0),"なし"))</f>
        <v/>
      </c>
    </row>
    <row r="1553" ht="17" customHeight="1">
      <c r="A1553" s="23" t="n"/>
      <c r="B1553" s="21" t="n"/>
      <c r="C1553" s="21" t="n"/>
      <c r="D1553" s="29">
        <f>IF(OR($O1553="",$O1553="なし"),"",INDEX('案件'!$B$5:$B$84,$O1553)&amp;"")</f>
        <v/>
      </c>
      <c r="E1553" s="19" t="n"/>
      <c r="F1553" s="22" t="n"/>
      <c r="G1553" s="22" t="n"/>
      <c r="H1553" s="19" t="n"/>
      <c r="I1553" s="30">
        <f>IF(AND($F1553="",$G1553=""),"",IF(N('設定'!$B$11)&gt;0,ROUND((N($F1553)*60+N($G1553))/N('設定'!$B$11),0)*N('設定'!$B$11),(N($F1553)*60+N($G1553)))/60)</f>
        <v/>
      </c>
      <c r="J1553" s="31">
        <f>IF(OR($I1553="",$P1553="",$P1553="なし"),"",$I1553*N(INDEX('メンバー'!$D$5:$D$24,$P1553)))</f>
        <v/>
      </c>
      <c r="K1553" s="32">
        <f>IF(OR($O1553="",$O1553="なし"),"",INDEX('案件'!$D$5:$D$84,$O1553)&amp;"")</f>
        <v/>
      </c>
      <c r="L1553" s="32">
        <f>IF(AND($A1553="",$B1553="",$C1553="",$F1553="",$G1553=""),"",IF(NOT(ISNUMBER($A1553)),"日付がない",IF($P1553="","氏名がない",IF($P1553="なし","氏名がメンバーにない",IF($O1553="","案件コードがない",IF($O1553="なし","案件コードが案件にない",IF($I1553="","時間がない",IF((N($F1553)*60+N($G1553))=0,"時間が0",IF($I1553=0,"丸めると0分","")))))))))</f>
        <v/>
      </c>
      <c r="M1553" s="58" t="n"/>
      <c r="N1553" s="33">
        <f>IF(ISNUMBER($A1553),DATE(YEAR($A1553),MONTH($A1553),1),"")</f>
        <v/>
      </c>
      <c r="O1553" s="34">
        <f>IF($C1553="","",IFERROR(MATCH($C1553,'案件'!$A$5:$A$84,0),"なし"))</f>
        <v/>
      </c>
      <c r="P1553" s="34">
        <f>IF($B1553="","",IFERROR(MATCH($B1553,'メンバー'!$B$5:$B$24,0),"なし"))</f>
        <v/>
      </c>
    </row>
    <row r="1554" ht="17" customHeight="1">
      <c r="A1554" s="23" t="n"/>
      <c r="B1554" s="21" t="n"/>
      <c r="C1554" s="21" t="n"/>
      <c r="D1554" s="29">
        <f>IF(OR($O1554="",$O1554="なし"),"",INDEX('案件'!$B$5:$B$84,$O1554)&amp;"")</f>
        <v/>
      </c>
      <c r="E1554" s="19" t="n"/>
      <c r="F1554" s="22" t="n"/>
      <c r="G1554" s="22" t="n"/>
      <c r="H1554" s="19" t="n"/>
      <c r="I1554" s="30">
        <f>IF(AND($F1554="",$G1554=""),"",IF(N('設定'!$B$11)&gt;0,ROUND((N($F1554)*60+N($G1554))/N('設定'!$B$11),0)*N('設定'!$B$11),(N($F1554)*60+N($G1554)))/60)</f>
        <v/>
      </c>
      <c r="J1554" s="31">
        <f>IF(OR($I1554="",$P1554="",$P1554="なし"),"",$I1554*N(INDEX('メンバー'!$D$5:$D$24,$P1554)))</f>
        <v/>
      </c>
      <c r="K1554" s="32">
        <f>IF(OR($O1554="",$O1554="なし"),"",INDEX('案件'!$D$5:$D$84,$O1554)&amp;"")</f>
        <v/>
      </c>
      <c r="L1554" s="32">
        <f>IF(AND($A1554="",$B1554="",$C1554="",$F1554="",$G1554=""),"",IF(NOT(ISNUMBER($A1554)),"日付がない",IF($P1554="","氏名がない",IF($P1554="なし","氏名がメンバーにない",IF($O1554="","案件コードがない",IF($O1554="なし","案件コードが案件にない",IF($I1554="","時間がない",IF((N($F1554)*60+N($G1554))=0,"時間が0",IF($I1554=0,"丸めると0分","")))))))))</f>
        <v/>
      </c>
      <c r="M1554" s="58" t="n"/>
      <c r="N1554" s="33">
        <f>IF(ISNUMBER($A1554),DATE(YEAR($A1554),MONTH($A1554),1),"")</f>
        <v/>
      </c>
      <c r="O1554" s="34">
        <f>IF($C1554="","",IFERROR(MATCH($C1554,'案件'!$A$5:$A$84,0),"なし"))</f>
        <v/>
      </c>
      <c r="P1554" s="34">
        <f>IF($B1554="","",IFERROR(MATCH($B1554,'メンバー'!$B$5:$B$24,0),"なし"))</f>
        <v/>
      </c>
    </row>
    <row r="1555" ht="17" customHeight="1">
      <c r="A1555" s="23" t="n"/>
      <c r="B1555" s="21" t="n"/>
      <c r="C1555" s="21" t="n"/>
      <c r="D1555" s="29">
        <f>IF(OR($O1555="",$O1555="なし"),"",INDEX('案件'!$B$5:$B$84,$O1555)&amp;"")</f>
        <v/>
      </c>
      <c r="E1555" s="19" t="n"/>
      <c r="F1555" s="22" t="n"/>
      <c r="G1555" s="22" t="n"/>
      <c r="H1555" s="19" t="n"/>
      <c r="I1555" s="30">
        <f>IF(AND($F1555="",$G1555=""),"",IF(N('設定'!$B$11)&gt;0,ROUND((N($F1555)*60+N($G1555))/N('設定'!$B$11),0)*N('設定'!$B$11),(N($F1555)*60+N($G1555)))/60)</f>
        <v/>
      </c>
      <c r="J1555" s="31">
        <f>IF(OR($I1555="",$P1555="",$P1555="なし"),"",$I1555*N(INDEX('メンバー'!$D$5:$D$24,$P1555)))</f>
        <v/>
      </c>
      <c r="K1555" s="32">
        <f>IF(OR($O1555="",$O1555="なし"),"",INDEX('案件'!$D$5:$D$84,$O1555)&amp;"")</f>
        <v/>
      </c>
      <c r="L1555" s="32">
        <f>IF(AND($A1555="",$B1555="",$C1555="",$F1555="",$G1555=""),"",IF(NOT(ISNUMBER($A1555)),"日付がない",IF($P1555="","氏名がない",IF($P1555="なし","氏名がメンバーにない",IF($O1555="","案件コードがない",IF($O1555="なし","案件コードが案件にない",IF($I1555="","時間がない",IF((N($F1555)*60+N($G1555))=0,"時間が0",IF($I1555=0,"丸めると0分","")))))))))</f>
        <v/>
      </c>
      <c r="M1555" s="58" t="n"/>
      <c r="N1555" s="33">
        <f>IF(ISNUMBER($A1555),DATE(YEAR($A1555),MONTH($A1555),1),"")</f>
        <v/>
      </c>
      <c r="O1555" s="34">
        <f>IF($C1555="","",IFERROR(MATCH($C1555,'案件'!$A$5:$A$84,0),"なし"))</f>
        <v/>
      </c>
      <c r="P1555" s="34">
        <f>IF($B1555="","",IFERROR(MATCH($B1555,'メンバー'!$B$5:$B$24,0),"なし"))</f>
        <v/>
      </c>
    </row>
    <row r="1556" ht="17" customHeight="1">
      <c r="A1556" s="23" t="n"/>
      <c r="B1556" s="21" t="n"/>
      <c r="C1556" s="21" t="n"/>
      <c r="D1556" s="29">
        <f>IF(OR($O1556="",$O1556="なし"),"",INDEX('案件'!$B$5:$B$84,$O1556)&amp;"")</f>
        <v/>
      </c>
      <c r="E1556" s="19" t="n"/>
      <c r="F1556" s="22" t="n"/>
      <c r="G1556" s="22" t="n"/>
      <c r="H1556" s="19" t="n"/>
      <c r="I1556" s="30">
        <f>IF(AND($F1556="",$G1556=""),"",IF(N('設定'!$B$11)&gt;0,ROUND((N($F1556)*60+N($G1556))/N('設定'!$B$11),0)*N('設定'!$B$11),(N($F1556)*60+N($G1556)))/60)</f>
        <v/>
      </c>
      <c r="J1556" s="31">
        <f>IF(OR($I1556="",$P1556="",$P1556="なし"),"",$I1556*N(INDEX('メンバー'!$D$5:$D$24,$P1556)))</f>
        <v/>
      </c>
      <c r="K1556" s="32">
        <f>IF(OR($O1556="",$O1556="なし"),"",INDEX('案件'!$D$5:$D$84,$O1556)&amp;"")</f>
        <v/>
      </c>
      <c r="L1556" s="32">
        <f>IF(AND($A1556="",$B1556="",$C1556="",$F1556="",$G1556=""),"",IF(NOT(ISNUMBER($A1556)),"日付がない",IF($P1556="","氏名がない",IF($P1556="なし","氏名がメンバーにない",IF($O1556="","案件コードがない",IF($O1556="なし","案件コードが案件にない",IF($I1556="","時間がない",IF((N($F1556)*60+N($G1556))=0,"時間が0",IF($I1556=0,"丸めると0分","")))))))))</f>
        <v/>
      </c>
      <c r="M1556" s="58" t="n"/>
      <c r="N1556" s="33">
        <f>IF(ISNUMBER($A1556),DATE(YEAR($A1556),MONTH($A1556),1),"")</f>
        <v/>
      </c>
      <c r="O1556" s="34">
        <f>IF($C1556="","",IFERROR(MATCH($C1556,'案件'!$A$5:$A$84,0),"なし"))</f>
        <v/>
      </c>
      <c r="P1556" s="34">
        <f>IF($B1556="","",IFERROR(MATCH($B1556,'メンバー'!$B$5:$B$24,0),"なし"))</f>
        <v/>
      </c>
    </row>
    <row r="1557" ht="17" customHeight="1">
      <c r="A1557" s="23" t="n"/>
      <c r="B1557" s="21" t="n"/>
      <c r="C1557" s="21" t="n"/>
      <c r="D1557" s="29">
        <f>IF(OR($O1557="",$O1557="なし"),"",INDEX('案件'!$B$5:$B$84,$O1557)&amp;"")</f>
        <v/>
      </c>
      <c r="E1557" s="19" t="n"/>
      <c r="F1557" s="22" t="n"/>
      <c r="G1557" s="22" t="n"/>
      <c r="H1557" s="19" t="n"/>
      <c r="I1557" s="30">
        <f>IF(AND($F1557="",$G1557=""),"",IF(N('設定'!$B$11)&gt;0,ROUND((N($F1557)*60+N($G1557))/N('設定'!$B$11),0)*N('設定'!$B$11),(N($F1557)*60+N($G1557)))/60)</f>
        <v/>
      </c>
      <c r="J1557" s="31">
        <f>IF(OR($I1557="",$P1557="",$P1557="なし"),"",$I1557*N(INDEX('メンバー'!$D$5:$D$24,$P1557)))</f>
        <v/>
      </c>
      <c r="K1557" s="32">
        <f>IF(OR($O1557="",$O1557="なし"),"",INDEX('案件'!$D$5:$D$84,$O1557)&amp;"")</f>
        <v/>
      </c>
      <c r="L1557" s="32">
        <f>IF(AND($A1557="",$B1557="",$C1557="",$F1557="",$G1557=""),"",IF(NOT(ISNUMBER($A1557)),"日付がない",IF($P1557="","氏名がない",IF($P1557="なし","氏名がメンバーにない",IF($O1557="","案件コードがない",IF($O1557="なし","案件コードが案件にない",IF($I1557="","時間がない",IF((N($F1557)*60+N($G1557))=0,"時間が0",IF($I1557=0,"丸めると0分","")))))))))</f>
        <v/>
      </c>
      <c r="M1557" s="58" t="n"/>
      <c r="N1557" s="33">
        <f>IF(ISNUMBER($A1557),DATE(YEAR($A1557),MONTH($A1557),1),"")</f>
        <v/>
      </c>
      <c r="O1557" s="34">
        <f>IF($C1557="","",IFERROR(MATCH($C1557,'案件'!$A$5:$A$84,0),"なし"))</f>
        <v/>
      </c>
      <c r="P1557" s="34">
        <f>IF($B1557="","",IFERROR(MATCH($B1557,'メンバー'!$B$5:$B$24,0),"なし"))</f>
        <v/>
      </c>
    </row>
    <row r="1558" ht="17" customHeight="1">
      <c r="A1558" s="23" t="n"/>
      <c r="B1558" s="21" t="n"/>
      <c r="C1558" s="21" t="n"/>
      <c r="D1558" s="29">
        <f>IF(OR($O1558="",$O1558="なし"),"",INDEX('案件'!$B$5:$B$84,$O1558)&amp;"")</f>
        <v/>
      </c>
      <c r="E1558" s="19" t="n"/>
      <c r="F1558" s="22" t="n"/>
      <c r="G1558" s="22" t="n"/>
      <c r="H1558" s="19" t="n"/>
      <c r="I1558" s="30">
        <f>IF(AND($F1558="",$G1558=""),"",IF(N('設定'!$B$11)&gt;0,ROUND((N($F1558)*60+N($G1558))/N('設定'!$B$11),0)*N('設定'!$B$11),(N($F1558)*60+N($G1558)))/60)</f>
        <v/>
      </c>
      <c r="J1558" s="31">
        <f>IF(OR($I1558="",$P1558="",$P1558="なし"),"",$I1558*N(INDEX('メンバー'!$D$5:$D$24,$P1558)))</f>
        <v/>
      </c>
      <c r="K1558" s="32">
        <f>IF(OR($O1558="",$O1558="なし"),"",INDEX('案件'!$D$5:$D$84,$O1558)&amp;"")</f>
        <v/>
      </c>
      <c r="L1558" s="32">
        <f>IF(AND($A1558="",$B1558="",$C1558="",$F1558="",$G1558=""),"",IF(NOT(ISNUMBER($A1558)),"日付がない",IF($P1558="","氏名がない",IF($P1558="なし","氏名がメンバーにない",IF($O1558="","案件コードがない",IF($O1558="なし","案件コードが案件にない",IF($I1558="","時間がない",IF((N($F1558)*60+N($G1558))=0,"時間が0",IF($I1558=0,"丸めると0分","")))))))))</f>
        <v/>
      </c>
      <c r="M1558" s="58" t="n"/>
      <c r="N1558" s="33">
        <f>IF(ISNUMBER($A1558),DATE(YEAR($A1558),MONTH($A1558),1),"")</f>
        <v/>
      </c>
      <c r="O1558" s="34">
        <f>IF($C1558="","",IFERROR(MATCH($C1558,'案件'!$A$5:$A$84,0),"なし"))</f>
        <v/>
      </c>
      <c r="P1558" s="34">
        <f>IF($B1558="","",IFERROR(MATCH($B1558,'メンバー'!$B$5:$B$24,0),"なし"))</f>
        <v/>
      </c>
    </row>
    <row r="1559" ht="17" customHeight="1">
      <c r="A1559" s="23" t="n"/>
      <c r="B1559" s="21" t="n"/>
      <c r="C1559" s="21" t="n"/>
      <c r="D1559" s="29">
        <f>IF(OR($O1559="",$O1559="なし"),"",INDEX('案件'!$B$5:$B$84,$O1559)&amp;"")</f>
        <v/>
      </c>
      <c r="E1559" s="19" t="n"/>
      <c r="F1559" s="22" t="n"/>
      <c r="G1559" s="22" t="n"/>
      <c r="H1559" s="19" t="n"/>
      <c r="I1559" s="30">
        <f>IF(AND($F1559="",$G1559=""),"",IF(N('設定'!$B$11)&gt;0,ROUND((N($F1559)*60+N($G1559))/N('設定'!$B$11),0)*N('設定'!$B$11),(N($F1559)*60+N($G1559)))/60)</f>
        <v/>
      </c>
      <c r="J1559" s="31">
        <f>IF(OR($I1559="",$P1559="",$P1559="なし"),"",$I1559*N(INDEX('メンバー'!$D$5:$D$24,$P1559)))</f>
        <v/>
      </c>
      <c r="K1559" s="32">
        <f>IF(OR($O1559="",$O1559="なし"),"",INDEX('案件'!$D$5:$D$84,$O1559)&amp;"")</f>
        <v/>
      </c>
      <c r="L1559" s="32">
        <f>IF(AND($A1559="",$B1559="",$C1559="",$F1559="",$G1559=""),"",IF(NOT(ISNUMBER($A1559)),"日付がない",IF($P1559="","氏名がない",IF($P1559="なし","氏名がメンバーにない",IF($O1559="","案件コードがない",IF($O1559="なし","案件コードが案件にない",IF($I1559="","時間がない",IF((N($F1559)*60+N($G1559))=0,"時間が0",IF($I1559=0,"丸めると0分","")))))))))</f>
        <v/>
      </c>
      <c r="M1559" s="58" t="n"/>
      <c r="N1559" s="33">
        <f>IF(ISNUMBER($A1559),DATE(YEAR($A1559),MONTH($A1559),1),"")</f>
        <v/>
      </c>
      <c r="O1559" s="34">
        <f>IF($C1559="","",IFERROR(MATCH($C1559,'案件'!$A$5:$A$84,0),"なし"))</f>
        <v/>
      </c>
      <c r="P1559" s="34">
        <f>IF($B1559="","",IFERROR(MATCH($B1559,'メンバー'!$B$5:$B$24,0),"なし"))</f>
        <v/>
      </c>
    </row>
    <row r="1560" ht="17" customHeight="1">
      <c r="A1560" s="23" t="n"/>
      <c r="B1560" s="21" t="n"/>
      <c r="C1560" s="21" t="n"/>
      <c r="D1560" s="29">
        <f>IF(OR($O1560="",$O1560="なし"),"",INDEX('案件'!$B$5:$B$84,$O1560)&amp;"")</f>
        <v/>
      </c>
      <c r="E1560" s="19" t="n"/>
      <c r="F1560" s="22" t="n"/>
      <c r="G1560" s="22" t="n"/>
      <c r="H1560" s="19" t="n"/>
      <c r="I1560" s="30">
        <f>IF(AND($F1560="",$G1560=""),"",IF(N('設定'!$B$11)&gt;0,ROUND((N($F1560)*60+N($G1560))/N('設定'!$B$11),0)*N('設定'!$B$11),(N($F1560)*60+N($G1560)))/60)</f>
        <v/>
      </c>
      <c r="J1560" s="31">
        <f>IF(OR($I1560="",$P1560="",$P1560="なし"),"",$I1560*N(INDEX('メンバー'!$D$5:$D$24,$P1560)))</f>
        <v/>
      </c>
      <c r="K1560" s="32">
        <f>IF(OR($O1560="",$O1560="なし"),"",INDEX('案件'!$D$5:$D$84,$O1560)&amp;"")</f>
        <v/>
      </c>
      <c r="L1560" s="32">
        <f>IF(AND($A1560="",$B1560="",$C1560="",$F1560="",$G1560=""),"",IF(NOT(ISNUMBER($A1560)),"日付がない",IF($P1560="","氏名がない",IF($P1560="なし","氏名がメンバーにない",IF($O1560="","案件コードがない",IF($O1560="なし","案件コードが案件にない",IF($I1560="","時間がない",IF((N($F1560)*60+N($G1560))=0,"時間が0",IF($I1560=0,"丸めると0分","")))))))))</f>
        <v/>
      </c>
      <c r="M1560" s="58" t="n"/>
      <c r="N1560" s="33">
        <f>IF(ISNUMBER($A1560),DATE(YEAR($A1560),MONTH($A1560),1),"")</f>
        <v/>
      </c>
      <c r="O1560" s="34">
        <f>IF($C1560="","",IFERROR(MATCH($C1560,'案件'!$A$5:$A$84,0),"なし"))</f>
        <v/>
      </c>
      <c r="P1560" s="34">
        <f>IF($B1560="","",IFERROR(MATCH($B1560,'メンバー'!$B$5:$B$24,0),"なし"))</f>
        <v/>
      </c>
    </row>
    <row r="1561" ht="17" customHeight="1">
      <c r="A1561" s="23" t="n"/>
      <c r="B1561" s="21" t="n"/>
      <c r="C1561" s="21" t="n"/>
      <c r="D1561" s="29">
        <f>IF(OR($O1561="",$O1561="なし"),"",INDEX('案件'!$B$5:$B$84,$O1561)&amp;"")</f>
        <v/>
      </c>
      <c r="E1561" s="19" t="n"/>
      <c r="F1561" s="22" t="n"/>
      <c r="G1561" s="22" t="n"/>
      <c r="H1561" s="19" t="n"/>
      <c r="I1561" s="30">
        <f>IF(AND($F1561="",$G1561=""),"",IF(N('設定'!$B$11)&gt;0,ROUND((N($F1561)*60+N($G1561))/N('設定'!$B$11),0)*N('設定'!$B$11),(N($F1561)*60+N($G1561)))/60)</f>
        <v/>
      </c>
      <c r="J1561" s="31">
        <f>IF(OR($I1561="",$P1561="",$P1561="なし"),"",$I1561*N(INDEX('メンバー'!$D$5:$D$24,$P1561)))</f>
        <v/>
      </c>
      <c r="K1561" s="32">
        <f>IF(OR($O1561="",$O1561="なし"),"",INDEX('案件'!$D$5:$D$84,$O1561)&amp;"")</f>
        <v/>
      </c>
      <c r="L1561" s="32">
        <f>IF(AND($A1561="",$B1561="",$C1561="",$F1561="",$G1561=""),"",IF(NOT(ISNUMBER($A1561)),"日付がない",IF($P1561="","氏名がない",IF($P1561="なし","氏名がメンバーにない",IF($O1561="","案件コードがない",IF($O1561="なし","案件コードが案件にない",IF($I1561="","時間がない",IF((N($F1561)*60+N($G1561))=0,"時間が0",IF($I1561=0,"丸めると0分","")))))))))</f>
        <v/>
      </c>
      <c r="M1561" s="58" t="n"/>
      <c r="N1561" s="33">
        <f>IF(ISNUMBER($A1561),DATE(YEAR($A1561),MONTH($A1561),1),"")</f>
        <v/>
      </c>
      <c r="O1561" s="34">
        <f>IF($C1561="","",IFERROR(MATCH($C1561,'案件'!$A$5:$A$84,0),"なし"))</f>
        <v/>
      </c>
      <c r="P1561" s="34">
        <f>IF($B1561="","",IFERROR(MATCH($B1561,'メンバー'!$B$5:$B$24,0),"なし"))</f>
        <v/>
      </c>
    </row>
    <row r="1562" ht="17" customHeight="1">
      <c r="A1562" s="23" t="n"/>
      <c r="B1562" s="21" t="n"/>
      <c r="C1562" s="21" t="n"/>
      <c r="D1562" s="29">
        <f>IF(OR($O1562="",$O1562="なし"),"",INDEX('案件'!$B$5:$B$84,$O1562)&amp;"")</f>
        <v/>
      </c>
      <c r="E1562" s="19" t="n"/>
      <c r="F1562" s="22" t="n"/>
      <c r="G1562" s="22" t="n"/>
      <c r="H1562" s="19" t="n"/>
      <c r="I1562" s="30">
        <f>IF(AND($F1562="",$G1562=""),"",IF(N('設定'!$B$11)&gt;0,ROUND((N($F1562)*60+N($G1562))/N('設定'!$B$11),0)*N('設定'!$B$11),(N($F1562)*60+N($G1562)))/60)</f>
        <v/>
      </c>
      <c r="J1562" s="31">
        <f>IF(OR($I1562="",$P1562="",$P1562="なし"),"",$I1562*N(INDEX('メンバー'!$D$5:$D$24,$P1562)))</f>
        <v/>
      </c>
      <c r="K1562" s="32">
        <f>IF(OR($O1562="",$O1562="なし"),"",INDEX('案件'!$D$5:$D$84,$O1562)&amp;"")</f>
        <v/>
      </c>
      <c r="L1562" s="32">
        <f>IF(AND($A1562="",$B1562="",$C1562="",$F1562="",$G1562=""),"",IF(NOT(ISNUMBER($A1562)),"日付がない",IF($P1562="","氏名がない",IF($P1562="なし","氏名がメンバーにない",IF($O1562="","案件コードがない",IF($O1562="なし","案件コードが案件にない",IF($I1562="","時間がない",IF((N($F1562)*60+N($G1562))=0,"時間が0",IF($I1562=0,"丸めると0分","")))))))))</f>
        <v/>
      </c>
      <c r="M1562" s="58" t="n"/>
      <c r="N1562" s="33">
        <f>IF(ISNUMBER($A1562),DATE(YEAR($A1562),MONTH($A1562),1),"")</f>
        <v/>
      </c>
      <c r="O1562" s="34">
        <f>IF($C1562="","",IFERROR(MATCH($C1562,'案件'!$A$5:$A$84,0),"なし"))</f>
        <v/>
      </c>
      <c r="P1562" s="34">
        <f>IF($B1562="","",IFERROR(MATCH($B1562,'メンバー'!$B$5:$B$24,0),"なし"))</f>
        <v/>
      </c>
    </row>
    <row r="1563" ht="17" customHeight="1">
      <c r="A1563" s="23" t="n"/>
      <c r="B1563" s="21" t="n"/>
      <c r="C1563" s="21" t="n"/>
      <c r="D1563" s="29">
        <f>IF(OR($O1563="",$O1563="なし"),"",INDEX('案件'!$B$5:$B$84,$O1563)&amp;"")</f>
        <v/>
      </c>
      <c r="E1563" s="19" t="n"/>
      <c r="F1563" s="22" t="n"/>
      <c r="G1563" s="22" t="n"/>
      <c r="H1563" s="19" t="n"/>
      <c r="I1563" s="30">
        <f>IF(AND($F1563="",$G1563=""),"",IF(N('設定'!$B$11)&gt;0,ROUND((N($F1563)*60+N($G1563))/N('設定'!$B$11),0)*N('設定'!$B$11),(N($F1563)*60+N($G1563)))/60)</f>
        <v/>
      </c>
      <c r="J1563" s="31">
        <f>IF(OR($I1563="",$P1563="",$P1563="なし"),"",$I1563*N(INDEX('メンバー'!$D$5:$D$24,$P1563)))</f>
        <v/>
      </c>
      <c r="K1563" s="32">
        <f>IF(OR($O1563="",$O1563="なし"),"",INDEX('案件'!$D$5:$D$84,$O1563)&amp;"")</f>
        <v/>
      </c>
      <c r="L1563" s="32">
        <f>IF(AND($A1563="",$B1563="",$C1563="",$F1563="",$G1563=""),"",IF(NOT(ISNUMBER($A1563)),"日付がない",IF($P1563="","氏名がない",IF($P1563="なし","氏名がメンバーにない",IF($O1563="","案件コードがない",IF($O1563="なし","案件コードが案件にない",IF($I1563="","時間がない",IF((N($F1563)*60+N($G1563))=0,"時間が0",IF($I1563=0,"丸めると0分","")))))))))</f>
        <v/>
      </c>
      <c r="M1563" s="58" t="n"/>
      <c r="N1563" s="33">
        <f>IF(ISNUMBER($A1563),DATE(YEAR($A1563),MONTH($A1563),1),"")</f>
        <v/>
      </c>
      <c r="O1563" s="34">
        <f>IF($C1563="","",IFERROR(MATCH($C1563,'案件'!$A$5:$A$84,0),"なし"))</f>
        <v/>
      </c>
      <c r="P1563" s="34">
        <f>IF($B1563="","",IFERROR(MATCH($B1563,'メンバー'!$B$5:$B$24,0),"なし"))</f>
        <v/>
      </c>
    </row>
    <row r="1564" ht="17" customHeight="1">
      <c r="A1564" s="23" t="n"/>
      <c r="B1564" s="21" t="n"/>
      <c r="C1564" s="21" t="n"/>
      <c r="D1564" s="29">
        <f>IF(OR($O1564="",$O1564="なし"),"",INDEX('案件'!$B$5:$B$84,$O1564)&amp;"")</f>
        <v/>
      </c>
      <c r="E1564" s="19" t="n"/>
      <c r="F1564" s="22" t="n"/>
      <c r="G1564" s="22" t="n"/>
      <c r="H1564" s="19" t="n"/>
      <c r="I1564" s="30">
        <f>IF(AND($F1564="",$G1564=""),"",IF(N('設定'!$B$11)&gt;0,ROUND((N($F1564)*60+N($G1564))/N('設定'!$B$11),0)*N('設定'!$B$11),(N($F1564)*60+N($G1564)))/60)</f>
        <v/>
      </c>
      <c r="J1564" s="31">
        <f>IF(OR($I1564="",$P1564="",$P1564="なし"),"",$I1564*N(INDEX('メンバー'!$D$5:$D$24,$P1564)))</f>
        <v/>
      </c>
      <c r="K1564" s="32">
        <f>IF(OR($O1564="",$O1564="なし"),"",INDEX('案件'!$D$5:$D$84,$O1564)&amp;"")</f>
        <v/>
      </c>
      <c r="L1564" s="32">
        <f>IF(AND($A1564="",$B1564="",$C1564="",$F1564="",$G1564=""),"",IF(NOT(ISNUMBER($A1564)),"日付がない",IF($P1564="","氏名がない",IF($P1564="なし","氏名がメンバーにない",IF($O1564="","案件コードがない",IF($O1564="なし","案件コードが案件にない",IF($I1564="","時間がない",IF((N($F1564)*60+N($G1564))=0,"時間が0",IF($I1564=0,"丸めると0分","")))))))))</f>
        <v/>
      </c>
      <c r="M1564" s="58" t="n"/>
      <c r="N1564" s="33">
        <f>IF(ISNUMBER($A1564),DATE(YEAR($A1564),MONTH($A1564),1),"")</f>
        <v/>
      </c>
      <c r="O1564" s="34">
        <f>IF($C1564="","",IFERROR(MATCH($C1564,'案件'!$A$5:$A$84,0),"なし"))</f>
        <v/>
      </c>
      <c r="P1564" s="34">
        <f>IF($B1564="","",IFERROR(MATCH($B1564,'メンバー'!$B$5:$B$24,0),"なし"))</f>
        <v/>
      </c>
    </row>
    <row r="1565" ht="17" customHeight="1">
      <c r="A1565" s="23" t="n"/>
      <c r="B1565" s="21" t="n"/>
      <c r="C1565" s="21" t="n"/>
      <c r="D1565" s="29">
        <f>IF(OR($O1565="",$O1565="なし"),"",INDEX('案件'!$B$5:$B$84,$O1565)&amp;"")</f>
        <v/>
      </c>
      <c r="E1565" s="19" t="n"/>
      <c r="F1565" s="22" t="n"/>
      <c r="G1565" s="22" t="n"/>
      <c r="H1565" s="19" t="n"/>
      <c r="I1565" s="30">
        <f>IF(AND($F1565="",$G1565=""),"",IF(N('設定'!$B$11)&gt;0,ROUND((N($F1565)*60+N($G1565))/N('設定'!$B$11),0)*N('設定'!$B$11),(N($F1565)*60+N($G1565)))/60)</f>
        <v/>
      </c>
      <c r="J1565" s="31">
        <f>IF(OR($I1565="",$P1565="",$P1565="なし"),"",$I1565*N(INDEX('メンバー'!$D$5:$D$24,$P1565)))</f>
        <v/>
      </c>
      <c r="K1565" s="32">
        <f>IF(OR($O1565="",$O1565="なし"),"",INDEX('案件'!$D$5:$D$84,$O1565)&amp;"")</f>
        <v/>
      </c>
      <c r="L1565" s="32">
        <f>IF(AND($A1565="",$B1565="",$C1565="",$F1565="",$G1565=""),"",IF(NOT(ISNUMBER($A1565)),"日付がない",IF($P1565="","氏名がない",IF($P1565="なし","氏名がメンバーにない",IF($O1565="","案件コードがない",IF($O1565="なし","案件コードが案件にない",IF($I1565="","時間がない",IF((N($F1565)*60+N($G1565))=0,"時間が0",IF($I1565=0,"丸めると0分","")))))))))</f>
        <v/>
      </c>
      <c r="M1565" s="58" t="n"/>
      <c r="N1565" s="33">
        <f>IF(ISNUMBER($A1565),DATE(YEAR($A1565),MONTH($A1565),1),"")</f>
        <v/>
      </c>
      <c r="O1565" s="34">
        <f>IF($C1565="","",IFERROR(MATCH($C1565,'案件'!$A$5:$A$84,0),"なし"))</f>
        <v/>
      </c>
      <c r="P1565" s="34">
        <f>IF($B1565="","",IFERROR(MATCH($B1565,'メンバー'!$B$5:$B$24,0),"なし"))</f>
        <v/>
      </c>
    </row>
    <row r="1566" ht="17" customHeight="1">
      <c r="A1566" s="23" t="n"/>
      <c r="B1566" s="21" t="n"/>
      <c r="C1566" s="21" t="n"/>
      <c r="D1566" s="29">
        <f>IF(OR($O1566="",$O1566="なし"),"",INDEX('案件'!$B$5:$B$84,$O1566)&amp;"")</f>
        <v/>
      </c>
      <c r="E1566" s="19" t="n"/>
      <c r="F1566" s="22" t="n"/>
      <c r="G1566" s="22" t="n"/>
      <c r="H1566" s="19" t="n"/>
      <c r="I1566" s="30">
        <f>IF(AND($F1566="",$G1566=""),"",IF(N('設定'!$B$11)&gt;0,ROUND((N($F1566)*60+N($G1566))/N('設定'!$B$11),0)*N('設定'!$B$11),(N($F1566)*60+N($G1566)))/60)</f>
        <v/>
      </c>
      <c r="J1566" s="31">
        <f>IF(OR($I1566="",$P1566="",$P1566="なし"),"",$I1566*N(INDEX('メンバー'!$D$5:$D$24,$P1566)))</f>
        <v/>
      </c>
      <c r="K1566" s="32">
        <f>IF(OR($O1566="",$O1566="なし"),"",INDEX('案件'!$D$5:$D$84,$O1566)&amp;"")</f>
        <v/>
      </c>
      <c r="L1566" s="32">
        <f>IF(AND($A1566="",$B1566="",$C1566="",$F1566="",$G1566=""),"",IF(NOT(ISNUMBER($A1566)),"日付がない",IF($P1566="","氏名がない",IF($P1566="なし","氏名がメンバーにない",IF($O1566="","案件コードがない",IF($O1566="なし","案件コードが案件にない",IF($I1566="","時間がない",IF((N($F1566)*60+N($G1566))=0,"時間が0",IF($I1566=0,"丸めると0分","")))))))))</f>
        <v/>
      </c>
      <c r="M1566" s="58" t="n"/>
      <c r="N1566" s="33">
        <f>IF(ISNUMBER($A1566),DATE(YEAR($A1566),MONTH($A1566),1),"")</f>
        <v/>
      </c>
      <c r="O1566" s="34">
        <f>IF($C1566="","",IFERROR(MATCH($C1566,'案件'!$A$5:$A$84,0),"なし"))</f>
        <v/>
      </c>
      <c r="P1566" s="34">
        <f>IF($B1566="","",IFERROR(MATCH($B1566,'メンバー'!$B$5:$B$24,0),"なし"))</f>
        <v/>
      </c>
    </row>
    <row r="1567" ht="17" customHeight="1">
      <c r="A1567" s="23" t="n"/>
      <c r="B1567" s="21" t="n"/>
      <c r="C1567" s="21" t="n"/>
      <c r="D1567" s="29">
        <f>IF(OR($O1567="",$O1567="なし"),"",INDEX('案件'!$B$5:$B$84,$O1567)&amp;"")</f>
        <v/>
      </c>
      <c r="E1567" s="19" t="n"/>
      <c r="F1567" s="22" t="n"/>
      <c r="G1567" s="22" t="n"/>
      <c r="H1567" s="19" t="n"/>
      <c r="I1567" s="30">
        <f>IF(AND($F1567="",$G1567=""),"",IF(N('設定'!$B$11)&gt;0,ROUND((N($F1567)*60+N($G1567))/N('設定'!$B$11),0)*N('設定'!$B$11),(N($F1567)*60+N($G1567)))/60)</f>
        <v/>
      </c>
      <c r="J1567" s="31">
        <f>IF(OR($I1567="",$P1567="",$P1567="なし"),"",$I1567*N(INDEX('メンバー'!$D$5:$D$24,$P1567)))</f>
        <v/>
      </c>
      <c r="K1567" s="32">
        <f>IF(OR($O1567="",$O1567="なし"),"",INDEX('案件'!$D$5:$D$84,$O1567)&amp;"")</f>
        <v/>
      </c>
      <c r="L1567" s="32">
        <f>IF(AND($A1567="",$B1567="",$C1567="",$F1567="",$G1567=""),"",IF(NOT(ISNUMBER($A1567)),"日付がない",IF($P1567="","氏名がない",IF($P1567="なし","氏名がメンバーにない",IF($O1567="","案件コードがない",IF($O1567="なし","案件コードが案件にない",IF($I1567="","時間がない",IF((N($F1567)*60+N($G1567))=0,"時間が0",IF($I1567=0,"丸めると0分","")))))))))</f>
        <v/>
      </c>
      <c r="M1567" s="58" t="n"/>
      <c r="N1567" s="33">
        <f>IF(ISNUMBER($A1567),DATE(YEAR($A1567),MONTH($A1567),1),"")</f>
        <v/>
      </c>
      <c r="O1567" s="34">
        <f>IF($C1567="","",IFERROR(MATCH($C1567,'案件'!$A$5:$A$84,0),"なし"))</f>
        <v/>
      </c>
      <c r="P1567" s="34">
        <f>IF($B1567="","",IFERROR(MATCH($B1567,'メンバー'!$B$5:$B$24,0),"なし"))</f>
        <v/>
      </c>
    </row>
    <row r="1568" ht="17" customHeight="1">
      <c r="A1568" s="23" t="n"/>
      <c r="B1568" s="21" t="n"/>
      <c r="C1568" s="21" t="n"/>
      <c r="D1568" s="29">
        <f>IF(OR($O1568="",$O1568="なし"),"",INDEX('案件'!$B$5:$B$84,$O1568)&amp;"")</f>
        <v/>
      </c>
      <c r="E1568" s="19" t="n"/>
      <c r="F1568" s="22" t="n"/>
      <c r="G1568" s="22" t="n"/>
      <c r="H1568" s="19" t="n"/>
      <c r="I1568" s="30">
        <f>IF(AND($F1568="",$G1568=""),"",IF(N('設定'!$B$11)&gt;0,ROUND((N($F1568)*60+N($G1568))/N('設定'!$B$11),0)*N('設定'!$B$11),(N($F1568)*60+N($G1568)))/60)</f>
        <v/>
      </c>
      <c r="J1568" s="31">
        <f>IF(OR($I1568="",$P1568="",$P1568="なし"),"",$I1568*N(INDEX('メンバー'!$D$5:$D$24,$P1568)))</f>
        <v/>
      </c>
      <c r="K1568" s="32">
        <f>IF(OR($O1568="",$O1568="なし"),"",INDEX('案件'!$D$5:$D$84,$O1568)&amp;"")</f>
        <v/>
      </c>
      <c r="L1568" s="32">
        <f>IF(AND($A1568="",$B1568="",$C1568="",$F1568="",$G1568=""),"",IF(NOT(ISNUMBER($A1568)),"日付がない",IF($P1568="","氏名がない",IF($P1568="なし","氏名がメンバーにない",IF($O1568="","案件コードがない",IF($O1568="なし","案件コードが案件にない",IF($I1568="","時間がない",IF((N($F1568)*60+N($G1568))=0,"時間が0",IF($I1568=0,"丸めると0分","")))))))))</f>
        <v/>
      </c>
      <c r="M1568" s="58" t="n"/>
      <c r="N1568" s="33">
        <f>IF(ISNUMBER($A1568),DATE(YEAR($A1568),MONTH($A1568),1),"")</f>
        <v/>
      </c>
      <c r="O1568" s="34">
        <f>IF($C1568="","",IFERROR(MATCH($C1568,'案件'!$A$5:$A$84,0),"なし"))</f>
        <v/>
      </c>
      <c r="P1568" s="34">
        <f>IF($B1568="","",IFERROR(MATCH($B1568,'メンバー'!$B$5:$B$24,0),"なし"))</f>
        <v/>
      </c>
    </row>
    <row r="1569" ht="17" customHeight="1">
      <c r="A1569" s="23" t="n"/>
      <c r="B1569" s="21" t="n"/>
      <c r="C1569" s="21" t="n"/>
      <c r="D1569" s="29">
        <f>IF(OR($O1569="",$O1569="なし"),"",INDEX('案件'!$B$5:$B$84,$O1569)&amp;"")</f>
        <v/>
      </c>
      <c r="E1569" s="19" t="n"/>
      <c r="F1569" s="22" t="n"/>
      <c r="G1569" s="22" t="n"/>
      <c r="H1569" s="19" t="n"/>
      <c r="I1569" s="30">
        <f>IF(AND($F1569="",$G1569=""),"",IF(N('設定'!$B$11)&gt;0,ROUND((N($F1569)*60+N($G1569))/N('設定'!$B$11),0)*N('設定'!$B$11),(N($F1569)*60+N($G1569)))/60)</f>
        <v/>
      </c>
      <c r="J1569" s="31">
        <f>IF(OR($I1569="",$P1569="",$P1569="なし"),"",$I1569*N(INDEX('メンバー'!$D$5:$D$24,$P1569)))</f>
        <v/>
      </c>
      <c r="K1569" s="32">
        <f>IF(OR($O1569="",$O1569="なし"),"",INDEX('案件'!$D$5:$D$84,$O1569)&amp;"")</f>
        <v/>
      </c>
      <c r="L1569" s="32">
        <f>IF(AND($A1569="",$B1569="",$C1569="",$F1569="",$G1569=""),"",IF(NOT(ISNUMBER($A1569)),"日付がない",IF($P1569="","氏名がない",IF($P1569="なし","氏名がメンバーにない",IF($O1569="","案件コードがない",IF($O1569="なし","案件コードが案件にない",IF($I1569="","時間がない",IF((N($F1569)*60+N($G1569))=0,"時間が0",IF($I1569=0,"丸めると0分","")))))))))</f>
        <v/>
      </c>
      <c r="M1569" s="58" t="n"/>
      <c r="N1569" s="33">
        <f>IF(ISNUMBER($A1569),DATE(YEAR($A1569),MONTH($A1569),1),"")</f>
        <v/>
      </c>
      <c r="O1569" s="34">
        <f>IF($C1569="","",IFERROR(MATCH($C1569,'案件'!$A$5:$A$84,0),"なし"))</f>
        <v/>
      </c>
      <c r="P1569" s="34">
        <f>IF($B1569="","",IFERROR(MATCH($B1569,'メンバー'!$B$5:$B$24,0),"なし"))</f>
        <v/>
      </c>
    </row>
    <row r="1570" ht="17" customHeight="1">
      <c r="A1570" s="23" t="n"/>
      <c r="B1570" s="21" t="n"/>
      <c r="C1570" s="21" t="n"/>
      <c r="D1570" s="29">
        <f>IF(OR($O1570="",$O1570="なし"),"",INDEX('案件'!$B$5:$B$84,$O1570)&amp;"")</f>
        <v/>
      </c>
      <c r="E1570" s="19" t="n"/>
      <c r="F1570" s="22" t="n"/>
      <c r="G1570" s="22" t="n"/>
      <c r="H1570" s="19" t="n"/>
      <c r="I1570" s="30">
        <f>IF(AND($F1570="",$G1570=""),"",IF(N('設定'!$B$11)&gt;0,ROUND((N($F1570)*60+N($G1570))/N('設定'!$B$11),0)*N('設定'!$B$11),(N($F1570)*60+N($G1570)))/60)</f>
        <v/>
      </c>
      <c r="J1570" s="31">
        <f>IF(OR($I1570="",$P1570="",$P1570="なし"),"",$I1570*N(INDEX('メンバー'!$D$5:$D$24,$P1570)))</f>
        <v/>
      </c>
      <c r="K1570" s="32">
        <f>IF(OR($O1570="",$O1570="なし"),"",INDEX('案件'!$D$5:$D$84,$O1570)&amp;"")</f>
        <v/>
      </c>
      <c r="L1570" s="32">
        <f>IF(AND($A1570="",$B1570="",$C1570="",$F1570="",$G1570=""),"",IF(NOT(ISNUMBER($A1570)),"日付がない",IF($P1570="","氏名がない",IF($P1570="なし","氏名がメンバーにない",IF($O1570="","案件コードがない",IF($O1570="なし","案件コードが案件にない",IF($I1570="","時間がない",IF((N($F1570)*60+N($G1570))=0,"時間が0",IF($I1570=0,"丸めると0分","")))))))))</f>
        <v/>
      </c>
      <c r="M1570" s="58" t="n"/>
      <c r="N1570" s="33">
        <f>IF(ISNUMBER($A1570),DATE(YEAR($A1570),MONTH($A1570),1),"")</f>
        <v/>
      </c>
      <c r="O1570" s="34">
        <f>IF($C1570="","",IFERROR(MATCH($C1570,'案件'!$A$5:$A$84,0),"なし"))</f>
        <v/>
      </c>
      <c r="P1570" s="34">
        <f>IF($B1570="","",IFERROR(MATCH($B1570,'メンバー'!$B$5:$B$24,0),"なし"))</f>
        <v/>
      </c>
    </row>
    <row r="1571" ht="17" customHeight="1">
      <c r="A1571" s="23" t="n"/>
      <c r="B1571" s="21" t="n"/>
      <c r="C1571" s="21" t="n"/>
      <c r="D1571" s="29">
        <f>IF(OR($O1571="",$O1571="なし"),"",INDEX('案件'!$B$5:$B$84,$O1571)&amp;"")</f>
        <v/>
      </c>
      <c r="E1571" s="19" t="n"/>
      <c r="F1571" s="22" t="n"/>
      <c r="G1571" s="22" t="n"/>
      <c r="H1571" s="19" t="n"/>
      <c r="I1571" s="30">
        <f>IF(AND($F1571="",$G1571=""),"",IF(N('設定'!$B$11)&gt;0,ROUND((N($F1571)*60+N($G1571))/N('設定'!$B$11),0)*N('設定'!$B$11),(N($F1571)*60+N($G1571)))/60)</f>
        <v/>
      </c>
      <c r="J1571" s="31">
        <f>IF(OR($I1571="",$P1571="",$P1571="なし"),"",$I1571*N(INDEX('メンバー'!$D$5:$D$24,$P1571)))</f>
        <v/>
      </c>
      <c r="K1571" s="32">
        <f>IF(OR($O1571="",$O1571="なし"),"",INDEX('案件'!$D$5:$D$84,$O1571)&amp;"")</f>
        <v/>
      </c>
      <c r="L1571" s="32">
        <f>IF(AND($A1571="",$B1571="",$C1571="",$F1571="",$G1571=""),"",IF(NOT(ISNUMBER($A1571)),"日付がない",IF($P1571="","氏名がない",IF($P1571="なし","氏名がメンバーにない",IF($O1571="","案件コードがない",IF($O1571="なし","案件コードが案件にない",IF($I1571="","時間がない",IF((N($F1571)*60+N($G1571))=0,"時間が0",IF($I1571=0,"丸めると0分","")))))))))</f>
        <v/>
      </c>
      <c r="M1571" s="58" t="n"/>
      <c r="N1571" s="33">
        <f>IF(ISNUMBER($A1571),DATE(YEAR($A1571),MONTH($A1571),1),"")</f>
        <v/>
      </c>
      <c r="O1571" s="34">
        <f>IF($C1571="","",IFERROR(MATCH($C1571,'案件'!$A$5:$A$84,0),"なし"))</f>
        <v/>
      </c>
      <c r="P1571" s="34">
        <f>IF($B1571="","",IFERROR(MATCH($B1571,'メンバー'!$B$5:$B$24,0),"なし"))</f>
        <v/>
      </c>
    </row>
    <row r="1572" ht="17" customHeight="1">
      <c r="A1572" s="23" t="n"/>
      <c r="B1572" s="21" t="n"/>
      <c r="C1572" s="21" t="n"/>
      <c r="D1572" s="29">
        <f>IF(OR($O1572="",$O1572="なし"),"",INDEX('案件'!$B$5:$B$84,$O1572)&amp;"")</f>
        <v/>
      </c>
      <c r="E1572" s="19" t="n"/>
      <c r="F1572" s="22" t="n"/>
      <c r="G1572" s="22" t="n"/>
      <c r="H1572" s="19" t="n"/>
      <c r="I1572" s="30">
        <f>IF(AND($F1572="",$G1572=""),"",IF(N('設定'!$B$11)&gt;0,ROUND((N($F1572)*60+N($G1572))/N('設定'!$B$11),0)*N('設定'!$B$11),(N($F1572)*60+N($G1572)))/60)</f>
        <v/>
      </c>
      <c r="J1572" s="31">
        <f>IF(OR($I1572="",$P1572="",$P1572="なし"),"",$I1572*N(INDEX('メンバー'!$D$5:$D$24,$P1572)))</f>
        <v/>
      </c>
      <c r="K1572" s="32">
        <f>IF(OR($O1572="",$O1572="なし"),"",INDEX('案件'!$D$5:$D$84,$O1572)&amp;"")</f>
        <v/>
      </c>
      <c r="L1572" s="32">
        <f>IF(AND($A1572="",$B1572="",$C1572="",$F1572="",$G1572=""),"",IF(NOT(ISNUMBER($A1572)),"日付がない",IF($P1572="","氏名がない",IF($P1572="なし","氏名がメンバーにない",IF($O1572="","案件コードがない",IF($O1572="なし","案件コードが案件にない",IF($I1572="","時間がない",IF((N($F1572)*60+N($G1572))=0,"時間が0",IF($I1572=0,"丸めると0分","")))))))))</f>
        <v/>
      </c>
      <c r="M1572" s="58" t="n"/>
      <c r="N1572" s="33">
        <f>IF(ISNUMBER($A1572),DATE(YEAR($A1572),MONTH($A1572),1),"")</f>
        <v/>
      </c>
      <c r="O1572" s="34">
        <f>IF($C1572="","",IFERROR(MATCH($C1572,'案件'!$A$5:$A$84,0),"なし"))</f>
        <v/>
      </c>
      <c r="P1572" s="34">
        <f>IF($B1572="","",IFERROR(MATCH($B1572,'メンバー'!$B$5:$B$24,0),"なし"))</f>
        <v/>
      </c>
    </row>
    <row r="1573" ht="17" customHeight="1">
      <c r="A1573" s="23" t="n"/>
      <c r="B1573" s="21" t="n"/>
      <c r="C1573" s="21" t="n"/>
      <c r="D1573" s="29">
        <f>IF(OR($O1573="",$O1573="なし"),"",INDEX('案件'!$B$5:$B$84,$O1573)&amp;"")</f>
        <v/>
      </c>
      <c r="E1573" s="19" t="n"/>
      <c r="F1573" s="22" t="n"/>
      <c r="G1573" s="22" t="n"/>
      <c r="H1573" s="19" t="n"/>
      <c r="I1573" s="30">
        <f>IF(AND($F1573="",$G1573=""),"",IF(N('設定'!$B$11)&gt;0,ROUND((N($F1573)*60+N($G1573))/N('設定'!$B$11),0)*N('設定'!$B$11),(N($F1573)*60+N($G1573)))/60)</f>
        <v/>
      </c>
      <c r="J1573" s="31">
        <f>IF(OR($I1573="",$P1573="",$P1573="なし"),"",$I1573*N(INDEX('メンバー'!$D$5:$D$24,$P1573)))</f>
        <v/>
      </c>
      <c r="K1573" s="32">
        <f>IF(OR($O1573="",$O1573="なし"),"",INDEX('案件'!$D$5:$D$84,$O1573)&amp;"")</f>
        <v/>
      </c>
      <c r="L1573" s="32">
        <f>IF(AND($A1573="",$B1573="",$C1573="",$F1573="",$G1573=""),"",IF(NOT(ISNUMBER($A1573)),"日付がない",IF($P1573="","氏名がない",IF($P1573="なし","氏名がメンバーにない",IF($O1573="","案件コードがない",IF($O1573="なし","案件コードが案件にない",IF($I1573="","時間がない",IF((N($F1573)*60+N($G1573))=0,"時間が0",IF($I1573=0,"丸めると0分","")))))))))</f>
        <v/>
      </c>
      <c r="M1573" s="58" t="n"/>
      <c r="N1573" s="33">
        <f>IF(ISNUMBER($A1573),DATE(YEAR($A1573),MONTH($A1573),1),"")</f>
        <v/>
      </c>
      <c r="O1573" s="34">
        <f>IF($C1573="","",IFERROR(MATCH($C1573,'案件'!$A$5:$A$84,0),"なし"))</f>
        <v/>
      </c>
      <c r="P1573" s="34">
        <f>IF($B1573="","",IFERROR(MATCH($B1573,'メンバー'!$B$5:$B$24,0),"なし"))</f>
        <v/>
      </c>
    </row>
    <row r="1574" ht="17" customHeight="1">
      <c r="A1574" s="23" t="n"/>
      <c r="B1574" s="21" t="n"/>
      <c r="C1574" s="21" t="n"/>
      <c r="D1574" s="29">
        <f>IF(OR($O1574="",$O1574="なし"),"",INDEX('案件'!$B$5:$B$84,$O1574)&amp;"")</f>
        <v/>
      </c>
      <c r="E1574" s="19" t="n"/>
      <c r="F1574" s="22" t="n"/>
      <c r="G1574" s="22" t="n"/>
      <c r="H1574" s="19" t="n"/>
      <c r="I1574" s="30">
        <f>IF(AND($F1574="",$G1574=""),"",IF(N('設定'!$B$11)&gt;0,ROUND((N($F1574)*60+N($G1574))/N('設定'!$B$11),0)*N('設定'!$B$11),(N($F1574)*60+N($G1574)))/60)</f>
        <v/>
      </c>
      <c r="J1574" s="31">
        <f>IF(OR($I1574="",$P1574="",$P1574="なし"),"",$I1574*N(INDEX('メンバー'!$D$5:$D$24,$P1574)))</f>
        <v/>
      </c>
      <c r="K1574" s="32">
        <f>IF(OR($O1574="",$O1574="なし"),"",INDEX('案件'!$D$5:$D$84,$O1574)&amp;"")</f>
        <v/>
      </c>
      <c r="L1574" s="32">
        <f>IF(AND($A1574="",$B1574="",$C1574="",$F1574="",$G1574=""),"",IF(NOT(ISNUMBER($A1574)),"日付がない",IF($P1574="","氏名がない",IF($P1574="なし","氏名がメンバーにない",IF($O1574="","案件コードがない",IF($O1574="なし","案件コードが案件にない",IF($I1574="","時間がない",IF((N($F1574)*60+N($G1574))=0,"時間が0",IF($I1574=0,"丸めると0分","")))))))))</f>
        <v/>
      </c>
      <c r="M1574" s="58" t="n"/>
      <c r="N1574" s="33">
        <f>IF(ISNUMBER($A1574),DATE(YEAR($A1574),MONTH($A1574),1),"")</f>
        <v/>
      </c>
      <c r="O1574" s="34">
        <f>IF($C1574="","",IFERROR(MATCH($C1574,'案件'!$A$5:$A$84,0),"なし"))</f>
        <v/>
      </c>
      <c r="P1574" s="34">
        <f>IF($B1574="","",IFERROR(MATCH($B1574,'メンバー'!$B$5:$B$24,0),"なし"))</f>
        <v/>
      </c>
    </row>
    <row r="1575" ht="17" customHeight="1">
      <c r="A1575" s="23" t="n"/>
      <c r="B1575" s="21" t="n"/>
      <c r="C1575" s="21" t="n"/>
      <c r="D1575" s="29">
        <f>IF(OR($O1575="",$O1575="なし"),"",INDEX('案件'!$B$5:$B$84,$O1575)&amp;"")</f>
        <v/>
      </c>
      <c r="E1575" s="19" t="n"/>
      <c r="F1575" s="22" t="n"/>
      <c r="G1575" s="22" t="n"/>
      <c r="H1575" s="19" t="n"/>
      <c r="I1575" s="30">
        <f>IF(AND($F1575="",$G1575=""),"",IF(N('設定'!$B$11)&gt;0,ROUND((N($F1575)*60+N($G1575))/N('設定'!$B$11),0)*N('設定'!$B$11),(N($F1575)*60+N($G1575)))/60)</f>
        <v/>
      </c>
      <c r="J1575" s="31">
        <f>IF(OR($I1575="",$P1575="",$P1575="なし"),"",$I1575*N(INDEX('メンバー'!$D$5:$D$24,$P1575)))</f>
        <v/>
      </c>
      <c r="K1575" s="32">
        <f>IF(OR($O1575="",$O1575="なし"),"",INDEX('案件'!$D$5:$D$84,$O1575)&amp;"")</f>
        <v/>
      </c>
      <c r="L1575" s="32">
        <f>IF(AND($A1575="",$B1575="",$C1575="",$F1575="",$G1575=""),"",IF(NOT(ISNUMBER($A1575)),"日付がない",IF($P1575="","氏名がない",IF($P1575="なし","氏名がメンバーにない",IF($O1575="","案件コードがない",IF($O1575="なし","案件コードが案件にない",IF($I1575="","時間がない",IF((N($F1575)*60+N($G1575))=0,"時間が0",IF($I1575=0,"丸めると0分","")))))))))</f>
        <v/>
      </c>
      <c r="M1575" s="58" t="n"/>
      <c r="N1575" s="33">
        <f>IF(ISNUMBER($A1575),DATE(YEAR($A1575),MONTH($A1575),1),"")</f>
        <v/>
      </c>
      <c r="O1575" s="34">
        <f>IF($C1575="","",IFERROR(MATCH($C1575,'案件'!$A$5:$A$84,0),"なし"))</f>
        <v/>
      </c>
      <c r="P1575" s="34">
        <f>IF($B1575="","",IFERROR(MATCH($B1575,'メンバー'!$B$5:$B$24,0),"なし"))</f>
        <v/>
      </c>
    </row>
    <row r="1576" ht="17" customHeight="1">
      <c r="A1576" s="23" t="n"/>
      <c r="B1576" s="21" t="n"/>
      <c r="C1576" s="21" t="n"/>
      <c r="D1576" s="29">
        <f>IF(OR($O1576="",$O1576="なし"),"",INDEX('案件'!$B$5:$B$84,$O1576)&amp;"")</f>
        <v/>
      </c>
      <c r="E1576" s="19" t="n"/>
      <c r="F1576" s="22" t="n"/>
      <c r="G1576" s="22" t="n"/>
      <c r="H1576" s="19" t="n"/>
      <c r="I1576" s="30">
        <f>IF(AND($F1576="",$G1576=""),"",IF(N('設定'!$B$11)&gt;0,ROUND((N($F1576)*60+N($G1576))/N('設定'!$B$11),0)*N('設定'!$B$11),(N($F1576)*60+N($G1576)))/60)</f>
        <v/>
      </c>
      <c r="J1576" s="31">
        <f>IF(OR($I1576="",$P1576="",$P1576="なし"),"",$I1576*N(INDEX('メンバー'!$D$5:$D$24,$P1576)))</f>
        <v/>
      </c>
      <c r="K1576" s="32">
        <f>IF(OR($O1576="",$O1576="なし"),"",INDEX('案件'!$D$5:$D$84,$O1576)&amp;"")</f>
        <v/>
      </c>
      <c r="L1576" s="32">
        <f>IF(AND($A1576="",$B1576="",$C1576="",$F1576="",$G1576=""),"",IF(NOT(ISNUMBER($A1576)),"日付がない",IF($P1576="","氏名がない",IF($P1576="なし","氏名がメンバーにない",IF($O1576="","案件コードがない",IF($O1576="なし","案件コードが案件にない",IF($I1576="","時間がない",IF((N($F1576)*60+N($G1576))=0,"時間が0",IF($I1576=0,"丸めると0分","")))))))))</f>
        <v/>
      </c>
      <c r="M1576" s="58" t="n"/>
      <c r="N1576" s="33">
        <f>IF(ISNUMBER($A1576),DATE(YEAR($A1576),MONTH($A1576),1),"")</f>
        <v/>
      </c>
      <c r="O1576" s="34">
        <f>IF($C1576="","",IFERROR(MATCH($C1576,'案件'!$A$5:$A$84,0),"なし"))</f>
        <v/>
      </c>
      <c r="P1576" s="34">
        <f>IF($B1576="","",IFERROR(MATCH($B1576,'メンバー'!$B$5:$B$24,0),"なし"))</f>
        <v/>
      </c>
    </row>
    <row r="1577" ht="17" customHeight="1">
      <c r="A1577" s="23" t="n"/>
      <c r="B1577" s="21" t="n"/>
      <c r="C1577" s="21" t="n"/>
      <c r="D1577" s="29">
        <f>IF(OR($O1577="",$O1577="なし"),"",INDEX('案件'!$B$5:$B$84,$O1577)&amp;"")</f>
        <v/>
      </c>
      <c r="E1577" s="19" t="n"/>
      <c r="F1577" s="22" t="n"/>
      <c r="G1577" s="22" t="n"/>
      <c r="H1577" s="19" t="n"/>
      <c r="I1577" s="30">
        <f>IF(AND($F1577="",$G1577=""),"",IF(N('設定'!$B$11)&gt;0,ROUND((N($F1577)*60+N($G1577))/N('設定'!$B$11),0)*N('設定'!$B$11),(N($F1577)*60+N($G1577)))/60)</f>
        <v/>
      </c>
      <c r="J1577" s="31">
        <f>IF(OR($I1577="",$P1577="",$P1577="なし"),"",$I1577*N(INDEX('メンバー'!$D$5:$D$24,$P1577)))</f>
        <v/>
      </c>
      <c r="K1577" s="32">
        <f>IF(OR($O1577="",$O1577="なし"),"",INDEX('案件'!$D$5:$D$84,$O1577)&amp;"")</f>
        <v/>
      </c>
      <c r="L1577" s="32">
        <f>IF(AND($A1577="",$B1577="",$C1577="",$F1577="",$G1577=""),"",IF(NOT(ISNUMBER($A1577)),"日付がない",IF($P1577="","氏名がない",IF($P1577="なし","氏名がメンバーにない",IF($O1577="","案件コードがない",IF($O1577="なし","案件コードが案件にない",IF($I1577="","時間がない",IF((N($F1577)*60+N($G1577))=0,"時間が0",IF($I1577=0,"丸めると0分","")))))))))</f>
        <v/>
      </c>
      <c r="M1577" s="58" t="n"/>
      <c r="N1577" s="33">
        <f>IF(ISNUMBER($A1577),DATE(YEAR($A1577),MONTH($A1577),1),"")</f>
        <v/>
      </c>
      <c r="O1577" s="34">
        <f>IF($C1577="","",IFERROR(MATCH($C1577,'案件'!$A$5:$A$84,0),"なし"))</f>
        <v/>
      </c>
      <c r="P1577" s="34">
        <f>IF($B1577="","",IFERROR(MATCH($B1577,'メンバー'!$B$5:$B$24,0),"なし"))</f>
        <v/>
      </c>
    </row>
    <row r="1578" ht="17" customHeight="1">
      <c r="A1578" s="23" t="n"/>
      <c r="B1578" s="21" t="n"/>
      <c r="C1578" s="21" t="n"/>
      <c r="D1578" s="29">
        <f>IF(OR($O1578="",$O1578="なし"),"",INDEX('案件'!$B$5:$B$84,$O1578)&amp;"")</f>
        <v/>
      </c>
      <c r="E1578" s="19" t="n"/>
      <c r="F1578" s="22" t="n"/>
      <c r="G1578" s="22" t="n"/>
      <c r="H1578" s="19" t="n"/>
      <c r="I1578" s="30">
        <f>IF(AND($F1578="",$G1578=""),"",IF(N('設定'!$B$11)&gt;0,ROUND((N($F1578)*60+N($G1578))/N('設定'!$B$11),0)*N('設定'!$B$11),(N($F1578)*60+N($G1578)))/60)</f>
        <v/>
      </c>
      <c r="J1578" s="31">
        <f>IF(OR($I1578="",$P1578="",$P1578="なし"),"",$I1578*N(INDEX('メンバー'!$D$5:$D$24,$P1578)))</f>
        <v/>
      </c>
      <c r="K1578" s="32">
        <f>IF(OR($O1578="",$O1578="なし"),"",INDEX('案件'!$D$5:$D$84,$O1578)&amp;"")</f>
        <v/>
      </c>
      <c r="L1578" s="32">
        <f>IF(AND($A1578="",$B1578="",$C1578="",$F1578="",$G1578=""),"",IF(NOT(ISNUMBER($A1578)),"日付がない",IF($P1578="","氏名がない",IF($P1578="なし","氏名がメンバーにない",IF($O1578="","案件コードがない",IF($O1578="なし","案件コードが案件にない",IF($I1578="","時間がない",IF((N($F1578)*60+N($G1578))=0,"時間が0",IF($I1578=0,"丸めると0分","")))))))))</f>
        <v/>
      </c>
      <c r="M1578" s="58" t="n"/>
      <c r="N1578" s="33">
        <f>IF(ISNUMBER($A1578),DATE(YEAR($A1578),MONTH($A1578),1),"")</f>
        <v/>
      </c>
      <c r="O1578" s="34">
        <f>IF($C1578="","",IFERROR(MATCH($C1578,'案件'!$A$5:$A$84,0),"なし"))</f>
        <v/>
      </c>
      <c r="P1578" s="34">
        <f>IF($B1578="","",IFERROR(MATCH($B1578,'メンバー'!$B$5:$B$24,0),"なし"))</f>
        <v/>
      </c>
    </row>
    <row r="1579" ht="17" customHeight="1">
      <c r="A1579" s="23" t="n"/>
      <c r="B1579" s="21" t="n"/>
      <c r="C1579" s="21" t="n"/>
      <c r="D1579" s="29">
        <f>IF(OR($O1579="",$O1579="なし"),"",INDEX('案件'!$B$5:$B$84,$O1579)&amp;"")</f>
        <v/>
      </c>
      <c r="E1579" s="19" t="n"/>
      <c r="F1579" s="22" t="n"/>
      <c r="G1579" s="22" t="n"/>
      <c r="H1579" s="19" t="n"/>
      <c r="I1579" s="30">
        <f>IF(AND($F1579="",$G1579=""),"",IF(N('設定'!$B$11)&gt;0,ROUND((N($F1579)*60+N($G1579))/N('設定'!$B$11),0)*N('設定'!$B$11),(N($F1579)*60+N($G1579)))/60)</f>
        <v/>
      </c>
      <c r="J1579" s="31">
        <f>IF(OR($I1579="",$P1579="",$P1579="なし"),"",$I1579*N(INDEX('メンバー'!$D$5:$D$24,$P1579)))</f>
        <v/>
      </c>
      <c r="K1579" s="32">
        <f>IF(OR($O1579="",$O1579="なし"),"",INDEX('案件'!$D$5:$D$84,$O1579)&amp;"")</f>
        <v/>
      </c>
      <c r="L1579" s="32">
        <f>IF(AND($A1579="",$B1579="",$C1579="",$F1579="",$G1579=""),"",IF(NOT(ISNUMBER($A1579)),"日付がない",IF($P1579="","氏名がない",IF($P1579="なし","氏名がメンバーにない",IF($O1579="","案件コードがない",IF($O1579="なし","案件コードが案件にない",IF($I1579="","時間がない",IF((N($F1579)*60+N($G1579))=0,"時間が0",IF($I1579=0,"丸めると0分","")))))))))</f>
        <v/>
      </c>
      <c r="M1579" s="58" t="n"/>
      <c r="N1579" s="33">
        <f>IF(ISNUMBER($A1579),DATE(YEAR($A1579),MONTH($A1579),1),"")</f>
        <v/>
      </c>
      <c r="O1579" s="34">
        <f>IF($C1579="","",IFERROR(MATCH($C1579,'案件'!$A$5:$A$84,0),"なし"))</f>
        <v/>
      </c>
      <c r="P1579" s="34">
        <f>IF($B1579="","",IFERROR(MATCH($B1579,'メンバー'!$B$5:$B$24,0),"なし"))</f>
        <v/>
      </c>
    </row>
    <row r="1580" ht="17" customHeight="1">
      <c r="A1580" s="23" t="n"/>
      <c r="B1580" s="21" t="n"/>
      <c r="C1580" s="21" t="n"/>
      <c r="D1580" s="29">
        <f>IF(OR($O1580="",$O1580="なし"),"",INDEX('案件'!$B$5:$B$84,$O1580)&amp;"")</f>
        <v/>
      </c>
      <c r="E1580" s="19" t="n"/>
      <c r="F1580" s="22" t="n"/>
      <c r="G1580" s="22" t="n"/>
      <c r="H1580" s="19" t="n"/>
      <c r="I1580" s="30">
        <f>IF(AND($F1580="",$G1580=""),"",IF(N('設定'!$B$11)&gt;0,ROUND((N($F1580)*60+N($G1580))/N('設定'!$B$11),0)*N('設定'!$B$11),(N($F1580)*60+N($G1580)))/60)</f>
        <v/>
      </c>
      <c r="J1580" s="31">
        <f>IF(OR($I1580="",$P1580="",$P1580="なし"),"",$I1580*N(INDEX('メンバー'!$D$5:$D$24,$P1580)))</f>
        <v/>
      </c>
      <c r="K1580" s="32">
        <f>IF(OR($O1580="",$O1580="なし"),"",INDEX('案件'!$D$5:$D$84,$O1580)&amp;"")</f>
        <v/>
      </c>
      <c r="L1580" s="32">
        <f>IF(AND($A1580="",$B1580="",$C1580="",$F1580="",$G1580=""),"",IF(NOT(ISNUMBER($A1580)),"日付がない",IF($P1580="","氏名がない",IF($P1580="なし","氏名がメンバーにない",IF($O1580="","案件コードがない",IF($O1580="なし","案件コードが案件にない",IF($I1580="","時間がない",IF((N($F1580)*60+N($G1580))=0,"時間が0",IF($I1580=0,"丸めると0分","")))))))))</f>
        <v/>
      </c>
      <c r="M1580" s="58" t="n"/>
      <c r="N1580" s="33">
        <f>IF(ISNUMBER($A1580),DATE(YEAR($A1580),MONTH($A1580),1),"")</f>
        <v/>
      </c>
      <c r="O1580" s="34">
        <f>IF($C1580="","",IFERROR(MATCH($C1580,'案件'!$A$5:$A$84,0),"なし"))</f>
        <v/>
      </c>
      <c r="P1580" s="34">
        <f>IF($B1580="","",IFERROR(MATCH($B1580,'メンバー'!$B$5:$B$24,0),"なし"))</f>
        <v/>
      </c>
    </row>
    <row r="1581" ht="17" customHeight="1">
      <c r="A1581" s="23" t="n"/>
      <c r="B1581" s="21" t="n"/>
      <c r="C1581" s="21" t="n"/>
      <c r="D1581" s="29">
        <f>IF(OR($O1581="",$O1581="なし"),"",INDEX('案件'!$B$5:$B$84,$O1581)&amp;"")</f>
        <v/>
      </c>
      <c r="E1581" s="19" t="n"/>
      <c r="F1581" s="22" t="n"/>
      <c r="G1581" s="22" t="n"/>
      <c r="H1581" s="19" t="n"/>
      <c r="I1581" s="30">
        <f>IF(AND($F1581="",$G1581=""),"",IF(N('設定'!$B$11)&gt;0,ROUND((N($F1581)*60+N($G1581))/N('設定'!$B$11),0)*N('設定'!$B$11),(N($F1581)*60+N($G1581)))/60)</f>
        <v/>
      </c>
      <c r="J1581" s="31">
        <f>IF(OR($I1581="",$P1581="",$P1581="なし"),"",$I1581*N(INDEX('メンバー'!$D$5:$D$24,$P1581)))</f>
        <v/>
      </c>
      <c r="K1581" s="32">
        <f>IF(OR($O1581="",$O1581="なし"),"",INDEX('案件'!$D$5:$D$84,$O1581)&amp;"")</f>
        <v/>
      </c>
      <c r="L1581" s="32">
        <f>IF(AND($A1581="",$B1581="",$C1581="",$F1581="",$G1581=""),"",IF(NOT(ISNUMBER($A1581)),"日付がない",IF($P1581="","氏名がない",IF($P1581="なし","氏名がメンバーにない",IF($O1581="","案件コードがない",IF($O1581="なし","案件コードが案件にない",IF($I1581="","時間がない",IF((N($F1581)*60+N($G1581))=0,"時間が0",IF($I1581=0,"丸めると0分","")))))))))</f>
        <v/>
      </c>
      <c r="M1581" s="58" t="n"/>
      <c r="N1581" s="33">
        <f>IF(ISNUMBER($A1581),DATE(YEAR($A1581),MONTH($A1581),1),"")</f>
        <v/>
      </c>
      <c r="O1581" s="34">
        <f>IF($C1581="","",IFERROR(MATCH($C1581,'案件'!$A$5:$A$84,0),"なし"))</f>
        <v/>
      </c>
      <c r="P1581" s="34">
        <f>IF($B1581="","",IFERROR(MATCH($B1581,'メンバー'!$B$5:$B$24,0),"なし"))</f>
        <v/>
      </c>
    </row>
    <row r="1582" ht="17" customHeight="1">
      <c r="A1582" s="23" t="n"/>
      <c r="B1582" s="21" t="n"/>
      <c r="C1582" s="21" t="n"/>
      <c r="D1582" s="29">
        <f>IF(OR($O1582="",$O1582="なし"),"",INDEX('案件'!$B$5:$B$84,$O1582)&amp;"")</f>
        <v/>
      </c>
      <c r="E1582" s="19" t="n"/>
      <c r="F1582" s="22" t="n"/>
      <c r="G1582" s="22" t="n"/>
      <c r="H1582" s="19" t="n"/>
      <c r="I1582" s="30">
        <f>IF(AND($F1582="",$G1582=""),"",IF(N('設定'!$B$11)&gt;0,ROUND((N($F1582)*60+N($G1582))/N('設定'!$B$11),0)*N('設定'!$B$11),(N($F1582)*60+N($G1582)))/60)</f>
        <v/>
      </c>
      <c r="J1582" s="31">
        <f>IF(OR($I1582="",$P1582="",$P1582="なし"),"",$I1582*N(INDEX('メンバー'!$D$5:$D$24,$P1582)))</f>
        <v/>
      </c>
      <c r="K1582" s="32">
        <f>IF(OR($O1582="",$O1582="なし"),"",INDEX('案件'!$D$5:$D$84,$O1582)&amp;"")</f>
        <v/>
      </c>
      <c r="L1582" s="32">
        <f>IF(AND($A1582="",$B1582="",$C1582="",$F1582="",$G1582=""),"",IF(NOT(ISNUMBER($A1582)),"日付がない",IF($P1582="","氏名がない",IF($P1582="なし","氏名がメンバーにない",IF($O1582="","案件コードがない",IF($O1582="なし","案件コードが案件にない",IF($I1582="","時間がない",IF((N($F1582)*60+N($G1582))=0,"時間が0",IF($I1582=0,"丸めると0分","")))))))))</f>
        <v/>
      </c>
      <c r="M1582" s="58" t="n"/>
      <c r="N1582" s="33">
        <f>IF(ISNUMBER($A1582),DATE(YEAR($A1582),MONTH($A1582),1),"")</f>
        <v/>
      </c>
      <c r="O1582" s="34">
        <f>IF($C1582="","",IFERROR(MATCH($C1582,'案件'!$A$5:$A$84,0),"なし"))</f>
        <v/>
      </c>
      <c r="P1582" s="34">
        <f>IF($B1582="","",IFERROR(MATCH($B1582,'メンバー'!$B$5:$B$24,0),"なし"))</f>
        <v/>
      </c>
    </row>
    <row r="1583" ht="17" customHeight="1">
      <c r="A1583" s="23" t="n"/>
      <c r="B1583" s="21" t="n"/>
      <c r="C1583" s="21" t="n"/>
      <c r="D1583" s="29">
        <f>IF(OR($O1583="",$O1583="なし"),"",INDEX('案件'!$B$5:$B$84,$O1583)&amp;"")</f>
        <v/>
      </c>
      <c r="E1583" s="19" t="n"/>
      <c r="F1583" s="22" t="n"/>
      <c r="G1583" s="22" t="n"/>
      <c r="H1583" s="19" t="n"/>
      <c r="I1583" s="30">
        <f>IF(AND($F1583="",$G1583=""),"",IF(N('設定'!$B$11)&gt;0,ROUND((N($F1583)*60+N($G1583))/N('設定'!$B$11),0)*N('設定'!$B$11),(N($F1583)*60+N($G1583)))/60)</f>
        <v/>
      </c>
      <c r="J1583" s="31">
        <f>IF(OR($I1583="",$P1583="",$P1583="なし"),"",$I1583*N(INDEX('メンバー'!$D$5:$D$24,$P1583)))</f>
        <v/>
      </c>
      <c r="K1583" s="32">
        <f>IF(OR($O1583="",$O1583="なし"),"",INDEX('案件'!$D$5:$D$84,$O1583)&amp;"")</f>
        <v/>
      </c>
      <c r="L1583" s="32">
        <f>IF(AND($A1583="",$B1583="",$C1583="",$F1583="",$G1583=""),"",IF(NOT(ISNUMBER($A1583)),"日付がない",IF($P1583="","氏名がない",IF($P1583="なし","氏名がメンバーにない",IF($O1583="","案件コードがない",IF($O1583="なし","案件コードが案件にない",IF($I1583="","時間がない",IF((N($F1583)*60+N($G1583))=0,"時間が0",IF($I1583=0,"丸めると0分","")))))))))</f>
        <v/>
      </c>
      <c r="M1583" s="58" t="n"/>
      <c r="N1583" s="33">
        <f>IF(ISNUMBER($A1583),DATE(YEAR($A1583),MONTH($A1583),1),"")</f>
        <v/>
      </c>
      <c r="O1583" s="34">
        <f>IF($C1583="","",IFERROR(MATCH($C1583,'案件'!$A$5:$A$84,0),"なし"))</f>
        <v/>
      </c>
      <c r="P1583" s="34">
        <f>IF($B1583="","",IFERROR(MATCH($B1583,'メンバー'!$B$5:$B$24,0),"なし"))</f>
        <v/>
      </c>
    </row>
    <row r="1584" ht="17" customHeight="1">
      <c r="A1584" s="23" t="n"/>
      <c r="B1584" s="21" t="n"/>
      <c r="C1584" s="21" t="n"/>
      <c r="D1584" s="29">
        <f>IF(OR($O1584="",$O1584="なし"),"",INDEX('案件'!$B$5:$B$84,$O1584)&amp;"")</f>
        <v/>
      </c>
      <c r="E1584" s="19" t="n"/>
      <c r="F1584" s="22" t="n"/>
      <c r="G1584" s="22" t="n"/>
      <c r="H1584" s="19" t="n"/>
      <c r="I1584" s="30">
        <f>IF(AND($F1584="",$G1584=""),"",IF(N('設定'!$B$11)&gt;0,ROUND((N($F1584)*60+N($G1584))/N('設定'!$B$11),0)*N('設定'!$B$11),(N($F1584)*60+N($G1584)))/60)</f>
        <v/>
      </c>
      <c r="J1584" s="31">
        <f>IF(OR($I1584="",$P1584="",$P1584="なし"),"",$I1584*N(INDEX('メンバー'!$D$5:$D$24,$P1584)))</f>
        <v/>
      </c>
      <c r="K1584" s="32">
        <f>IF(OR($O1584="",$O1584="なし"),"",INDEX('案件'!$D$5:$D$84,$O1584)&amp;"")</f>
        <v/>
      </c>
      <c r="L1584" s="32">
        <f>IF(AND($A1584="",$B1584="",$C1584="",$F1584="",$G1584=""),"",IF(NOT(ISNUMBER($A1584)),"日付がない",IF($P1584="","氏名がない",IF($P1584="なし","氏名がメンバーにない",IF($O1584="","案件コードがない",IF($O1584="なし","案件コードが案件にない",IF($I1584="","時間がない",IF((N($F1584)*60+N($G1584))=0,"時間が0",IF($I1584=0,"丸めると0分","")))))))))</f>
        <v/>
      </c>
      <c r="M1584" s="58" t="n"/>
      <c r="N1584" s="33">
        <f>IF(ISNUMBER($A1584),DATE(YEAR($A1584),MONTH($A1584),1),"")</f>
        <v/>
      </c>
      <c r="O1584" s="34">
        <f>IF($C1584="","",IFERROR(MATCH($C1584,'案件'!$A$5:$A$84,0),"なし"))</f>
        <v/>
      </c>
      <c r="P1584" s="34">
        <f>IF($B1584="","",IFERROR(MATCH($B1584,'メンバー'!$B$5:$B$24,0),"なし"))</f>
        <v/>
      </c>
    </row>
    <row r="1585" ht="17" customHeight="1">
      <c r="A1585" s="23" t="n"/>
      <c r="B1585" s="21" t="n"/>
      <c r="C1585" s="21" t="n"/>
      <c r="D1585" s="29">
        <f>IF(OR($O1585="",$O1585="なし"),"",INDEX('案件'!$B$5:$B$84,$O1585)&amp;"")</f>
        <v/>
      </c>
      <c r="E1585" s="19" t="n"/>
      <c r="F1585" s="22" t="n"/>
      <c r="G1585" s="22" t="n"/>
      <c r="H1585" s="19" t="n"/>
      <c r="I1585" s="30">
        <f>IF(AND($F1585="",$G1585=""),"",IF(N('設定'!$B$11)&gt;0,ROUND((N($F1585)*60+N($G1585))/N('設定'!$B$11),0)*N('設定'!$B$11),(N($F1585)*60+N($G1585)))/60)</f>
        <v/>
      </c>
      <c r="J1585" s="31">
        <f>IF(OR($I1585="",$P1585="",$P1585="なし"),"",$I1585*N(INDEX('メンバー'!$D$5:$D$24,$P1585)))</f>
        <v/>
      </c>
      <c r="K1585" s="32">
        <f>IF(OR($O1585="",$O1585="なし"),"",INDEX('案件'!$D$5:$D$84,$O1585)&amp;"")</f>
        <v/>
      </c>
      <c r="L1585" s="32">
        <f>IF(AND($A1585="",$B1585="",$C1585="",$F1585="",$G1585=""),"",IF(NOT(ISNUMBER($A1585)),"日付がない",IF($P1585="","氏名がない",IF($P1585="なし","氏名がメンバーにない",IF($O1585="","案件コードがない",IF($O1585="なし","案件コードが案件にない",IF($I1585="","時間がない",IF((N($F1585)*60+N($G1585))=0,"時間が0",IF($I1585=0,"丸めると0分","")))))))))</f>
        <v/>
      </c>
      <c r="M1585" s="58" t="n"/>
      <c r="N1585" s="33">
        <f>IF(ISNUMBER($A1585),DATE(YEAR($A1585),MONTH($A1585),1),"")</f>
        <v/>
      </c>
      <c r="O1585" s="34">
        <f>IF($C1585="","",IFERROR(MATCH($C1585,'案件'!$A$5:$A$84,0),"なし"))</f>
        <v/>
      </c>
      <c r="P1585" s="34">
        <f>IF($B1585="","",IFERROR(MATCH($B1585,'メンバー'!$B$5:$B$24,0),"なし"))</f>
        <v/>
      </c>
    </row>
    <row r="1586" ht="17" customHeight="1">
      <c r="A1586" s="23" t="n"/>
      <c r="B1586" s="21" t="n"/>
      <c r="C1586" s="21" t="n"/>
      <c r="D1586" s="29">
        <f>IF(OR($O1586="",$O1586="なし"),"",INDEX('案件'!$B$5:$B$84,$O1586)&amp;"")</f>
        <v/>
      </c>
      <c r="E1586" s="19" t="n"/>
      <c r="F1586" s="22" t="n"/>
      <c r="G1586" s="22" t="n"/>
      <c r="H1586" s="19" t="n"/>
      <c r="I1586" s="30">
        <f>IF(AND($F1586="",$G1586=""),"",IF(N('設定'!$B$11)&gt;0,ROUND((N($F1586)*60+N($G1586))/N('設定'!$B$11),0)*N('設定'!$B$11),(N($F1586)*60+N($G1586)))/60)</f>
        <v/>
      </c>
      <c r="J1586" s="31">
        <f>IF(OR($I1586="",$P1586="",$P1586="なし"),"",$I1586*N(INDEX('メンバー'!$D$5:$D$24,$P1586)))</f>
        <v/>
      </c>
      <c r="K1586" s="32">
        <f>IF(OR($O1586="",$O1586="なし"),"",INDEX('案件'!$D$5:$D$84,$O1586)&amp;"")</f>
        <v/>
      </c>
      <c r="L1586" s="32">
        <f>IF(AND($A1586="",$B1586="",$C1586="",$F1586="",$G1586=""),"",IF(NOT(ISNUMBER($A1586)),"日付がない",IF($P1586="","氏名がない",IF($P1586="なし","氏名がメンバーにない",IF($O1586="","案件コードがない",IF($O1586="なし","案件コードが案件にない",IF($I1586="","時間がない",IF((N($F1586)*60+N($G1586))=0,"時間が0",IF($I1586=0,"丸めると0分","")))))))))</f>
        <v/>
      </c>
      <c r="M1586" s="58" t="n"/>
      <c r="N1586" s="33">
        <f>IF(ISNUMBER($A1586),DATE(YEAR($A1586),MONTH($A1586),1),"")</f>
        <v/>
      </c>
      <c r="O1586" s="34">
        <f>IF($C1586="","",IFERROR(MATCH($C1586,'案件'!$A$5:$A$84,0),"なし"))</f>
        <v/>
      </c>
      <c r="P1586" s="34">
        <f>IF($B1586="","",IFERROR(MATCH($B1586,'メンバー'!$B$5:$B$24,0),"なし"))</f>
        <v/>
      </c>
    </row>
    <row r="1587" ht="17" customHeight="1">
      <c r="A1587" s="23" t="n"/>
      <c r="B1587" s="21" t="n"/>
      <c r="C1587" s="21" t="n"/>
      <c r="D1587" s="29">
        <f>IF(OR($O1587="",$O1587="なし"),"",INDEX('案件'!$B$5:$B$84,$O1587)&amp;"")</f>
        <v/>
      </c>
      <c r="E1587" s="19" t="n"/>
      <c r="F1587" s="22" t="n"/>
      <c r="G1587" s="22" t="n"/>
      <c r="H1587" s="19" t="n"/>
      <c r="I1587" s="30">
        <f>IF(AND($F1587="",$G1587=""),"",IF(N('設定'!$B$11)&gt;0,ROUND((N($F1587)*60+N($G1587))/N('設定'!$B$11),0)*N('設定'!$B$11),(N($F1587)*60+N($G1587)))/60)</f>
        <v/>
      </c>
      <c r="J1587" s="31">
        <f>IF(OR($I1587="",$P1587="",$P1587="なし"),"",$I1587*N(INDEX('メンバー'!$D$5:$D$24,$P1587)))</f>
        <v/>
      </c>
      <c r="K1587" s="32">
        <f>IF(OR($O1587="",$O1587="なし"),"",INDEX('案件'!$D$5:$D$84,$O1587)&amp;"")</f>
        <v/>
      </c>
      <c r="L1587" s="32">
        <f>IF(AND($A1587="",$B1587="",$C1587="",$F1587="",$G1587=""),"",IF(NOT(ISNUMBER($A1587)),"日付がない",IF($P1587="","氏名がない",IF($P1587="なし","氏名がメンバーにない",IF($O1587="","案件コードがない",IF($O1587="なし","案件コードが案件にない",IF($I1587="","時間がない",IF((N($F1587)*60+N($G1587))=0,"時間が0",IF($I1587=0,"丸めると0分","")))))))))</f>
        <v/>
      </c>
      <c r="M1587" s="58" t="n"/>
      <c r="N1587" s="33">
        <f>IF(ISNUMBER($A1587),DATE(YEAR($A1587),MONTH($A1587),1),"")</f>
        <v/>
      </c>
      <c r="O1587" s="34">
        <f>IF($C1587="","",IFERROR(MATCH($C1587,'案件'!$A$5:$A$84,0),"なし"))</f>
        <v/>
      </c>
      <c r="P1587" s="34">
        <f>IF($B1587="","",IFERROR(MATCH($B1587,'メンバー'!$B$5:$B$24,0),"なし"))</f>
        <v/>
      </c>
    </row>
    <row r="1588" ht="17" customHeight="1">
      <c r="A1588" s="23" t="n"/>
      <c r="B1588" s="21" t="n"/>
      <c r="C1588" s="21" t="n"/>
      <c r="D1588" s="29">
        <f>IF(OR($O1588="",$O1588="なし"),"",INDEX('案件'!$B$5:$B$84,$O1588)&amp;"")</f>
        <v/>
      </c>
      <c r="E1588" s="19" t="n"/>
      <c r="F1588" s="22" t="n"/>
      <c r="G1588" s="22" t="n"/>
      <c r="H1588" s="19" t="n"/>
      <c r="I1588" s="30">
        <f>IF(AND($F1588="",$G1588=""),"",IF(N('設定'!$B$11)&gt;0,ROUND((N($F1588)*60+N($G1588))/N('設定'!$B$11),0)*N('設定'!$B$11),(N($F1588)*60+N($G1588)))/60)</f>
        <v/>
      </c>
      <c r="J1588" s="31">
        <f>IF(OR($I1588="",$P1588="",$P1588="なし"),"",$I1588*N(INDEX('メンバー'!$D$5:$D$24,$P1588)))</f>
        <v/>
      </c>
      <c r="K1588" s="32">
        <f>IF(OR($O1588="",$O1588="なし"),"",INDEX('案件'!$D$5:$D$84,$O1588)&amp;"")</f>
        <v/>
      </c>
      <c r="L1588" s="32">
        <f>IF(AND($A1588="",$B1588="",$C1588="",$F1588="",$G1588=""),"",IF(NOT(ISNUMBER($A1588)),"日付がない",IF($P1588="","氏名がない",IF($P1588="なし","氏名がメンバーにない",IF($O1588="","案件コードがない",IF($O1588="なし","案件コードが案件にない",IF($I1588="","時間がない",IF((N($F1588)*60+N($G1588))=0,"時間が0",IF($I1588=0,"丸めると0分","")))))))))</f>
        <v/>
      </c>
      <c r="M1588" s="58" t="n"/>
      <c r="N1588" s="33">
        <f>IF(ISNUMBER($A1588),DATE(YEAR($A1588),MONTH($A1588),1),"")</f>
        <v/>
      </c>
      <c r="O1588" s="34">
        <f>IF($C1588="","",IFERROR(MATCH($C1588,'案件'!$A$5:$A$84,0),"なし"))</f>
        <v/>
      </c>
      <c r="P1588" s="34">
        <f>IF($B1588="","",IFERROR(MATCH($B1588,'メンバー'!$B$5:$B$24,0),"なし"))</f>
        <v/>
      </c>
    </row>
    <row r="1589" ht="17" customHeight="1">
      <c r="A1589" s="23" t="n"/>
      <c r="B1589" s="21" t="n"/>
      <c r="C1589" s="21" t="n"/>
      <c r="D1589" s="29">
        <f>IF(OR($O1589="",$O1589="なし"),"",INDEX('案件'!$B$5:$B$84,$O1589)&amp;"")</f>
        <v/>
      </c>
      <c r="E1589" s="19" t="n"/>
      <c r="F1589" s="22" t="n"/>
      <c r="G1589" s="22" t="n"/>
      <c r="H1589" s="19" t="n"/>
      <c r="I1589" s="30">
        <f>IF(AND($F1589="",$G1589=""),"",IF(N('設定'!$B$11)&gt;0,ROUND((N($F1589)*60+N($G1589))/N('設定'!$B$11),0)*N('設定'!$B$11),(N($F1589)*60+N($G1589)))/60)</f>
        <v/>
      </c>
      <c r="J1589" s="31">
        <f>IF(OR($I1589="",$P1589="",$P1589="なし"),"",$I1589*N(INDEX('メンバー'!$D$5:$D$24,$P1589)))</f>
        <v/>
      </c>
      <c r="K1589" s="32">
        <f>IF(OR($O1589="",$O1589="なし"),"",INDEX('案件'!$D$5:$D$84,$O1589)&amp;"")</f>
        <v/>
      </c>
      <c r="L1589" s="32">
        <f>IF(AND($A1589="",$B1589="",$C1589="",$F1589="",$G1589=""),"",IF(NOT(ISNUMBER($A1589)),"日付がない",IF($P1589="","氏名がない",IF($P1589="なし","氏名がメンバーにない",IF($O1589="","案件コードがない",IF($O1589="なし","案件コードが案件にない",IF($I1589="","時間がない",IF((N($F1589)*60+N($G1589))=0,"時間が0",IF($I1589=0,"丸めると0分","")))))))))</f>
        <v/>
      </c>
      <c r="M1589" s="58" t="n"/>
      <c r="N1589" s="33">
        <f>IF(ISNUMBER($A1589),DATE(YEAR($A1589),MONTH($A1589),1),"")</f>
        <v/>
      </c>
      <c r="O1589" s="34">
        <f>IF($C1589="","",IFERROR(MATCH($C1589,'案件'!$A$5:$A$84,0),"なし"))</f>
        <v/>
      </c>
      <c r="P1589" s="34">
        <f>IF($B1589="","",IFERROR(MATCH($B1589,'メンバー'!$B$5:$B$24,0),"なし"))</f>
        <v/>
      </c>
    </row>
    <row r="1590" ht="17" customHeight="1">
      <c r="A1590" s="23" t="n"/>
      <c r="B1590" s="21" t="n"/>
      <c r="C1590" s="21" t="n"/>
      <c r="D1590" s="29">
        <f>IF(OR($O1590="",$O1590="なし"),"",INDEX('案件'!$B$5:$B$84,$O1590)&amp;"")</f>
        <v/>
      </c>
      <c r="E1590" s="19" t="n"/>
      <c r="F1590" s="22" t="n"/>
      <c r="G1590" s="22" t="n"/>
      <c r="H1590" s="19" t="n"/>
      <c r="I1590" s="30">
        <f>IF(AND($F1590="",$G1590=""),"",IF(N('設定'!$B$11)&gt;0,ROUND((N($F1590)*60+N($G1590))/N('設定'!$B$11),0)*N('設定'!$B$11),(N($F1590)*60+N($G1590)))/60)</f>
        <v/>
      </c>
      <c r="J1590" s="31">
        <f>IF(OR($I1590="",$P1590="",$P1590="なし"),"",$I1590*N(INDEX('メンバー'!$D$5:$D$24,$P1590)))</f>
        <v/>
      </c>
      <c r="K1590" s="32">
        <f>IF(OR($O1590="",$O1590="なし"),"",INDEX('案件'!$D$5:$D$84,$O1590)&amp;"")</f>
        <v/>
      </c>
      <c r="L1590" s="32">
        <f>IF(AND($A1590="",$B1590="",$C1590="",$F1590="",$G1590=""),"",IF(NOT(ISNUMBER($A1590)),"日付がない",IF($P1590="","氏名がない",IF($P1590="なし","氏名がメンバーにない",IF($O1590="","案件コードがない",IF($O1590="なし","案件コードが案件にない",IF($I1590="","時間がない",IF((N($F1590)*60+N($G1590))=0,"時間が0",IF($I1590=0,"丸めると0分","")))))))))</f>
        <v/>
      </c>
      <c r="M1590" s="58" t="n"/>
      <c r="N1590" s="33">
        <f>IF(ISNUMBER($A1590),DATE(YEAR($A1590),MONTH($A1590),1),"")</f>
        <v/>
      </c>
      <c r="O1590" s="34">
        <f>IF($C1590="","",IFERROR(MATCH($C1590,'案件'!$A$5:$A$84,0),"なし"))</f>
        <v/>
      </c>
      <c r="P1590" s="34">
        <f>IF($B1590="","",IFERROR(MATCH($B1590,'メンバー'!$B$5:$B$24,0),"なし"))</f>
        <v/>
      </c>
    </row>
    <row r="1591" ht="17" customHeight="1">
      <c r="A1591" s="23" t="n"/>
      <c r="B1591" s="21" t="n"/>
      <c r="C1591" s="21" t="n"/>
      <c r="D1591" s="29">
        <f>IF(OR($O1591="",$O1591="なし"),"",INDEX('案件'!$B$5:$B$84,$O1591)&amp;"")</f>
        <v/>
      </c>
      <c r="E1591" s="19" t="n"/>
      <c r="F1591" s="22" t="n"/>
      <c r="G1591" s="22" t="n"/>
      <c r="H1591" s="19" t="n"/>
      <c r="I1591" s="30">
        <f>IF(AND($F1591="",$G1591=""),"",IF(N('設定'!$B$11)&gt;0,ROUND((N($F1591)*60+N($G1591))/N('設定'!$B$11),0)*N('設定'!$B$11),(N($F1591)*60+N($G1591)))/60)</f>
        <v/>
      </c>
      <c r="J1591" s="31">
        <f>IF(OR($I1591="",$P1591="",$P1591="なし"),"",$I1591*N(INDEX('メンバー'!$D$5:$D$24,$P1591)))</f>
        <v/>
      </c>
      <c r="K1591" s="32">
        <f>IF(OR($O1591="",$O1591="なし"),"",INDEX('案件'!$D$5:$D$84,$O1591)&amp;"")</f>
        <v/>
      </c>
      <c r="L1591" s="32">
        <f>IF(AND($A1591="",$B1591="",$C1591="",$F1591="",$G1591=""),"",IF(NOT(ISNUMBER($A1591)),"日付がない",IF($P1591="","氏名がない",IF($P1591="なし","氏名がメンバーにない",IF($O1591="","案件コードがない",IF($O1591="なし","案件コードが案件にない",IF($I1591="","時間がない",IF((N($F1591)*60+N($G1591))=0,"時間が0",IF($I1591=0,"丸めると0分","")))))))))</f>
        <v/>
      </c>
      <c r="M1591" s="58" t="n"/>
      <c r="N1591" s="33">
        <f>IF(ISNUMBER($A1591),DATE(YEAR($A1591),MONTH($A1591),1),"")</f>
        <v/>
      </c>
      <c r="O1591" s="34">
        <f>IF($C1591="","",IFERROR(MATCH($C1591,'案件'!$A$5:$A$84,0),"なし"))</f>
        <v/>
      </c>
      <c r="P1591" s="34">
        <f>IF($B1591="","",IFERROR(MATCH($B1591,'メンバー'!$B$5:$B$24,0),"なし"))</f>
        <v/>
      </c>
    </row>
    <row r="1592" ht="17" customHeight="1">
      <c r="A1592" s="23" t="n"/>
      <c r="B1592" s="21" t="n"/>
      <c r="C1592" s="21" t="n"/>
      <c r="D1592" s="29">
        <f>IF(OR($O1592="",$O1592="なし"),"",INDEX('案件'!$B$5:$B$84,$O1592)&amp;"")</f>
        <v/>
      </c>
      <c r="E1592" s="19" t="n"/>
      <c r="F1592" s="22" t="n"/>
      <c r="G1592" s="22" t="n"/>
      <c r="H1592" s="19" t="n"/>
      <c r="I1592" s="30">
        <f>IF(AND($F1592="",$G1592=""),"",IF(N('設定'!$B$11)&gt;0,ROUND((N($F1592)*60+N($G1592))/N('設定'!$B$11),0)*N('設定'!$B$11),(N($F1592)*60+N($G1592)))/60)</f>
        <v/>
      </c>
      <c r="J1592" s="31">
        <f>IF(OR($I1592="",$P1592="",$P1592="なし"),"",$I1592*N(INDEX('メンバー'!$D$5:$D$24,$P1592)))</f>
        <v/>
      </c>
      <c r="K1592" s="32">
        <f>IF(OR($O1592="",$O1592="なし"),"",INDEX('案件'!$D$5:$D$84,$O1592)&amp;"")</f>
        <v/>
      </c>
      <c r="L1592" s="32">
        <f>IF(AND($A1592="",$B1592="",$C1592="",$F1592="",$G1592=""),"",IF(NOT(ISNUMBER($A1592)),"日付がない",IF($P1592="","氏名がない",IF($P1592="なし","氏名がメンバーにない",IF($O1592="","案件コードがない",IF($O1592="なし","案件コードが案件にない",IF($I1592="","時間がない",IF((N($F1592)*60+N($G1592))=0,"時間が0",IF($I1592=0,"丸めると0分","")))))))))</f>
        <v/>
      </c>
      <c r="M1592" s="58" t="n"/>
      <c r="N1592" s="33">
        <f>IF(ISNUMBER($A1592),DATE(YEAR($A1592),MONTH($A1592),1),"")</f>
        <v/>
      </c>
      <c r="O1592" s="34">
        <f>IF($C1592="","",IFERROR(MATCH($C1592,'案件'!$A$5:$A$84,0),"なし"))</f>
        <v/>
      </c>
      <c r="P1592" s="34">
        <f>IF($B1592="","",IFERROR(MATCH($B1592,'メンバー'!$B$5:$B$24,0),"なし"))</f>
        <v/>
      </c>
    </row>
    <row r="1593" ht="17" customHeight="1">
      <c r="A1593" s="23" t="n"/>
      <c r="B1593" s="21" t="n"/>
      <c r="C1593" s="21" t="n"/>
      <c r="D1593" s="29">
        <f>IF(OR($O1593="",$O1593="なし"),"",INDEX('案件'!$B$5:$B$84,$O1593)&amp;"")</f>
        <v/>
      </c>
      <c r="E1593" s="19" t="n"/>
      <c r="F1593" s="22" t="n"/>
      <c r="G1593" s="22" t="n"/>
      <c r="H1593" s="19" t="n"/>
      <c r="I1593" s="30">
        <f>IF(AND($F1593="",$G1593=""),"",IF(N('設定'!$B$11)&gt;0,ROUND((N($F1593)*60+N($G1593))/N('設定'!$B$11),0)*N('設定'!$B$11),(N($F1593)*60+N($G1593)))/60)</f>
        <v/>
      </c>
      <c r="J1593" s="31">
        <f>IF(OR($I1593="",$P1593="",$P1593="なし"),"",$I1593*N(INDEX('メンバー'!$D$5:$D$24,$P1593)))</f>
        <v/>
      </c>
      <c r="K1593" s="32">
        <f>IF(OR($O1593="",$O1593="なし"),"",INDEX('案件'!$D$5:$D$84,$O1593)&amp;"")</f>
        <v/>
      </c>
      <c r="L1593" s="32">
        <f>IF(AND($A1593="",$B1593="",$C1593="",$F1593="",$G1593=""),"",IF(NOT(ISNUMBER($A1593)),"日付がない",IF($P1593="","氏名がない",IF($P1593="なし","氏名がメンバーにない",IF($O1593="","案件コードがない",IF($O1593="なし","案件コードが案件にない",IF($I1593="","時間がない",IF((N($F1593)*60+N($G1593))=0,"時間が0",IF($I1593=0,"丸めると0分","")))))))))</f>
        <v/>
      </c>
      <c r="M1593" s="58" t="n"/>
      <c r="N1593" s="33">
        <f>IF(ISNUMBER($A1593),DATE(YEAR($A1593),MONTH($A1593),1),"")</f>
        <v/>
      </c>
      <c r="O1593" s="34">
        <f>IF($C1593="","",IFERROR(MATCH($C1593,'案件'!$A$5:$A$84,0),"なし"))</f>
        <v/>
      </c>
      <c r="P1593" s="34">
        <f>IF($B1593="","",IFERROR(MATCH($B1593,'メンバー'!$B$5:$B$24,0),"なし"))</f>
        <v/>
      </c>
    </row>
    <row r="1594" ht="17" customHeight="1">
      <c r="A1594" s="23" t="n"/>
      <c r="B1594" s="21" t="n"/>
      <c r="C1594" s="21" t="n"/>
      <c r="D1594" s="29">
        <f>IF(OR($O1594="",$O1594="なし"),"",INDEX('案件'!$B$5:$B$84,$O1594)&amp;"")</f>
        <v/>
      </c>
      <c r="E1594" s="19" t="n"/>
      <c r="F1594" s="22" t="n"/>
      <c r="G1594" s="22" t="n"/>
      <c r="H1594" s="19" t="n"/>
      <c r="I1594" s="30">
        <f>IF(AND($F1594="",$G1594=""),"",IF(N('設定'!$B$11)&gt;0,ROUND((N($F1594)*60+N($G1594))/N('設定'!$B$11),0)*N('設定'!$B$11),(N($F1594)*60+N($G1594)))/60)</f>
        <v/>
      </c>
      <c r="J1594" s="31">
        <f>IF(OR($I1594="",$P1594="",$P1594="なし"),"",$I1594*N(INDEX('メンバー'!$D$5:$D$24,$P1594)))</f>
        <v/>
      </c>
      <c r="K1594" s="32">
        <f>IF(OR($O1594="",$O1594="なし"),"",INDEX('案件'!$D$5:$D$84,$O1594)&amp;"")</f>
        <v/>
      </c>
      <c r="L1594" s="32">
        <f>IF(AND($A1594="",$B1594="",$C1594="",$F1594="",$G1594=""),"",IF(NOT(ISNUMBER($A1594)),"日付がない",IF($P1594="","氏名がない",IF($P1594="なし","氏名がメンバーにない",IF($O1594="","案件コードがない",IF($O1594="なし","案件コードが案件にない",IF($I1594="","時間がない",IF((N($F1594)*60+N($G1594))=0,"時間が0",IF($I1594=0,"丸めると0分","")))))))))</f>
        <v/>
      </c>
      <c r="M1594" s="58" t="n"/>
      <c r="N1594" s="33">
        <f>IF(ISNUMBER($A1594),DATE(YEAR($A1594),MONTH($A1594),1),"")</f>
        <v/>
      </c>
      <c r="O1594" s="34">
        <f>IF($C1594="","",IFERROR(MATCH($C1594,'案件'!$A$5:$A$84,0),"なし"))</f>
        <v/>
      </c>
      <c r="P1594" s="34">
        <f>IF($B1594="","",IFERROR(MATCH($B1594,'メンバー'!$B$5:$B$24,0),"なし"))</f>
        <v/>
      </c>
    </row>
    <row r="1595" ht="17" customHeight="1">
      <c r="A1595" s="23" t="n"/>
      <c r="B1595" s="21" t="n"/>
      <c r="C1595" s="21" t="n"/>
      <c r="D1595" s="29">
        <f>IF(OR($O1595="",$O1595="なし"),"",INDEX('案件'!$B$5:$B$84,$O1595)&amp;"")</f>
        <v/>
      </c>
      <c r="E1595" s="19" t="n"/>
      <c r="F1595" s="22" t="n"/>
      <c r="G1595" s="22" t="n"/>
      <c r="H1595" s="19" t="n"/>
      <c r="I1595" s="30">
        <f>IF(AND($F1595="",$G1595=""),"",IF(N('設定'!$B$11)&gt;0,ROUND((N($F1595)*60+N($G1595))/N('設定'!$B$11),0)*N('設定'!$B$11),(N($F1595)*60+N($G1595)))/60)</f>
        <v/>
      </c>
      <c r="J1595" s="31">
        <f>IF(OR($I1595="",$P1595="",$P1595="なし"),"",$I1595*N(INDEX('メンバー'!$D$5:$D$24,$P1595)))</f>
        <v/>
      </c>
      <c r="K1595" s="32">
        <f>IF(OR($O1595="",$O1595="なし"),"",INDEX('案件'!$D$5:$D$84,$O1595)&amp;"")</f>
        <v/>
      </c>
      <c r="L1595" s="32">
        <f>IF(AND($A1595="",$B1595="",$C1595="",$F1595="",$G1595=""),"",IF(NOT(ISNUMBER($A1595)),"日付がない",IF($P1595="","氏名がない",IF($P1595="なし","氏名がメンバーにない",IF($O1595="","案件コードがない",IF($O1595="なし","案件コードが案件にない",IF($I1595="","時間がない",IF((N($F1595)*60+N($G1595))=0,"時間が0",IF($I1595=0,"丸めると0分","")))))))))</f>
        <v/>
      </c>
      <c r="M1595" s="58" t="n"/>
      <c r="N1595" s="33">
        <f>IF(ISNUMBER($A1595),DATE(YEAR($A1595),MONTH($A1595),1),"")</f>
        <v/>
      </c>
      <c r="O1595" s="34">
        <f>IF($C1595="","",IFERROR(MATCH($C1595,'案件'!$A$5:$A$84,0),"なし"))</f>
        <v/>
      </c>
      <c r="P1595" s="34">
        <f>IF($B1595="","",IFERROR(MATCH($B1595,'メンバー'!$B$5:$B$24,0),"なし"))</f>
        <v/>
      </c>
    </row>
    <row r="1596" ht="17" customHeight="1">
      <c r="A1596" s="23" t="n"/>
      <c r="B1596" s="21" t="n"/>
      <c r="C1596" s="21" t="n"/>
      <c r="D1596" s="29">
        <f>IF(OR($O1596="",$O1596="なし"),"",INDEX('案件'!$B$5:$B$84,$O1596)&amp;"")</f>
        <v/>
      </c>
      <c r="E1596" s="19" t="n"/>
      <c r="F1596" s="22" t="n"/>
      <c r="G1596" s="22" t="n"/>
      <c r="H1596" s="19" t="n"/>
      <c r="I1596" s="30">
        <f>IF(AND($F1596="",$G1596=""),"",IF(N('設定'!$B$11)&gt;0,ROUND((N($F1596)*60+N($G1596))/N('設定'!$B$11),0)*N('設定'!$B$11),(N($F1596)*60+N($G1596)))/60)</f>
        <v/>
      </c>
      <c r="J1596" s="31">
        <f>IF(OR($I1596="",$P1596="",$P1596="なし"),"",$I1596*N(INDEX('メンバー'!$D$5:$D$24,$P1596)))</f>
        <v/>
      </c>
      <c r="K1596" s="32">
        <f>IF(OR($O1596="",$O1596="なし"),"",INDEX('案件'!$D$5:$D$84,$O1596)&amp;"")</f>
        <v/>
      </c>
      <c r="L1596" s="32">
        <f>IF(AND($A1596="",$B1596="",$C1596="",$F1596="",$G1596=""),"",IF(NOT(ISNUMBER($A1596)),"日付がない",IF($P1596="","氏名がない",IF($P1596="なし","氏名がメンバーにない",IF($O1596="","案件コードがない",IF($O1596="なし","案件コードが案件にない",IF($I1596="","時間がない",IF((N($F1596)*60+N($G1596))=0,"時間が0",IF($I1596=0,"丸めると0分","")))))))))</f>
        <v/>
      </c>
      <c r="M1596" s="58" t="n"/>
      <c r="N1596" s="33">
        <f>IF(ISNUMBER($A1596),DATE(YEAR($A1596),MONTH($A1596),1),"")</f>
        <v/>
      </c>
      <c r="O1596" s="34">
        <f>IF($C1596="","",IFERROR(MATCH($C1596,'案件'!$A$5:$A$84,0),"なし"))</f>
        <v/>
      </c>
      <c r="P1596" s="34">
        <f>IF($B1596="","",IFERROR(MATCH($B1596,'メンバー'!$B$5:$B$24,0),"なし"))</f>
        <v/>
      </c>
    </row>
    <row r="1597" ht="17" customHeight="1">
      <c r="A1597" s="23" t="n"/>
      <c r="B1597" s="21" t="n"/>
      <c r="C1597" s="21" t="n"/>
      <c r="D1597" s="29">
        <f>IF(OR($O1597="",$O1597="なし"),"",INDEX('案件'!$B$5:$B$84,$O1597)&amp;"")</f>
        <v/>
      </c>
      <c r="E1597" s="19" t="n"/>
      <c r="F1597" s="22" t="n"/>
      <c r="G1597" s="22" t="n"/>
      <c r="H1597" s="19" t="n"/>
      <c r="I1597" s="30">
        <f>IF(AND($F1597="",$G1597=""),"",IF(N('設定'!$B$11)&gt;0,ROUND((N($F1597)*60+N($G1597))/N('設定'!$B$11),0)*N('設定'!$B$11),(N($F1597)*60+N($G1597)))/60)</f>
        <v/>
      </c>
      <c r="J1597" s="31">
        <f>IF(OR($I1597="",$P1597="",$P1597="なし"),"",$I1597*N(INDEX('メンバー'!$D$5:$D$24,$P1597)))</f>
        <v/>
      </c>
      <c r="K1597" s="32">
        <f>IF(OR($O1597="",$O1597="なし"),"",INDEX('案件'!$D$5:$D$84,$O1597)&amp;"")</f>
        <v/>
      </c>
      <c r="L1597" s="32">
        <f>IF(AND($A1597="",$B1597="",$C1597="",$F1597="",$G1597=""),"",IF(NOT(ISNUMBER($A1597)),"日付がない",IF($P1597="","氏名がない",IF($P1597="なし","氏名がメンバーにない",IF($O1597="","案件コードがない",IF($O1597="なし","案件コードが案件にない",IF($I1597="","時間がない",IF((N($F1597)*60+N($G1597))=0,"時間が0",IF($I1597=0,"丸めると0分","")))))))))</f>
        <v/>
      </c>
      <c r="M1597" s="58" t="n"/>
      <c r="N1597" s="33">
        <f>IF(ISNUMBER($A1597),DATE(YEAR($A1597),MONTH($A1597),1),"")</f>
        <v/>
      </c>
      <c r="O1597" s="34">
        <f>IF($C1597="","",IFERROR(MATCH($C1597,'案件'!$A$5:$A$84,0),"なし"))</f>
        <v/>
      </c>
      <c r="P1597" s="34">
        <f>IF($B1597="","",IFERROR(MATCH($B1597,'メンバー'!$B$5:$B$24,0),"なし"))</f>
        <v/>
      </c>
    </row>
    <row r="1598" ht="17" customHeight="1">
      <c r="A1598" s="23" t="n"/>
      <c r="B1598" s="21" t="n"/>
      <c r="C1598" s="21" t="n"/>
      <c r="D1598" s="29">
        <f>IF(OR($O1598="",$O1598="なし"),"",INDEX('案件'!$B$5:$B$84,$O1598)&amp;"")</f>
        <v/>
      </c>
      <c r="E1598" s="19" t="n"/>
      <c r="F1598" s="22" t="n"/>
      <c r="G1598" s="22" t="n"/>
      <c r="H1598" s="19" t="n"/>
      <c r="I1598" s="30">
        <f>IF(AND($F1598="",$G1598=""),"",IF(N('設定'!$B$11)&gt;0,ROUND((N($F1598)*60+N($G1598))/N('設定'!$B$11),0)*N('設定'!$B$11),(N($F1598)*60+N($G1598)))/60)</f>
        <v/>
      </c>
      <c r="J1598" s="31">
        <f>IF(OR($I1598="",$P1598="",$P1598="なし"),"",$I1598*N(INDEX('メンバー'!$D$5:$D$24,$P1598)))</f>
        <v/>
      </c>
      <c r="K1598" s="32">
        <f>IF(OR($O1598="",$O1598="なし"),"",INDEX('案件'!$D$5:$D$84,$O1598)&amp;"")</f>
        <v/>
      </c>
      <c r="L1598" s="32">
        <f>IF(AND($A1598="",$B1598="",$C1598="",$F1598="",$G1598=""),"",IF(NOT(ISNUMBER($A1598)),"日付がない",IF($P1598="","氏名がない",IF($P1598="なし","氏名がメンバーにない",IF($O1598="","案件コードがない",IF($O1598="なし","案件コードが案件にない",IF($I1598="","時間がない",IF((N($F1598)*60+N($G1598))=0,"時間が0",IF($I1598=0,"丸めると0分","")))))))))</f>
        <v/>
      </c>
      <c r="M1598" s="58" t="n"/>
      <c r="N1598" s="33">
        <f>IF(ISNUMBER($A1598),DATE(YEAR($A1598),MONTH($A1598),1),"")</f>
        <v/>
      </c>
      <c r="O1598" s="34">
        <f>IF($C1598="","",IFERROR(MATCH($C1598,'案件'!$A$5:$A$84,0),"なし"))</f>
        <v/>
      </c>
      <c r="P1598" s="34">
        <f>IF($B1598="","",IFERROR(MATCH($B1598,'メンバー'!$B$5:$B$24,0),"なし"))</f>
        <v/>
      </c>
    </row>
    <row r="1599" ht="17" customHeight="1">
      <c r="A1599" s="23" t="n"/>
      <c r="B1599" s="21" t="n"/>
      <c r="C1599" s="21" t="n"/>
      <c r="D1599" s="29">
        <f>IF(OR($O1599="",$O1599="なし"),"",INDEX('案件'!$B$5:$B$84,$O1599)&amp;"")</f>
        <v/>
      </c>
      <c r="E1599" s="19" t="n"/>
      <c r="F1599" s="22" t="n"/>
      <c r="G1599" s="22" t="n"/>
      <c r="H1599" s="19" t="n"/>
      <c r="I1599" s="30">
        <f>IF(AND($F1599="",$G1599=""),"",IF(N('設定'!$B$11)&gt;0,ROUND((N($F1599)*60+N($G1599))/N('設定'!$B$11),0)*N('設定'!$B$11),(N($F1599)*60+N($G1599)))/60)</f>
        <v/>
      </c>
      <c r="J1599" s="31">
        <f>IF(OR($I1599="",$P1599="",$P1599="なし"),"",$I1599*N(INDEX('メンバー'!$D$5:$D$24,$P1599)))</f>
        <v/>
      </c>
      <c r="K1599" s="32">
        <f>IF(OR($O1599="",$O1599="なし"),"",INDEX('案件'!$D$5:$D$84,$O1599)&amp;"")</f>
        <v/>
      </c>
      <c r="L1599" s="32">
        <f>IF(AND($A1599="",$B1599="",$C1599="",$F1599="",$G1599=""),"",IF(NOT(ISNUMBER($A1599)),"日付がない",IF($P1599="","氏名がない",IF($P1599="なし","氏名がメンバーにない",IF($O1599="","案件コードがない",IF($O1599="なし","案件コードが案件にない",IF($I1599="","時間がない",IF((N($F1599)*60+N($G1599))=0,"時間が0",IF($I1599=0,"丸めると0分","")))))))))</f>
        <v/>
      </c>
      <c r="M1599" s="58" t="n"/>
      <c r="N1599" s="33">
        <f>IF(ISNUMBER($A1599),DATE(YEAR($A1599),MONTH($A1599),1),"")</f>
        <v/>
      </c>
      <c r="O1599" s="34">
        <f>IF($C1599="","",IFERROR(MATCH($C1599,'案件'!$A$5:$A$84,0),"なし"))</f>
        <v/>
      </c>
      <c r="P1599" s="34">
        <f>IF($B1599="","",IFERROR(MATCH($B1599,'メンバー'!$B$5:$B$24,0),"なし"))</f>
        <v/>
      </c>
    </row>
    <row r="1600" ht="17" customHeight="1">
      <c r="A1600" s="23" t="n"/>
      <c r="B1600" s="21" t="n"/>
      <c r="C1600" s="21" t="n"/>
      <c r="D1600" s="29">
        <f>IF(OR($O1600="",$O1600="なし"),"",INDEX('案件'!$B$5:$B$84,$O1600)&amp;"")</f>
        <v/>
      </c>
      <c r="E1600" s="19" t="n"/>
      <c r="F1600" s="22" t="n"/>
      <c r="G1600" s="22" t="n"/>
      <c r="H1600" s="19" t="n"/>
      <c r="I1600" s="30">
        <f>IF(AND($F1600="",$G1600=""),"",IF(N('設定'!$B$11)&gt;0,ROUND((N($F1600)*60+N($G1600))/N('設定'!$B$11),0)*N('設定'!$B$11),(N($F1600)*60+N($G1600)))/60)</f>
        <v/>
      </c>
      <c r="J1600" s="31">
        <f>IF(OR($I1600="",$P1600="",$P1600="なし"),"",$I1600*N(INDEX('メンバー'!$D$5:$D$24,$P1600)))</f>
        <v/>
      </c>
      <c r="K1600" s="32">
        <f>IF(OR($O1600="",$O1600="なし"),"",INDEX('案件'!$D$5:$D$84,$O1600)&amp;"")</f>
        <v/>
      </c>
      <c r="L1600" s="32">
        <f>IF(AND($A1600="",$B1600="",$C1600="",$F1600="",$G1600=""),"",IF(NOT(ISNUMBER($A1600)),"日付がない",IF($P1600="","氏名がない",IF($P1600="なし","氏名がメンバーにない",IF($O1600="","案件コードがない",IF($O1600="なし","案件コードが案件にない",IF($I1600="","時間がない",IF((N($F1600)*60+N($G1600))=0,"時間が0",IF($I1600=0,"丸めると0分","")))))))))</f>
        <v/>
      </c>
      <c r="M1600" s="58" t="n"/>
      <c r="N1600" s="33">
        <f>IF(ISNUMBER($A1600),DATE(YEAR($A1600),MONTH($A1600),1),"")</f>
        <v/>
      </c>
      <c r="O1600" s="34">
        <f>IF($C1600="","",IFERROR(MATCH($C1600,'案件'!$A$5:$A$84,0),"なし"))</f>
        <v/>
      </c>
      <c r="P1600" s="34">
        <f>IF($B1600="","",IFERROR(MATCH($B1600,'メンバー'!$B$5:$B$24,0),"なし"))</f>
        <v/>
      </c>
    </row>
    <row r="1601" ht="17" customHeight="1">
      <c r="A1601" s="23" t="n"/>
      <c r="B1601" s="21" t="n"/>
      <c r="C1601" s="21" t="n"/>
      <c r="D1601" s="29">
        <f>IF(OR($O1601="",$O1601="なし"),"",INDEX('案件'!$B$5:$B$84,$O1601)&amp;"")</f>
        <v/>
      </c>
      <c r="E1601" s="19" t="n"/>
      <c r="F1601" s="22" t="n"/>
      <c r="G1601" s="22" t="n"/>
      <c r="H1601" s="19" t="n"/>
      <c r="I1601" s="30">
        <f>IF(AND($F1601="",$G1601=""),"",IF(N('設定'!$B$11)&gt;0,ROUND((N($F1601)*60+N($G1601))/N('設定'!$B$11),0)*N('設定'!$B$11),(N($F1601)*60+N($G1601)))/60)</f>
        <v/>
      </c>
      <c r="J1601" s="31">
        <f>IF(OR($I1601="",$P1601="",$P1601="なし"),"",$I1601*N(INDEX('メンバー'!$D$5:$D$24,$P1601)))</f>
        <v/>
      </c>
      <c r="K1601" s="32">
        <f>IF(OR($O1601="",$O1601="なし"),"",INDEX('案件'!$D$5:$D$84,$O1601)&amp;"")</f>
        <v/>
      </c>
      <c r="L1601" s="32">
        <f>IF(AND($A1601="",$B1601="",$C1601="",$F1601="",$G1601=""),"",IF(NOT(ISNUMBER($A1601)),"日付がない",IF($P1601="","氏名がない",IF($P1601="なし","氏名がメンバーにない",IF($O1601="","案件コードがない",IF($O1601="なし","案件コードが案件にない",IF($I1601="","時間がない",IF((N($F1601)*60+N($G1601))=0,"時間が0",IF($I1601=0,"丸めると0分","")))))))))</f>
        <v/>
      </c>
      <c r="M1601" s="58" t="n"/>
      <c r="N1601" s="33">
        <f>IF(ISNUMBER($A1601),DATE(YEAR($A1601),MONTH($A1601),1),"")</f>
        <v/>
      </c>
      <c r="O1601" s="34">
        <f>IF($C1601="","",IFERROR(MATCH($C1601,'案件'!$A$5:$A$84,0),"なし"))</f>
        <v/>
      </c>
      <c r="P1601" s="34">
        <f>IF($B1601="","",IFERROR(MATCH($B1601,'メンバー'!$B$5:$B$24,0),"なし"))</f>
        <v/>
      </c>
    </row>
    <row r="1602" ht="17" customHeight="1">
      <c r="A1602" s="23" t="n"/>
      <c r="B1602" s="21" t="n"/>
      <c r="C1602" s="21" t="n"/>
      <c r="D1602" s="29">
        <f>IF(OR($O1602="",$O1602="なし"),"",INDEX('案件'!$B$5:$B$84,$O1602)&amp;"")</f>
        <v/>
      </c>
      <c r="E1602" s="19" t="n"/>
      <c r="F1602" s="22" t="n"/>
      <c r="G1602" s="22" t="n"/>
      <c r="H1602" s="19" t="n"/>
      <c r="I1602" s="30">
        <f>IF(AND($F1602="",$G1602=""),"",IF(N('設定'!$B$11)&gt;0,ROUND((N($F1602)*60+N($G1602))/N('設定'!$B$11),0)*N('設定'!$B$11),(N($F1602)*60+N($G1602)))/60)</f>
        <v/>
      </c>
      <c r="J1602" s="31">
        <f>IF(OR($I1602="",$P1602="",$P1602="なし"),"",$I1602*N(INDEX('メンバー'!$D$5:$D$24,$P1602)))</f>
        <v/>
      </c>
      <c r="K1602" s="32">
        <f>IF(OR($O1602="",$O1602="なし"),"",INDEX('案件'!$D$5:$D$84,$O1602)&amp;"")</f>
        <v/>
      </c>
      <c r="L1602" s="32">
        <f>IF(AND($A1602="",$B1602="",$C1602="",$F1602="",$G1602=""),"",IF(NOT(ISNUMBER($A1602)),"日付がない",IF($P1602="","氏名がない",IF($P1602="なし","氏名がメンバーにない",IF($O1602="","案件コードがない",IF($O1602="なし","案件コードが案件にない",IF($I1602="","時間がない",IF((N($F1602)*60+N($G1602))=0,"時間が0",IF($I1602=0,"丸めると0分","")))))))))</f>
        <v/>
      </c>
      <c r="M1602" s="58" t="n"/>
      <c r="N1602" s="33">
        <f>IF(ISNUMBER($A1602),DATE(YEAR($A1602),MONTH($A1602),1),"")</f>
        <v/>
      </c>
      <c r="O1602" s="34">
        <f>IF($C1602="","",IFERROR(MATCH($C1602,'案件'!$A$5:$A$84,0),"なし"))</f>
        <v/>
      </c>
      <c r="P1602" s="34">
        <f>IF($B1602="","",IFERROR(MATCH($B1602,'メンバー'!$B$5:$B$24,0),"なし"))</f>
        <v/>
      </c>
    </row>
    <row r="1603" ht="17" customHeight="1">
      <c r="A1603" s="23" t="n"/>
      <c r="B1603" s="21" t="n"/>
      <c r="C1603" s="21" t="n"/>
      <c r="D1603" s="29">
        <f>IF(OR($O1603="",$O1603="なし"),"",INDEX('案件'!$B$5:$B$84,$O1603)&amp;"")</f>
        <v/>
      </c>
      <c r="E1603" s="19" t="n"/>
      <c r="F1603" s="22" t="n"/>
      <c r="G1603" s="22" t="n"/>
      <c r="H1603" s="19" t="n"/>
      <c r="I1603" s="30">
        <f>IF(AND($F1603="",$G1603=""),"",IF(N('設定'!$B$11)&gt;0,ROUND((N($F1603)*60+N($G1603))/N('設定'!$B$11),0)*N('設定'!$B$11),(N($F1603)*60+N($G1603)))/60)</f>
        <v/>
      </c>
      <c r="J1603" s="31">
        <f>IF(OR($I1603="",$P1603="",$P1603="なし"),"",$I1603*N(INDEX('メンバー'!$D$5:$D$24,$P1603)))</f>
        <v/>
      </c>
      <c r="K1603" s="32">
        <f>IF(OR($O1603="",$O1603="なし"),"",INDEX('案件'!$D$5:$D$84,$O1603)&amp;"")</f>
        <v/>
      </c>
      <c r="L1603" s="32">
        <f>IF(AND($A1603="",$B1603="",$C1603="",$F1603="",$G1603=""),"",IF(NOT(ISNUMBER($A1603)),"日付がない",IF($P1603="","氏名がない",IF($P1603="なし","氏名がメンバーにない",IF($O1603="","案件コードがない",IF($O1603="なし","案件コードが案件にない",IF($I1603="","時間がない",IF((N($F1603)*60+N($G1603))=0,"時間が0",IF($I1603=0,"丸めると0分","")))))))))</f>
        <v/>
      </c>
      <c r="M1603" s="58" t="n"/>
      <c r="N1603" s="33">
        <f>IF(ISNUMBER($A1603),DATE(YEAR($A1603),MONTH($A1603),1),"")</f>
        <v/>
      </c>
      <c r="O1603" s="34">
        <f>IF($C1603="","",IFERROR(MATCH($C1603,'案件'!$A$5:$A$84,0),"なし"))</f>
        <v/>
      </c>
      <c r="P1603" s="34">
        <f>IF($B1603="","",IFERROR(MATCH($B1603,'メンバー'!$B$5:$B$24,0),"なし"))</f>
        <v/>
      </c>
    </row>
    <row r="1604" ht="17" customHeight="1">
      <c r="A1604" s="23" t="n"/>
      <c r="B1604" s="21" t="n"/>
      <c r="C1604" s="21" t="n"/>
      <c r="D1604" s="29">
        <f>IF(OR($O1604="",$O1604="なし"),"",INDEX('案件'!$B$5:$B$84,$O1604)&amp;"")</f>
        <v/>
      </c>
      <c r="E1604" s="19" t="n"/>
      <c r="F1604" s="22" t="n"/>
      <c r="G1604" s="22" t="n"/>
      <c r="H1604" s="19" t="n"/>
      <c r="I1604" s="30">
        <f>IF(AND($F1604="",$G1604=""),"",IF(N('設定'!$B$11)&gt;0,ROUND((N($F1604)*60+N($G1604))/N('設定'!$B$11),0)*N('設定'!$B$11),(N($F1604)*60+N($G1604)))/60)</f>
        <v/>
      </c>
      <c r="J1604" s="31">
        <f>IF(OR($I1604="",$P1604="",$P1604="なし"),"",$I1604*N(INDEX('メンバー'!$D$5:$D$24,$P1604)))</f>
        <v/>
      </c>
      <c r="K1604" s="32">
        <f>IF(OR($O1604="",$O1604="なし"),"",INDEX('案件'!$D$5:$D$84,$O1604)&amp;"")</f>
        <v/>
      </c>
      <c r="L1604" s="32">
        <f>IF(AND($A1604="",$B1604="",$C1604="",$F1604="",$G1604=""),"",IF(NOT(ISNUMBER($A1604)),"日付がない",IF($P1604="","氏名がない",IF($P1604="なし","氏名がメンバーにない",IF($O1604="","案件コードがない",IF($O1604="なし","案件コードが案件にない",IF($I1604="","時間がない",IF((N($F1604)*60+N($G1604))=0,"時間が0",IF($I1604=0,"丸めると0分","")))))))))</f>
        <v/>
      </c>
      <c r="M1604" s="58" t="n"/>
      <c r="N1604" s="33">
        <f>IF(ISNUMBER($A1604),DATE(YEAR($A1604),MONTH($A1604),1),"")</f>
        <v/>
      </c>
      <c r="O1604" s="34">
        <f>IF($C1604="","",IFERROR(MATCH($C1604,'案件'!$A$5:$A$84,0),"なし"))</f>
        <v/>
      </c>
      <c r="P1604" s="34">
        <f>IF($B1604="","",IFERROR(MATCH($B1604,'メンバー'!$B$5:$B$24,0),"なし"))</f>
        <v/>
      </c>
    </row>
    <row r="1605" ht="17" customHeight="1">
      <c r="A1605" s="23" t="n"/>
      <c r="B1605" s="21" t="n"/>
      <c r="C1605" s="21" t="n"/>
      <c r="D1605" s="29">
        <f>IF(OR($O1605="",$O1605="なし"),"",INDEX('案件'!$B$5:$B$84,$O1605)&amp;"")</f>
        <v/>
      </c>
      <c r="E1605" s="19" t="n"/>
      <c r="F1605" s="22" t="n"/>
      <c r="G1605" s="22" t="n"/>
      <c r="H1605" s="19" t="n"/>
      <c r="I1605" s="30">
        <f>IF(AND($F1605="",$G1605=""),"",IF(N('設定'!$B$11)&gt;0,ROUND((N($F1605)*60+N($G1605))/N('設定'!$B$11),0)*N('設定'!$B$11),(N($F1605)*60+N($G1605)))/60)</f>
        <v/>
      </c>
      <c r="J1605" s="31">
        <f>IF(OR($I1605="",$P1605="",$P1605="なし"),"",$I1605*N(INDEX('メンバー'!$D$5:$D$24,$P1605)))</f>
        <v/>
      </c>
      <c r="K1605" s="32">
        <f>IF(OR($O1605="",$O1605="なし"),"",INDEX('案件'!$D$5:$D$84,$O1605)&amp;"")</f>
        <v/>
      </c>
      <c r="L1605" s="32">
        <f>IF(AND($A1605="",$B1605="",$C1605="",$F1605="",$G1605=""),"",IF(NOT(ISNUMBER($A1605)),"日付がない",IF($P1605="","氏名がない",IF($P1605="なし","氏名がメンバーにない",IF($O1605="","案件コードがない",IF($O1605="なし","案件コードが案件にない",IF($I1605="","時間がない",IF((N($F1605)*60+N($G1605))=0,"時間が0",IF($I1605=0,"丸めると0分","")))))))))</f>
        <v/>
      </c>
      <c r="M1605" s="58" t="n"/>
      <c r="N1605" s="33">
        <f>IF(ISNUMBER($A1605),DATE(YEAR($A1605),MONTH($A1605),1),"")</f>
        <v/>
      </c>
      <c r="O1605" s="34">
        <f>IF($C1605="","",IFERROR(MATCH($C1605,'案件'!$A$5:$A$84,0),"なし"))</f>
        <v/>
      </c>
      <c r="P1605" s="34">
        <f>IF($B1605="","",IFERROR(MATCH($B1605,'メンバー'!$B$5:$B$24,0),"なし"))</f>
        <v/>
      </c>
    </row>
    <row r="1606" ht="17" customHeight="1">
      <c r="A1606" s="23" t="n"/>
      <c r="B1606" s="21" t="n"/>
      <c r="C1606" s="21" t="n"/>
      <c r="D1606" s="29">
        <f>IF(OR($O1606="",$O1606="なし"),"",INDEX('案件'!$B$5:$B$84,$O1606)&amp;"")</f>
        <v/>
      </c>
      <c r="E1606" s="19" t="n"/>
      <c r="F1606" s="22" t="n"/>
      <c r="G1606" s="22" t="n"/>
      <c r="H1606" s="19" t="n"/>
      <c r="I1606" s="30">
        <f>IF(AND($F1606="",$G1606=""),"",IF(N('設定'!$B$11)&gt;0,ROUND((N($F1606)*60+N($G1606))/N('設定'!$B$11),0)*N('設定'!$B$11),(N($F1606)*60+N($G1606)))/60)</f>
        <v/>
      </c>
      <c r="J1606" s="31">
        <f>IF(OR($I1606="",$P1606="",$P1606="なし"),"",$I1606*N(INDEX('メンバー'!$D$5:$D$24,$P1606)))</f>
        <v/>
      </c>
      <c r="K1606" s="32">
        <f>IF(OR($O1606="",$O1606="なし"),"",INDEX('案件'!$D$5:$D$84,$O1606)&amp;"")</f>
        <v/>
      </c>
      <c r="L1606" s="32">
        <f>IF(AND($A1606="",$B1606="",$C1606="",$F1606="",$G1606=""),"",IF(NOT(ISNUMBER($A1606)),"日付がない",IF($P1606="","氏名がない",IF($P1606="なし","氏名がメンバーにない",IF($O1606="","案件コードがない",IF($O1606="なし","案件コードが案件にない",IF($I1606="","時間がない",IF((N($F1606)*60+N($G1606))=0,"時間が0",IF($I1606=0,"丸めると0分","")))))))))</f>
        <v/>
      </c>
      <c r="M1606" s="58" t="n"/>
      <c r="N1606" s="33">
        <f>IF(ISNUMBER($A1606),DATE(YEAR($A1606),MONTH($A1606),1),"")</f>
        <v/>
      </c>
      <c r="O1606" s="34">
        <f>IF($C1606="","",IFERROR(MATCH($C1606,'案件'!$A$5:$A$84,0),"なし"))</f>
        <v/>
      </c>
      <c r="P1606" s="34">
        <f>IF($B1606="","",IFERROR(MATCH($B1606,'メンバー'!$B$5:$B$24,0),"なし"))</f>
        <v/>
      </c>
    </row>
    <row r="1607" ht="17" customHeight="1">
      <c r="A1607" s="23" t="n"/>
      <c r="B1607" s="21" t="n"/>
      <c r="C1607" s="21" t="n"/>
      <c r="D1607" s="29">
        <f>IF(OR($O1607="",$O1607="なし"),"",INDEX('案件'!$B$5:$B$84,$O1607)&amp;"")</f>
        <v/>
      </c>
      <c r="E1607" s="19" t="n"/>
      <c r="F1607" s="22" t="n"/>
      <c r="G1607" s="22" t="n"/>
      <c r="H1607" s="19" t="n"/>
      <c r="I1607" s="30">
        <f>IF(AND($F1607="",$G1607=""),"",IF(N('設定'!$B$11)&gt;0,ROUND((N($F1607)*60+N($G1607))/N('設定'!$B$11),0)*N('設定'!$B$11),(N($F1607)*60+N($G1607)))/60)</f>
        <v/>
      </c>
      <c r="J1607" s="31">
        <f>IF(OR($I1607="",$P1607="",$P1607="なし"),"",$I1607*N(INDEX('メンバー'!$D$5:$D$24,$P1607)))</f>
        <v/>
      </c>
      <c r="K1607" s="32">
        <f>IF(OR($O1607="",$O1607="なし"),"",INDEX('案件'!$D$5:$D$84,$O1607)&amp;"")</f>
        <v/>
      </c>
      <c r="L1607" s="32">
        <f>IF(AND($A1607="",$B1607="",$C1607="",$F1607="",$G1607=""),"",IF(NOT(ISNUMBER($A1607)),"日付がない",IF($P1607="","氏名がない",IF($P1607="なし","氏名がメンバーにない",IF($O1607="","案件コードがない",IF($O1607="なし","案件コードが案件にない",IF($I1607="","時間がない",IF((N($F1607)*60+N($G1607))=0,"時間が0",IF($I1607=0,"丸めると0分","")))))))))</f>
        <v/>
      </c>
      <c r="M1607" s="58" t="n"/>
      <c r="N1607" s="33">
        <f>IF(ISNUMBER($A1607),DATE(YEAR($A1607),MONTH($A1607),1),"")</f>
        <v/>
      </c>
      <c r="O1607" s="34">
        <f>IF($C1607="","",IFERROR(MATCH($C1607,'案件'!$A$5:$A$84,0),"なし"))</f>
        <v/>
      </c>
      <c r="P1607" s="34">
        <f>IF($B1607="","",IFERROR(MATCH($B1607,'メンバー'!$B$5:$B$24,0),"なし"))</f>
        <v/>
      </c>
    </row>
    <row r="1608" ht="17" customHeight="1">
      <c r="A1608" s="23" t="n"/>
      <c r="B1608" s="21" t="n"/>
      <c r="C1608" s="21" t="n"/>
      <c r="D1608" s="29">
        <f>IF(OR($O1608="",$O1608="なし"),"",INDEX('案件'!$B$5:$B$84,$O1608)&amp;"")</f>
        <v/>
      </c>
      <c r="E1608" s="19" t="n"/>
      <c r="F1608" s="22" t="n"/>
      <c r="G1608" s="22" t="n"/>
      <c r="H1608" s="19" t="n"/>
      <c r="I1608" s="30">
        <f>IF(AND($F1608="",$G1608=""),"",IF(N('設定'!$B$11)&gt;0,ROUND((N($F1608)*60+N($G1608))/N('設定'!$B$11),0)*N('設定'!$B$11),(N($F1608)*60+N($G1608)))/60)</f>
        <v/>
      </c>
      <c r="J1608" s="31">
        <f>IF(OR($I1608="",$P1608="",$P1608="なし"),"",$I1608*N(INDEX('メンバー'!$D$5:$D$24,$P1608)))</f>
        <v/>
      </c>
      <c r="K1608" s="32">
        <f>IF(OR($O1608="",$O1608="なし"),"",INDEX('案件'!$D$5:$D$84,$O1608)&amp;"")</f>
        <v/>
      </c>
      <c r="L1608" s="32">
        <f>IF(AND($A1608="",$B1608="",$C1608="",$F1608="",$G1608=""),"",IF(NOT(ISNUMBER($A1608)),"日付がない",IF($P1608="","氏名がない",IF($P1608="なし","氏名がメンバーにない",IF($O1608="","案件コードがない",IF($O1608="なし","案件コードが案件にない",IF($I1608="","時間がない",IF((N($F1608)*60+N($G1608))=0,"時間が0",IF($I1608=0,"丸めると0分","")))))))))</f>
        <v/>
      </c>
      <c r="M1608" s="58" t="n"/>
      <c r="N1608" s="33">
        <f>IF(ISNUMBER($A1608),DATE(YEAR($A1608),MONTH($A1608),1),"")</f>
        <v/>
      </c>
      <c r="O1608" s="34">
        <f>IF($C1608="","",IFERROR(MATCH($C1608,'案件'!$A$5:$A$84,0),"なし"))</f>
        <v/>
      </c>
      <c r="P1608" s="34">
        <f>IF($B1608="","",IFERROR(MATCH($B1608,'メンバー'!$B$5:$B$24,0),"なし"))</f>
        <v/>
      </c>
    </row>
    <row r="1609" ht="17" customHeight="1">
      <c r="A1609" s="23" t="n"/>
      <c r="B1609" s="21" t="n"/>
      <c r="C1609" s="21" t="n"/>
      <c r="D1609" s="29">
        <f>IF(OR($O1609="",$O1609="なし"),"",INDEX('案件'!$B$5:$B$84,$O1609)&amp;"")</f>
        <v/>
      </c>
      <c r="E1609" s="19" t="n"/>
      <c r="F1609" s="22" t="n"/>
      <c r="G1609" s="22" t="n"/>
      <c r="H1609" s="19" t="n"/>
      <c r="I1609" s="30">
        <f>IF(AND($F1609="",$G1609=""),"",IF(N('設定'!$B$11)&gt;0,ROUND((N($F1609)*60+N($G1609))/N('設定'!$B$11),0)*N('設定'!$B$11),(N($F1609)*60+N($G1609)))/60)</f>
        <v/>
      </c>
      <c r="J1609" s="31">
        <f>IF(OR($I1609="",$P1609="",$P1609="なし"),"",$I1609*N(INDEX('メンバー'!$D$5:$D$24,$P1609)))</f>
        <v/>
      </c>
      <c r="K1609" s="32">
        <f>IF(OR($O1609="",$O1609="なし"),"",INDEX('案件'!$D$5:$D$84,$O1609)&amp;"")</f>
        <v/>
      </c>
      <c r="L1609" s="32">
        <f>IF(AND($A1609="",$B1609="",$C1609="",$F1609="",$G1609=""),"",IF(NOT(ISNUMBER($A1609)),"日付がない",IF($P1609="","氏名がない",IF($P1609="なし","氏名がメンバーにない",IF($O1609="","案件コードがない",IF($O1609="なし","案件コードが案件にない",IF($I1609="","時間がない",IF((N($F1609)*60+N($G1609))=0,"時間が0",IF($I1609=0,"丸めると0分","")))))))))</f>
        <v/>
      </c>
      <c r="M1609" s="58" t="n"/>
      <c r="N1609" s="33">
        <f>IF(ISNUMBER($A1609),DATE(YEAR($A1609),MONTH($A1609),1),"")</f>
        <v/>
      </c>
      <c r="O1609" s="34">
        <f>IF($C1609="","",IFERROR(MATCH($C1609,'案件'!$A$5:$A$84,0),"なし"))</f>
        <v/>
      </c>
      <c r="P1609" s="34">
        <f>IF($B1609="","",IFERROR(MATCH($B1609,'メンバー'!$B$5:$B$24,0),"なし"))</f>
        <v/>
      </c>
    </row>
    <row r="1610" ht="17" customHeight="1">
      <c r="A1610" s="23" t="n"/>
      <c r="B1610" s="21" t="n"/>
      <c r="C1610" s="21" t="n"/>
      <c r="D1610" s="29">
        <f>IF(OR($O1610="",$O1610="なし"),"",INDEX('案件'!$B$5:$B$84,$O1610)&amp;"")</f>
        <v/>
      </c>
      <c r="E1610" s="19" t="n"/>
      <c r="F1610" s="22" t="n"/>
      <c r="G1610" s="22" t="n"/>
      <c r="H1610" s="19" t="n"/>
      <c r="I1610" s="30">
        <f>IF(AND($F1610="",$G1610=""),"",IF(N('設定'!$B$11)&gt;0,ROUND((N($F1610)*60+N($G1610))/N('設定'!$B$11),0)*N('設定'!$B$11),(N($F1610)*60+N($G1610)))/60)</f>
        <v/>
      </c>
      <c r="J1610" s="31">
        <f>IF(OR($I1610="",$P1610="",$P1610="なし"),"",$I1610*N(INDEX('メンバー'!$D$5:$D$24,$P1610)))</f>
        <v/>
      </c>
      <c r="K1610" s="32">
        <f>IF(OR($O1610="",$O1610="なし"),"",INDEX('案件'!$D$5:$D$84,$O1610)&amp;"")</f>
        <v/>
      </c>
      <c r="L1610" s="32">
        <f>IF(AND($A1610="",$B1610="",$C1610="",$F1610="",$G1610=""),"",IF(NOT(ISNUMBER($A1610)),"日付がない",IF($P1610="","氏名がない",IF($P1610="なし","氏名がメンバーにない",IF($O1610="","案件コードがない",IF($O1610="なし","案件コードが案件にない",IF($I1610="","時間がない",IF((N($F1610)*60+N($G1610))=0,"時間が0",IF($I1610=0,"丸めると0分","")))))))))</f>
        <v/>
      </c>
      <c r="M1610" s="58" t="n"/>
      <c r="N1610" s="33">
        <f>IF(ISNUMBER($A1610),DATE(YEAR($A1610),MONTH($A1610),1),"")</f>
        <v/>
      </c>
      <c r="O1610" s="34">
        <f>IF($C1610="","",IFERROR(MATCH($C1610,'案件'!$A$5:$A$84,0),"なし"))</f>
        <v/>
      </c>
      <c r="P1610" s="34">
        <f>IF($B1610="","",IFERROR(MATCH($B1610,'メンバー'!$B$5:$B$24,0),"なし"))</f>
        <v/>
      </c>
    </row>
    <row r="1611" ht="17" customHeight="1">
      <c r="A1611" s="23" t="n"/>
      <c r="B1611" s="21" t="n"/>
      <c r="C1611" s="21" t="n"/>
      <c r="D1611" s="29">
        <f>IF(OR($O1611="",$O1611="なし"),"",INDEX('案件'!$B$5:$B$84,$O1611)&amp;"")</f>
        <v/>
      </c>
      <c r="E1611" s="19" t="n"/>
      <c r="F1611" s="22" t="n"/>
      <c r="G1611" s="22" t="n"/>
      <c r="H1611" s="19" t="n"/>
      <c r="I1611" s="30">
        <f>IF(AND($F1611="",$G1611=""),"",IF(N('設定'!$B$11)&gt;0,ROUND((N($F1611)*60+N($G1611))/N('設定'!$B$11),0)*N('設定'!$B$11),(N($F1611)*60+N($G1611)))/60)</f>
        <v/>
      </c>
      <c r="J1611" s="31">
        <f>IF(OR($I1611="",$P1611="",$P1611="なし"),"",$I1611*N(INDEX('メンバー'!$D$5:$D$24,$P1611)))</f>
        <v/>
      </c>
      <c r="K1611" s="32">
        <f>IF(OR($O1611="",$O1611="なし"),"",INDEX('案件'!$D$5:$D$84,$O1611)&amp;"")</f>
        <v/>
      </c>
      <c r="L1611" s="32">
        <f>IF(AND($A1611="",$B1611="",$C1611="",$F1611="",$G1611=""),"",IF(NOT(ISNUMBER($A1611)),"日付がない",IF($P1611="","氏名がない",IF($P1611="なし","氏名がメンバーにない",IF($O1611="","案件コードがない",IF($O1611="なし","案件コードが案件にない",IF($I1611="","時間がない",IF((N($F1611)*60+N($G1611))=0,"時間が0",IF($I1611=0,"丸めると0分","")))))))))</f>
        <v/>
      </c>
      <c r="M1611" s="58" t="n"/>
      <c r="N1611" s="33">
        <f>IF(ISNUMBER($A1611),DATE(YEAR($A1611),MONTH($A1611),1),"")</f>
        <v/>
      </c>
      <c r="O1611" s="34">
        <f>IF($C1611="","",IFERROR(MATCH($C1611,'案件'!$A$5:$A$84,0),"なし"))</f>
        <v/>
      </c>
      <c r="P1611" s="34">
        <f>IF($B1611="","",IFERROR(MATCH($B1611,'メンバー'!$B$5:$B$24,0),"なし"))</f>
        <v/>
      </c>
    </row>
    <row r="1612" ht="17" customHeight="1">
      <c r="A1612" s="23" t="n"/>
      <c r="B1612" s="21" t="n"/>
      <c r="C1612" s="21" t="n"/>
      <c r="D1612" s="29">
        <f>IF(OR($O1612="",$O1612="なし"),"",INDEX('案件'!$B$5:$B$84,$O1612)&amp;"")</f>
        <v/>
      </c>
      <c r="E1612" s="19" t="n"/>
      <c r="F1612" s="22" t="n"/>
      <c r="G1612" s="22" t="n"/>
      <c r="H1612" s="19" t="n"/>
      <c r="I1612" s="30">
        <f>IF(AND($F1612="",$G1612=""),"",IF(N('設定'!$B$11)&gt;0,ROUND((N($F1612)*60+N($G1612))/N('設定'!$B$11),0)*N('設定'!$B$11),(N($F1612)*60+N($G1612)))/60)</f>
        <v/>
      </c>
      <c r="J1612" s="31">
        <f>IF(OR($I1612="",$P1612="",$P1612="なし"),"",$I1612*N(INDEX('メンバー'!$D$5:$D$24,$P1612)))</f>
        <v/>
      </c>
      <c r="K1612" s="32">
        <f>IF(OR($O1612="",$O1612="なし"),"",INDEX('案件'!$D$5:$D$84,$O1612)&amp;"")</f>
        <v/>
      </c>
      <c r="L1612" s="32">
        <f>IF(AND($A1612="",$B1612="",$C1612="",$F1612="",$G1612=""),"",IF(NOT(ISNUMBER($A1612)),"日付がない",IF($P1612="","氏名がない",IF($P1612="なし","氏名がメンバーにない",IF($O1612="","案件コードがない",IF($O1612="なし","案件コードが案件にない",IF($I1612="","時間がない",IF((N($F1612)*60+N($G1612))=0,"時間が0",IF($I1612=0,"丸めると0分","")))))))))</f>
        <v/>
      </c>
      <c r="M1612" s="58" t="n"/>
      <c r="N1612" s="33">
        <f>IF(ISNUMBER($A1612),DATE(YEAR($A1612),MONTH($A1612),1),"")</f>
        <v/>
      </c>
      <c r="O1612" s="34">
        <f>IF($C1612="","",IFERROR(MATCH($C1612,'案件'!$A$5:$A$84,0),"なし"))</f>
        <v/>
      </c>
      <c r="P1612" s="34">
        <f>IF($B1612="","",IFERROR(MATCH($B1612,'メンバー'!$B$5:$B$24,0),"なし"))</f>
        <v/>
      </c>
    </row>
    <row r="1613" ht="17" customHeight="1">
      <c r="A1613" s="23" t="n"/>
      <c r="B1613" s="21" t="n"/>
      <c r="C1613" s="21" t="n"/>
      <c r="D1613" s="29">
        <f>IF(OR($O1613="",$O1613="なし"),"",INDEX('案件'!$B$5:$B$84,$O1613)&amp;"")</f>
        <v/>
      </c>
      <c r="E1613" s="19" t="n"/>
      <c r="F1613" s="22" t="n"/>
      <c r="G1613" s="22" t="n"/>
      <c r="H1613" s="19" t="n"/>
      <c r="I1613" s="30">
        <f>IF(AND($F1613="",$G1613=""),"",IF(N('設定'!$B$11)&gt;0,ROUND((N($F1613)*60+N($G1613))/N('設定'!$B$11),0)*N('設定'!$B$11),(N($F1613)*60+N($G1613)))/60)</f>
        <v/>
      </c>
      <c r="J1613" s="31">
        <f>IF(OR($I1613="",$P1613="",$P1613="なし"),"",$I1613*N(INDEX('メンバー'!$D$5:$D$24,$P1613)))</f>
        <v/>
      </c>
      <c r="K1613" s="32">
        <f>IF(OR($O1613="",$O1613="なし"),"",INDEX('案件'!$D$5:$D$84,$O1613)&amp;"")</f>
        <v/>
      </c>
      <c r="L1613" s="32">
        <f>IF(AND($A1613="",$B1613="",$C1613="",$F1613="",$G1613=""),"",IF(NOT(ISNUMBER($A1613)),"日付がない",IF($P1613="","氏名がない",IF($P1613="なし","氏名がメンバーにない",IF($O1613="","案件コードがない",IF($O1613="なし","案件コードが案件にない",IF($I1613="","時間がない",IF((N($F1613)*60+N($G1613))=0,"時間が0",IF($I1613=0,"丸めると0分","")))))))))</f>
        <v/>
      </c>
      <c r="M1613" s="58" t="n"/>
      <c r="N1613" s="33">
        <f>IF(ISNUMBER($A1613),DATE(YEAR($A1613),MONTH($A1613),1),"")</f>
        <v/>
      </c>
      <c r="O1613" s="34">
        <f>IF($C1613="","",IFERROR(MATCH($C1613,'案件'!$A$5:$A$84,0),"なし"))</f>
        <v/>
      </c>
      <c r="P1613" s="34">
        <f>IF($B1613="","",IFERROR(MATCH($B1613,'メンバー'!$B$5:$B$24,0),"なし"))</f>
        <v/>
      </c>
    </row>
    <row r="1614" ht="17" customHeight="1">
      <c r="A1614" s="23" t="n"/>
      <c r="B1614" s="21" t="n"/>
      <c r="C1614" s="21" t="n"/>
      <c r="D1614" s="29">
        <f>IF(OR($O1614="",$O1614="なし"),"",INDEX('案件'!$B$5:$B$84,$O1614)&amp;"")</f>
        <v/>
      </c>
      <c r="E1614" s="19" t="n"/>
      <c r="F1614" s="22" t="n"/>
      <c r="G1614" s="22" t="n"/>
      <c r="H1614" s="19" t="n"/>
      <c r="I1614" s="30">
        <f>IF(AND($F1614="",$G1614=""),"",IF(N('設定'!$B$11)&gt;0,ROUND((N($F1614)*60+N($G1614))/N('設定'!$B$11),0)*N('設定'!$B$11),(N($F1614)*60+N($G1614)))/60)</f>
        <v/>
      </c>
      <c r="J1614" s="31">
        <f>IF(OR($I1614="",$P1614="",$P1614="なし"),"",$I1614*N(INDEX('メンバー'!$D$5:$D$24,$P1614)))</f>
        <v/>
      </c>
      <c r="K1614" s="32">
        <f>IF(OR($O1614="",$O1614="なし"),"",INDEX('案件'!$D$5:$D$84,$O1614)&amp;"")</f>
        <v/>
      </c>
      <c r="L1614" s="32">
        <f>IF(AND($A1614="",$B1614="",$C1614="",$F1614="",$G1614=""),"",IF(NOT(ISNUMBER($A1614)),"日付がない",IF($P1614="","氏名がない",IF($P1614="なし","氏名がメンバーにない",IF($O1614="","案件コードがない",IF($O1614="なし","案件コードが案件にない",IF($I1614="","時間がない",IF((N($F1614)*60+N($G1614))=0,"時間が0",IF($I1614=0,"丸めると0分","")))))))))</f>
        <v/>
      </c>
      <c r="M1614" s="58" t="n"/>
      <c r="N1614" s="33">
        <f>IF(ISNUMBER($A1614),DATE(YEAR($A1614),MONTH($A1614),1),"")</f>
        <v/>
      </c>
      <c r="O1614" s="34">
        <f>IF($C1614="","",IFERROR(MATCH($C1614,'案件'!$A$5:$A$84,0),"なし"))</f>
        <v/>
      </c>
      <c r="P1614" s="34">
        <f>IF($B1614="","",IFERROR(MATCH($B1614,'メンバー'!$B$5:$B$24,0),"なし"))</f>
        <v/>
      </c>
    </row>
    <row r="1615" ht="17" customHeight="1">
      <c r="A1615" s="23" t="n"/>
      <c r="B1615" s="21" t="n"/>
      <c r="C1615" s="21" t="n"/>
      <c r="D1615" s="29">
        <f>IF(OR($O1615="",$O1615="なし"),"",INDEX('案件'!$B$5:$B$84,$O1615)&amp;"")</f>
        <v/>
      </c>
      <c r="E1615" s="19" t="n"/>
      <c r="F1615" s="22" t="n"/>
      <c r="G1615" s="22" t="n"/>
      <c r="H1615" s="19" t="n"/>
      <c r="I1615" s="30">
        <f>IF(AND($F1615="",$G1615=""),"",IF(N('設定'!$B$11)&gt;0,ROUND((N($F1615)*60+N($G1615))/N('設定'!$B$11),0)*N('設定'!$B$11),(N($F1615)*60+N($G1615)))/60)</f>
        <v/>
      </c>
      <c r="J1615" s="31">
        <f>IF(OR($I1615="",$P1615="",$P1615="なし"),"",$I1615*N(INDEX('メンバー'!$D$5:$D$24,$P1615)))</f>
        <v/>
      </c>
      <c r="K1615" s="32">
        <f>IF(OR($O1615="",$O1615="なし"),"",INDEX('案件'!$D$5:$D$84,$O1615)&amp;"")</f>
        <v/>
      </c>
      <c r="L1615" s="32">
        <f>IF(AND($A1615="",$B1615="",$C1615="",$F1615="",$G1615=""),"",IF(NOT(ISNUMBER($A1615)),"日付がない",IF($P1615="","氏名がない",IF($P1615="なし","氏名がメンバーにない",IF($O1615="","案件コードがない",IF($O1615="なし","案件コードが案件にない",IF($I1615="","時間がない",IF((N($F1615)*60+N($G1615))=0,"時間が0",IF($I1615=0,"丸めると0分","")))))))))</f>
        <v/>
      </c>
      <c r="M1615" s="58" t="n"/>
      <c r="N1615" s="33">
        <f>IF(ISNUMBER($A1615),DATE(YEAR($A1615),MONTH($A1615),1),"")</f>
        <v/>
      </c>
      <c r="O1615" s="34">
        <f>IF($C1615="","",IFERROR(MATCH($C1615,'案件'!$A$5:$A$84,0),"なし"))</f>
        <v/>
      </c>
      <c r="P1615" s="34">
        <f>IF($B1615="","",IFERROR(MATCH($B1615,'メンバー'!$B$5:$B$24,0),"なし"))</f>
        <v/>
      </c>
    </row>
    <row r="1616" ht="17" customHeight="1">
      <c r="A1616" s="23" t="n"/>
      <c r="B1616" s="21" t="n"/>
      <c r="C1616" s="21" t="n"/>
      <c r="D1616" s="29">
        <f>IF(OR($O1616="",$O1616="なし"),"",INDEX('案件'!$B$5:$B$84,$O1616)&amp;"")</f>
        <v/>
      </c>
      <c r="E1616" s="19" t="n"/>
      <c r="F1616" s="22" t="n"/>
      <c r="G1616" s="22" t="n"/>
      <c r="H1616" s="19" t="n"/>
      <c r="I1616" s="30">
        <f>IF(AND($F1616="",$G1616=""),"",IF(N('設定'!$B$11)&gt;0,ROUND((N($F1616)*60+N($G1616))/N('設定'!$B$11),0)*N('設定'!$B$11),(N($F1616)*60+N($G1616)))/60)</f>
        <v/>
      </c>
      <c r="J1616" s="31">
        <f>IF(OR($I1616="",$P1616="",$P1616="なし"),"",$I1616*N(INDEX('メンバー'!$D$5:$D$24,$P1616)))</f>
        <v/>
      </c>
      <c r="K1616" s="32">
        <f>IF(OR($O1616="",$O1616="なし"),"",INDEX('案件'!$D$5:$D$84,$O1616)&amp;"")</f>
        <v/>
      </c>
      <c r="L1616" s="32">
        <f>IF(AND($A1616="",$B1616="",$C1616="",$F1616="",$G1616=""),"",IF(NOT(ISNUMBER($A1616)),"日付がない",IF($P1616="","氏名がない",IF($P1616="なし","氏名がメンバーにない",IF($O1616="","案件コードがない",IF($O1616="なし","案件コードが案件にない",IF($I1616="","時間がない",IF((N($F1616)*60+N($G1616))=0,"時間が0",IF($I1616=0,"丸めると0分","")))))))))</f>
        <v/>
      </c>
      <c r="M1616" s="58" t="n"/>
      <c r="N1616" s="33">
        <f>IF(ISNUMBER($A1616),DATE(YEAR($A1616),MONTH($A1616),1),"")</f>
        <v/>
      </c>
      <c r="O1616" s="34">
        <f>IF($C1616="","",IFERROR(MATCH($C1616,'案件'!$A$5:$A$84,0),"なし"))</f>
        <v/>
      </c>
      <c r="P1616" s="34">
        <f>IF($B1616="","",IFERROR(MATCH($B1616,'メンバー'!$B$5:$B$24,0),"なし"))</f>
        <v/>
      </c>
    </row>
    <row r="1617" ht="17" customHeight="1">
      <c r="A1617" s="23" t="n"/>
      <c r="B1617" s="21" t="n"/>
      <c r="C1617" s="21" t="n"/>
      <c r="D1617" s="29">
        <f>IF(OR($O1617="",$O1617="なし"),"",INDEX('案件'!$B$5:$B$84,$O1617)&amp;"")</f>
        <v/>
      </c>
      <c r="E1617" s="19" t="n"/>
      <c r="F1617" s="22" t="n"/>
      <c r="G1617" s="22" t="n"/>
      <c r="H1617" s="19" t="n"/>
      <c r="I1617" s="30">
        <f>IF(AND($F1617="",$G1617=""),"",IF(N('設定'!$B$11)&gt;0,ROUND((N($F1617)*60+N($G1617))/N('設定'!$B$11),0)*N('設定'!$B$11),(N($F1617)*60+N($G1617)))/60)</f>
        <v/>
      </c>
      <c r="J1617" s="31">
        <f>IF(OR($I1617="",$P1617="",$P1617="なし"),"",$I1617*N(INDEX('メンバー'!$D$5:$D$24,$P1617)))</f>
        <v/>
      </c>
      <c r="K1617" s="32">
        <f>IF(OR($O1617="",$O1617="なし"),"",INDEX('案件'!$D$5:$D$84,$O1617)&amp;"")</f>
        <v/>
      </c>
      <c r="L1617" s="32">
        <f>IF(AND($A1617="",$B1617="",$C1617="",$F1617="",$G1617=""),"",IF(NOT(ISNUMBER($A1617)),"日付がない",IF($P1617="","氏名がない",IF($P1617="なし","氏名がメンバーにない",IF($O1617="","案件コードがない",IF($O1617="なし","案件コードが案件にない",IF($I1617="","時間がない",IF((N($F1617)*60+N($G1617))=0,"時間が0",IF($I1617=0,"丸めると0分","")))))))))</f>
        <v/>
      </c>
      <c r="M1617" s="58" t="n"/>
      <c r="N1617" s="33">
        <f>IF(ISNUMBER($A1617),DATE(YEAR($A1617),MONTH($A1617),1),"")</f>
        <v/>
      </c>
      <c r="O1617" s="34">
        <f>IF($C1617="","",IFERROR(MATCH($C1617,'案件'!$A$5:$A$84,0),"なし"))</f>
        <v/>
      </c>
      <c r="P1617" s="34">
        <f>IF($B1617="","",IFERROR(MATCH($B1617,'メンバー'!$B$5:$B$24,0),"なし"))</f>
        <v/>
      </c>
    </row>
    <row r="1618" ht="17" customHeight="1">
      <c r="A1618" s="23" t="n"/>
      <c r="B1618" s="21" t="n"/>
      <c r="C1618" s="21" t="n"/>
      <c r="D1618" s="29">
        <f>IF(OR($O1618="",$O1618="なし"),"",INDEX('案件'!$B$5:$B$84,$O1618)&amp;"")</f>
        <v/>
      </c>
      <c r="E1618" s="19" t="n"/>
      <c r="F1618" s="22" t="n"/>
      <c r="G1618" s="22" t="n"/>
      <c r="H1618" s="19" t="n"/>
      <c r="I1618" s="30">
        <f>IF(AND($F1618="",$G1618=""),"",IF(N('設定'!$B$11)&gt;0,ROUND((N($F1618)*60+N($G1618))/N('設定'!$B$11),0)*N('設定'!$B$11),(N($F1618)*60+N($G1618)))/60)</f>
        <v/>
      </c>
      <c r="J1618" s="31">
        <f>IF(OR($I1618="",$P1618="",$P1618="なし"),"",$I1618*N(INDEX('メンバー'!$D$5:$D$24,$P1618)))</f>
        <v/>
      </c>
      <c r="K1618" s="32">
        <f>IF(OR($O1618="",$O1618="なし"),"",INDEX('案件'!$D$5:$D$84,$O1618)&amp;"")</f>
        <v/>
      </c>
      <c r="L1618" s="32">
        <f>IF(AND($A1618="",$B1618="",$C1618="",$F1618="",$G1618=""),"",IF(NOT(ISNUMBER($A1618)),"日付がない",IF($P1618="","氏名がない",IF($P1618="なし","氏名がメンバーにない",IF($O1618="","案件コードがない",IF($O1618="なし","案件コードが案件にない",IF($I1618="","時間がない",IF((N($F1618)*60+N($G1618))=0,"時間が0",IF($I1618=0,"丸めると0分","")))))))))</f>
        <v/>
      </c>
      <c r="M1618" s="58" t="n"/>
      <c r="N1618" s="33">
        <f>IF(ISNUMBER($A1618),DATE(YEAR($A1618),MONTH($A1618),1),"")</f>
        <v/>
      </c>
      <c r="O1618" s="34">
        <f>IF($C1618="","",IFERROR(MATCH($C1618,'案件'!$A$5:$A$84,0),"なし"))</f>
        <v/>
      </c>
      <c r="P1618" s="34">
        <f>IF($B1618="","",IFERROR(MATCH($B1618,'メンバー'!$B$5:$B$24,0),"なし"))</f>
        <v/>
      </c>
    </row>
    <row r="1619" ht="17" customHeight="1">
      <c r="A1619" s="23" t="n"/>
      <c r="B1619" s="21" t="n"/>
      <c r="C1619" s="21" t="n"/>
      <c r="D1619" s="29">
        <f>IF(OR($O1619="",$O1619="なし"),"",INDEX('案件'!$B$5:$B$84,$O1619)&amp;"")</f>
        <v/>
      </c>
      <c r="E1619" s="19" t="n"/>
      <c r="F1619" s="22" t="n"/>
      <c r="G1619" s="22" t="n"/>
      <c r="H1619" s="19" t="n"/>
      <c r="I1619" s="30">
        <f>IF(AND($F1619="",$G1619=""),"",IF(N('設定'!$B$11)&gt;0,ROUND((N($F1619)*60+N($G1619))/N('設定'!$B$11),0)*N('設定'!$B$11),(N($F1619)*60+N($G1619)))/60)</f>
        <v/>
      </c>
      <c r="J1619" s="31">
        <f>IF(OR($I1619="",$P1619="",$P1619="なし"),"",$I1619*N(INDEX('メンバー'!$D$5:$D$24,$P1619)))</f>
        <v/>
      </c>
      <c r="K1619" s="32">
        <f>IF(OR($O1619="",$O1619="なし"),"",INDEX('案件'!$D$5:$D$84,$O1619)&amp;"")</f>
        <v/>
      </c>
      <c r="L1619" s="32">
        <f>IF(AND($A1619="",$B1619="",$C1619="",$F1619="",$G1619=""),"",IF(NOT(ISNUMBER($A1619)),"日付がない",IF($P1619="","氏名がない",IF($P1619="なし","氏名がメンバーにない",IF($O1619="","案件コードがない",IF($O1619="なし","案件コードが案件にない",IF($I1619="","時間がない",IF((N($F1619)*60+N($G1619))=0,"時間が0",IF($I1619=0,"丸めると0分","")))))))))</f>
        <v/>
      </c>
      <c r="M1619" s="58" t="n"/>
      <c r="N1619" s="33">
        <f>IF(ISNUMBER($A1619),DATE(YEAR($A1619),MONTH($A1619),1),"")</f>
        <v/>
      </c>
      <c r="O1619" s="34">
        <f>IF($C1619="","",IFERROR(MATCH($C1619,'案件'!$A$5:$A$84,0),"なし"))</f>
        <v/>
      </c>
      <c r="P1619" s="34">
        <f>IF($B1619="","",IFERROR(MATCH($B1619,'メンバー'!$B$5:$B$24,0),"なし"))</f>
        <v/>
      </c>
    </row>
    <row r="1620" ht="17" customHeight="1">
      <c r="A1620" s="23" t="n"/>
      <c r="B1620" s="21" t="n"/>
      <c r="C1620" s="21" t="n"/>
      <c r="D1620" s="29">
        <f>IF(OR($O1620="",$O1620="なし"),"",INDEX('案件'!$B$5:$B$84,$O1620)&amp;"")</f>
        <v/>
      </c>
      <c r="E1620" s="19" t="n"/>
      <c r="F1620" s="22" t="n"/>
      <c r="G1620" s="22" t="n"/>
      <c r="H1620" s="19" t="n"/>
      <c r="I1620" s="30">
        <f>IF(AND($F1620="",$G1620=""),"",IF(N('設定'!$B$11)&gt;0,ROUND((N($F1620)*60+N($G1620))/N('設定'!$B$11),0)*N('設定'!$B$11),(N($F1620)*60+N($G1620)))/60)</f>
        <v/>
      </c>
      <c r="J1620" s="31">
        <f>IF(OR($I1620="",$P1620="",$P1620="なし"),"",$I1620*N(INDEX('メンバー'!$D$5:$D$24,$P1620)))</f>
        <v/>
      </c>
      <c r="K1620" s="32">
        <f>IF(OR($O1620="",$O1620="なし"),"",INDEX('案件'!$D$5:$D$84,$O1620)&amp;"")</f>
        <v/>
      </c>
      <c r="L1620" s="32">
        <f>IF(AND($A1620="",$B1620="",$C1620="",$F1620="",$G1620=""),"",IF(NOT(ISNUMBER($A1620)),"日付がない",IF($P1620="","氏名がない",IF($P1620="なし","氏名がメンバーにない",IF($O1620="","案件コードがない",IF($O1620="なし","案件コードが案件にない",IF($I1620="","時間がない",IF((N($F1620)*60+N($G1620))=0,"時間が0",IF($I1620=0,"丸めると0分","")))))))))</f>
        <v/>
      </c>
      <c r="M1620" s="58" t="n"/>
      <c r="N1620" s="33">
        <f>IF(ISNUMBER($A1620),DATE(YEAR($A1620),MONTH($A1620),1),"")</f>
        <v/>
      </c>
      <c r="O1620" s="34">
        <f>IF($C1620="","",IFERROR(MATCH($C1620,'案件'!$A$5:$A$84,0),"なし"))</f>
        <v/>
      </c>
      <c r="P1620" s="34">
        <f>IF($B1620="","",IFERROR(MATCH($B1620,'メンバー'!$B$5:$B$24,0),"なし"))</f>
        <v/>
      </c>
    </row>
    <row r="1621" ht="17" customHeight="1">
      <c r="A1621" s="23" t="n"/>
      <c r="B1621" s="21" t="n"/>
      <c r="C1621" s="21" t="n"/>
      <c r="D1621" s="29">
        <f>IF(OR($O1621="",$O1621="なし"),"",INDEX('案件'!$B$5:$B$84,$O1621)&amp;"")</f>
        <v/>
      </c>
      <c r="E1621" s="19" t="n"/>
      <c r="F1621" s="22" t="n"/>
      <c r="G1621" s="22" t="n"/>
      <c r="H1621" s="19" t="n"/>
      <c r="I1621" s="30">
        <f>IF(AND($F1621="",$G1621=""),"",IF(N('設定'!$B$11)&gt;0,ROUND((N($F1621)*60+N($G1621))/N('設定'!$B$11),0)*N('設定'!$B$11),(N($F1621)*60+N($G1621)))/60)</f>
        <v/>
      </c>
      <c r="J1621" s="31">
        <f>IF(OR($I1621="",$P1621="",$P1621="なし"),"",$I1621*N(INDEX('メンバー'!$D$5:$D$24,$P1621)))</f>
        <v/>
      </c>
      <c r="K1621" s="32">
        <f>IF(OR($O1621="",$O1621="なし"),"",INDEX('案件'!$D$5:$D$84,$O1621)&amp;"")</f>
        <v/>
      </c>
      <c r="L1621" s="32">
        <f>IF(AND($A1621="",$B1621="",$C1621="",$F1621="",$G1621=""),"",IF(NOT(ISNUMBER($A1621)),"日付がない",IF($P1621="","氏名がない",IF($P1621="なし","氏名がメンバーにない",IF($O1621="","案件コードがない",IF($O1621="なし","案件コードが案件にない",IF($I1621="","時間がない",IF((N($F1621)*60+N($G1621))=0,"時間が0",IF($I1621=0,"丸めると0分","")))))))))</f>
        <v/>
      </c>
      <c r="M1621" s="58" t="n"/>
      <c r="N1621" s="33">
        <f>IF(ISNUMBER($A1621),DATE(YEAR($A1621),MONTH($A1621),1),"")</f>
        <v/>
      </c>
      <c r="O1621" s="34">
        <f>IF($C1621="","",IFERROR(MATCH($C1621,'案件'!$A$5:$A$84,0),"なし"))</f>
        <v/>
      </c>
      <c r="P1621" s="34">
        <f>IF($B1621="","",IFERROR(MATCH($B1621,'メンバー'!$B$5:$B$24,0),"なし"))</f>
        <v/>
      </c>
    </row>
    <row r="1622" ht="17" customHeight="1">
      <c r="A1622" s="23" t="n"/>
      <c r="B1622" s="21" t="n"/>
      <c r="C1622" s="21" t="n"/>
      <c r="D1622" s="29">
        <f>IF(OR($O1622="",$O1622="なし"),"",INDEX('案件'!$B$5:$B$84,$O1622)&amp;"")</f>
        <v/>
      </c>
      <c r="E1622" s="19" t="n"/>
      <c r="F1622" s="22" t="n"/>
      <c r="G1622" s="22" t="n"/>
      <c r="H1622" s="19" t="n"/>
      <c r="I1622" s="30">
        <f>IF(AND($F1622="",$G1622=""),"",IF(N('設定'!$B$11)&gt;0,ROUND((N($F1622)*60+N($G1622))/N('設定'!$B$11),0)*N('設定'!$B$11),(N($F1622)*60+N($G1622)))/60)</f>
        <v/>
      </c>
      <c r="J1622" s="31">
        <f>IF(OR($I1622="",$P1622="",$P1622="なし"),"",$I1622*N(INDEX('メンバー'!$D$5:$D$24,$P1622)))</f>
        <v/>
      </c>
      <c r="K1622" s="32">
        <f>IF(OR($O1622="",$O1622="なし"),"",INDEX('案件'!$D$5:$D$84,$O1622)&amp;"")</f>
        <v/>
      </c>
      <c r="L1622" s="32">
        <f>IF(AND($A1622="",$B1622="",$C1622="",$F1622="",$G1622=""),"",IF(NOT(ISNUMBER($A1622)),"日付がない",IF($P1622="","氏名がない",IF($P1622="なし","氏名がメンバーにない",IF($O1622="","案件コードがない",IF($O1622="なし","案件コードが案件にない",IF($I1622="","時間がない",IF((N($F1622)*60+N($G1622))=0,"時間が0",IF($I1622=0,"丸めると0分","")))))))))</f>
        <v/>
      </c>
      <c r="M1622" s="58" t="n"/>
      <c r="N1622" s="33">
        <f>IF(ISNUMBER($A1622),DATE(YEAR($A1622),MONTH($A1622),1),"")</f>
        <v/>
      </c>
      <c r="O1622" s="34">
        <f>IF($C1622="","",IFERROR(MATCH($C1622,'案件'!$A$5:$A$84,0),"なし"))</f>
        <v/>
      </c>
      <c r="P1622" s="34">
        <f>IF($B1622="","",IFERROR(MATCH($B1622,'メンバー'!$B$5:$B$24,0),"なし"))</f>
        <v/>
      </c>
    </row>
    <row r="1623" ht="17" customHeight="1">
      <c r="A1623" s="23" t="n"/>
      <c r="B1623" s="21" t="n"/>
      <c r="C1623" s="21" t="n"/>
      <c r="D1623" s="29">
        <f>IF(OR($O1623="",$O1623="なし"),"",INDEX('案件'!$B$5:$B$84,$O1623)&amp;"")</f>
        <v/>
      </c>
      <c r="E1623" s="19" t="n"/>
      <c r="F1623" s="22" t="n"/>
      <c r="G1623" s="22" t="n"/>
      <c r="H1623" s="19" t="n"/>
      <c r="I1623" s="30">
        <f>IF(AND($F1623="",$G1623=""),"",IF(N('設定'!$B$11)&gt;0,ROUND((N($F1623)*60+N($G1623))/N('設定'!$B$11),0)*N('設定'!$B$11),(N($F1623)*60+N($G1623)))/60)</f>
        <v/>
      </c>
      <c r="J1623" s="31">
        <f>IF(OR($I1623="",$P1623="",$P1623="なし"),"",$I1623*N(INDEX('メンバー'!$D$5:$D$24,$P1623)))</f>
        <v/>
      </c>
      <c r="K1623" s="32">
        <f>IF(OR($O1623="",$O1623="なし"),"",INDEX('案件'!$D$5:$D$84,$O1623)&amp;"")</f>
        <v/>
      </c>
      <c r="L1623" s="32">
        <f>IF(AND($A1623="",$B1623="",$C1623="",$F1623="",$G1623=""),"",IF(NOT(ISNUMBER($A1623)),"日付がない",IF($P1623="","氏名がない",IF($P1623="なし","氏名がメンバーにない",IF($O1623="","案件コードがない",IF($O1623="なし","案件コードが案件にない",IF($I1623="","時間がない",IF((N($F1623)*60+N($G1623))=0,"時間が0",IF($I1623=0,"丸めると0分","")))))))))</f>
        <v/>
      </c>
      <c r="M1623" s="58" t="n"/>
      <c r="N1623" s="33">
        <f>IF(ISNUMBER($A1623),DATE(YEAR($A1623),MONTH($A1623),1),"")</f>
        <v/>
      </c>
      <c r="O1623" s="34">
        <f>IF($C1623="","",IFERROR(MATCH($C1623,'案件'!$A$5:$A$84,0),"なし"))</f>
        <v/>
      </c>
      <c r="P1623" s="34">
        <f>IF($B1623="","",IFERROR(MATCH($B1623,'メンバー'!$B$5:$B$24,0),"なし"))</f>
        <v/>
      </c>
    </row>
    <row r="1624" ht="17" customHeight="1">
      <c r="A1624" s="23" t="n"/>
      <c r="B1624" s="21" t="n"/>
      <c r="C1624" s="21" t="n"/>
      <c r="D1624" s="29">
        <f>IF(OR($O1624="",$O1624="なし"),"",INDEX('案件'!$B$5:$B$84,$O1624)&amp;"")</f>
        <v/>
      </c>
      <c r="E1624" s="19" t="n"/>
      <c r="F1624" s="22" t="n"/>
      <c r="G1624" s="22" t="n"/>
      <c r="H1624" s="19" t="n"/>
      <c r="I1624" s="30">
        <f>IF(AND($F1624="",$G1624=""),"",IF(N('設定'!$B$11)&gt;0,ROUND((N($F1624)*60+N($G1624))/N('設定'!$B$11),0)*N('設定'!$B$11),(N($F1624)*60+N($G1624)))/60)</f>
        <v/>
      </c>
      <c r="J1624" s="31">
        <f>IF(OR($I1624="",$P1624="",$P1624="なし"),"",$I1624*N(INDEX('メンバー'!$D$5:$D$24,$P1624)))</f>
        <v/>
      </c>
      <c r="K1624" s="32">
        <f>IF(OR($O1624="",$O1624="なし"),"",INDEX('案件'!$D$5:$D$84,$O1624)&amp;"")</f>
        <v/>
      </c>
      <c r="L1624" s="32">
        <f>IF(AND($A1624="",$B1624="",$C1624="",$F1624="",$G1624=""),"",IF(NOT(ISNUMBER($A1624)),"日付がない",IF($P1624="","氏名がない",IF($P1624="なし","氏名がメンバーにない",IF($O1624="","案件コードがない",IF($O1624="なし","案件コードが案件にない",IF($I1624="","時間がない",IF((N($F1624)*60+N($G1624))=0,"時間が0",IF($I1624=0,"丸めると0分","")))))))))</f>
        <v/>
      </c>
      <c r="M1624" s="58" t="n"/>
      <c r="N1624" s="33">
        <f>IF(ISNUMBER($A1624),DATE(YEAR($A1624),MONTH($A1624),1),"")</f>
        <v/>
      </c>
      <c r="O1624" s="34">
        <f>IF($C1624="","",IFERROR(MATCH($C1624,'案件'!$A$5:$A$84,0),"なし"))</f>
        <v/>
      </c>
      <c r="P1624" s="34">
        <f>IF($B1624="","",IFERROR(MATCH($B1624,'メンバー'!$B$5:$B$24,0),"なし"))</f>
        <v/>
      </c>
    </row>
    <row r="1625" ht="17" customHeight="1">
      <c r="A1625" s="23" t="n"/>
      <c r="B1625" s="21" t="n"/>
      <c r="C1625" s="21" t="n"/>
      <c r="D1625" s="29">
        <f>IF(OR($O1625="",$O1625="なし"),"",INDEX('案件'!$B$5:$B$84,$O1625)&amp;"")</f>
        <v/>
      </c>
      <c r="E1625" s="19" t="n"/>
      <c r="F1625" s="22" t="n"/>
      <c r="G1625" s="22" t="n"/>
      <c r="H1625" s="19" t="n"/>
      <c r="I1625" s="30">
        <f>IF(AND($F1625="",$G1625=""),"",IF(N('設定'!$B$11)&gt;0,ROUND((N($F1625)*60+N($G1625))/N('設定'!$B$11),0)*N('設定'!$B$11),(N($F1625)*60+N($G1625)))/60)</f>
        <v/>
      </c>
      <c r="J1625" s="31">
        <f>IF(OR($I1625="",$P1625="",$P1625="なし"),"",$I1625*N(INDEX('メンバー'!$D$5:$D$24,$P1625)))</f>
        <v/>
      </c>
      <c r="K1625" s="32">
        <f>IF(OR($O1625="",$O1625="なし"),"",INDEX('案件'!$D$5:$D$84,$O1625)&amp;"")</f>
        <v/>
      </c>
      <c r="L1625" s="32">
        <f>IF(AND($A1625="",$B1625="",$C1625="",$F1625="",$G1625=""),"",IF(NOT(ISNUMBER($A1625)),"日付がない",IF($P1625="","氏名がない",IF($P1625="なし","氏名がメンバーにない",IF($O1625="","案件コードがない",IF($O1625="なし","案件コードが案件にない",IF($I1625="","時間がない",IF((N($F1625)*60+N($G1625))=0,"時間が0",IF($I1625=0,"丸めると0分","")))))))))</f>
        <v/>
      </c>
      <c r="M1625" s="58" t="n"/>
      <c r="N1625" s="33">
        <f>IF(ISNUMBER($A1625),DATE(YEAR($A1625),MONTH($A1625),1),"")</f>
        <v/>
      </c>
      <c r="O1625" s="34">
        <f>IF($C1625="","",IFERROR(MATCH($C1625,'案件'!$A$5:$A$84,0),"なし"))</f>
        <v/>
      </c>
      <c r="P1625" s="34">
        <f>IF($B1625="","",IFERROR(MATCH($B1625,'メンバー'!$B$5:$B$24,0),"なし"))</f>
        <v/>
      </c>
    </row>
    <row r="1626" ht="17" customHeight="1">
      <c r="A1626" s="23" t="n"/>
      <c r="B1626" s="21" t="n"/>
      <c r="C1626" s="21" t="n"/>
      <c r="D1626" s="29">
        <f>IF(OR($O1626="",$O1626="なし"),"",INDEX('案件'!$B$5:$B$84,$O1626)&amp;"")</f>
        <v/>
      </c>
      <c r="E1626" s="19" t="n"/>
      <c r="F1626" s="22" t="n"/>
      <c r="G1626" s="22" t="n"/>
      <c r="H1626" s="19" t="n"/>
      <c r="I1626" s="30">
        <f>IF(AND($F1626="",$G1626=""),"",IF(N('設定'!$B$11)&gt;0,ROUND((N($F1626)*60+N($G1626))/N('設定'!$B$11),0)*N('設定'!$B$11),(N($F1626)*60+N($G1626)))/60)</f>
        <v/>
      </c>
      <c r="J1626" s="31">
        <f>IF(OR($I1626="",$P1626="",$P1626="なし"),"",$I1626*N(INDEX('メンバー'!$D$5:$D$24,$P1626)))</f>
        <v/>
      </c>
      <c r="K1626" s="32">
        <f>IF(OR($O1626="",$O1626="なし"),"",INDEX('案件'!$D$5:$D$84,$O1626)&amp;"")</f>
        <v/>
      </c>
      <c r="L1626" s="32">
        <f>IF(AND($A1626="",$B1626="",$C1626="",$F1626="",$G1626=""),"",IF(NOT(ISNUMBER($A1626)),"日付がない",IF($P1626="","氏名がない",IF($P1626="なし","氏名がメンバーにない",IF($O1626="","案件コードがない",IF($O1626="なし","案件コードが案件にない",IF($I1626="","時間がない",IF((N($F1626)*60+N($G1626))=0,"時間が0",IF($I1626=0,"丸めると0分","")))))))))</f>
        <v/>
      </c>
      <c r="M1626" s="58" t="n"/>
      <c r="N1626" s="33">
        <f>IF(ISNUMBER($A1626),DATE(YEAR($A1626),MONTH($A1626),1),"")</f>
        <v/>
      </c>
      <c r="O1626" s="34">
        <f>IF($C1626="","",IFERROR(MATCH($C1626,'案件'!$A$5:$A$84,0),"なし"))</f>
        <v/>
      </c>
      <c r="P1626" s="34">
        <f>IF($B1626="","",IFERROR(MATCH($B1626,'メンバー'!$B$5:$B$24,0),"なし"))</f>
        <v/>
      </c>
    </row>
    <row r="1627" ht="17" customHeight="1">
      <c r="A1627" s="23" t="n"/>
      <c r="B1627" s="21" t="n"/>
      <c r="C1627" s="21" t="n"/>
      <c r="D1627" s="29">
        <f>IF(OR($O1627="",$O1627="なし"),"",INDEX('案件'!$B$5:$B$84,$O1627)&amp;"")</f>
        <v/>
      </c>
      <c r="E1627" s="19" t="n"/>
      <c r="F1627" s="22" t="n"/>
      <c r="G1627" s="22" t="n"/>
      <c r="H1627" s="19" t="n"/>
      <c r="I1627" s="30">
        <f>IF(AND($F1627="",$G1627=""),"",IF(N('設定'!$B$11)&gt;0,ROUND((N($F1627)*60+N($G1627))/N('設定'!$B$11),0)*N('設定'!$B$11),(N($F1627)*60+N($G1627)))/60)</f>
        <v/>
      </c>
      <c r="J1627" s="31">
        <f>IF(OR($I1627="",$P1627="",$P1627="なし"),"",$I1627*N(INDEX('メンバー'!$D$5:$D$24,$P1627)))</f>
        <v/>
      </c>
      <c r="K1627" s="32">
        <f>IF(OR($O1627="",$O1627="なし"),"",INDEX('案件'!$D$5:$D$84,$O1627)&amp;"")</f>
        <v/>
      </c>
      <c r="L1627" s="32">
        <f>IF(AND($A1627="",$B1627="",$C1627="",$F1627="",$G1627=""),"",IF(NOT(ISNUMBER($A1627)),"日付がない",IF($P1627="","氏名がない",IF($P1627="なし","氏名がメンバーにない",IF($O1627="","案件コードがない",IF($O1627="なし","案件コードが案件にない",IF($I1627="","時間がない",IF((N($F1627)*60+N($G1627))=0,"時間が0",IF($I1627=0,"丸めると0分","")))))))))</f>
        <v/>
      </c>
      <c r="M1627" s="58" t="n"/>
      <c r="N1627" s="33">
        <f>IF(ISNUMBER($A1627),DATE(YEAR($A1627),MONTH($A1627),1),"")</f>
        <v/>
      </c>
      <c r="O1627" s="34">
        <f>IF($C1627="","",IFERROR(MATCH($C1627,'案件'!$A$5:$A$84,0),"なし"))</f>
        <v/>
      </c>
      <c r="P1627" s="34">
        <f>IF($B1627="","",IFERROR(MATCH($B1627,'メンバー'!$B$5:$B$24,0),"なし"))</f>
        <v/>
      </c>
    </row>
    <row r="1628" ht="17" customHeight="1">
      <c r="A1628" s="23" t="n"/>
      <c r="B1628" s="21" t="n"/>
      <c r="C1628" s="21" t="n"/>
      <c r="D1628" s="29">
        <f>IF(OR($O1628="",$O1628="なし"),"",INDEX('案件'!$B$5:$B$84,$O1628)&amp;"")</f>
        <v/>
      </c>
      <c r="E1628" s="19" t="n"/>
      <c r="F1628" s="22" t="n"/>
      <c r="G1628" s="22" t="n"/>
      <c r="H1628" s="19" t="n"/>
      <c r="I1628" s="30">
        <f>IF(AND($F1628="",$G1628=""),"",IF(N('設定'!$B$11)&gt;0,ROUND((N($F1628)*60+N($G1628))/N('設定'!$B$11),0)*N('設定'!$B$11),(N($F1628)*60+N($G1628)))/60)</f>
        <v/>
      </c>
      <c r="J1628" s="31">
        <f>IF(OR($I1628="",$P1628="",$P1628="なし"),"",$I1628*N(INDEX('メンバー'!$D$5:$D$24,$P1628)))</f>
        <v/>
      </c>
      <c r="K1628" s="32">
        <f>IF(OR($O1628="",$O1628="なし"),"",INDEX('案件'!$D$5:$D$84,$O1628)&amp;"")</f>
        <v/>
      </c>
      <c r="L1628" s="32">
        <f>IF(AND($A1628="",$B1628="",$C1628="",$F1628="",$G1628=""),"",IF(NOT(ISNUMBER($A1628)),"日付がない",IF($P1628="","氏名がない",IF($P1628="なし","氏名がメンバーにない",IF($O1628="","案件コードがない",IF($O1628="なし","案件コードが案件にない",IF($I1628="","時間がない",IF((N($F1628)*60+N($G1628))=0,"時間が0",IF($I1628=0,"丸めると0分","")))))))))</f>
        <v/>
      </c>
      <c r="M1628" s="58" t="n"/>
      <c r="N1628" s="33">
        <f>IF(ISNUMBER($A1628),DATE(YEAR($A1628),MONTH($A1628),1),"")</f>
        <v/>
      </c>
      <c r="O1628" s="34">
        <f>IF($C1628="","",IFERROR(MATCH($C1628,'案件'!$A$5:$A$84,0),"なし"))</f>
        <v/>
      </c>
      <c r="P1628" s="34">
        <f>IF($B1628="","",IFERROR(MATCH($B1628,'メンバー'!$B$5:$B$24,0),"なし"))</f>
        <v/>
      </c>
    </row>
    <row r="1629" ht="17" customHeight="1">
      <c r="A1629" s="23" t="n"/>
      <c r="B1629" s="21" t="n"/>
      <c r="C1629" s="21" t="n"/>
      <c r="D1629" s="29">
        <f>IF(OR($O1629="",$O1629="なし"),"",INDEX('案件'!$B$5:$B$84,$O1629)&amp;"")</f>
        <v/>
      </c>
      <c r="E1629" s="19" t="n"/>
      <c r="F1629" s="22" t="n"/>
      <c r="G1629" s="22" t="n"/>
      <c r="H1629" s="19" t="n"/>
      <c r="I1629" s="30">
        <f>IF(AND($F1629="",$G1629=""),"",IF(N('設定'!$B$11)&gt;0,ROUND((N($F1629)*60+N($G1629))/N('設定'!$B$11),0)*N('設定'!$B$11),(N($F1629)*60+N($G1629)))/60)</f>
        <v/>
      </c>
      <c r="J1629" s="31">
        <f>IF(OR($I1629="",$P1629="",$P1629="なし"),"",$I1629*N(INDEX('メンバー'!$D$5:$D$24,$P1629)))</f>
        <v/>
      </c>
      <c r="K1629" s="32">
        <f>IF(OR($O1629="",$O1629="なし"),"",INDEX('案件'!$D$5:$D$84,$O1629)&amp;"")</f>
        <v/>
      </c>
      <c r="L1629" s="32">
        <f>IF(AND($A1629="",$B1629="",$C1629="",$F1629="",$G1629=""),"",IF(NOT(ISNUMBER($A1629)),"日付がない",IF($P1629="","氏名がない",IF($P1629="なし","氏名がメンバーにない",IF($O1629="","案件コードがない",IF($O1629="なし","案件コードが案件にない",IF($I1629="","時間がない",IF((N($F1629)*60+N($G1629))=0,"時間が0",IF($I1629=0,"丸めると0分","")))))))))</f>
        <v/>
      </c>
      <c r="M1629" s="58" t="n"/>
      <c r="N1629" s="33">
        <f>IF(ISNUMBER($A1629),DATE(YEAR($A1629),MONTH($A1629),1),"")</f>
        <v/>
      </c>
      <c r="O1629" s="34">
        <f>IF($C1629="","",IFERROR(MATCH($C1629,'案件'!$A$5:$A$84,0),"なし"))</f>
        <v/>
      </c>
      <c r="P1629" s="34">
        <f>IF($B1629="","",IFERROR(MATCH($B1629,'メンバー'!$B$5:$B$24,0),"なし"))</f>
        <v/>
      </c>
    </row>
    <row r="1630" ht="17" customHeight="1">
      <c r="A1630" s="23" t="n"/>
      <c r="B1630" s="21" t="n"/>
      <c r="C1630" s="21" t="n"/>
      <c r="D1630" s="29">
        <f>IF(OR($O1630="",$O1630="なし"),"",INDEX('案件'!$B$5:$B$84,$O1630)&amp;"")</f>
        <v/>
      </c>
      <c r="E1630" s="19" t="n"/>
      <c r="F1630" s="22" t="n"/>
      <c r="G1630" s="22" t="n"/>
      <c r="H1630" s="19" t="n"/>
      <c r="I1630" s="30">
        <f>IF(AND($F1630="",$G1630=""),"",IF(N('設定'!$B$11)&gt;0,ROUND((N($F1630)*60+N($G1630))/N('設定'!$B$11),0)*N('設定'!$B$11),(N($F1630)*60+N($G1630)))/60)</f>
        <v/>
      </c>
      <c r="J1630" s="31">
        <f>IF(OR($I1630="",$P1630="",$P1630="なし"),"",$I1630*N(INDEX('メンバー'!$D$5:$D$24,$P1630)))</f>
        <v/>
      </c>
      <c r="K1630" s="32">
        <f>IF(OR($O1630="",$O1630="なし"),"",INDEX('案件'!$D$5:$D$84,$O1630)&amp;"")</f>
        <v/>
      </c>
      <c r="L1630" s="32">
        <f>IF(AND($A1630="",$B1630="",$C1630="",$F1630="",$G1630=""),"",IF(NOT(ISNUMBER($A1630)),"日付がない",IF($P1630="","氏名がない",IF($P1630="なし","氏名がメンバーにない",IF($O1630="","案件コードがない",IF($O1630="なし","案件コードが案件にない",IF($I1630="","時間がない",IF((N($F1630)*60+N($G1630))=0,"時間が0",IF($I1630=0,"丸めると0分","")))))))))</f>
        <v/>
      </c>
      <c r="M1630" s="58" t="n"/>
      <c r="N1630" s="33">
        <f>IF(ISNUMBER($A1630),DATE(YEAR($A1630),MONTH($A1630),1),"")</f>
        <v/>
      </c>
      <c r="O1630" s="34">
        <f>IF($C1630="","",IFERROR(MATCH($C1630,'案件'!$A$5:$A$84,0),"なし"))</f>
        <v/>
      </c>
      <c r="P1630" s="34">
        <f>IF($B1630="","",IFERROR(MATCH($B1630,'メンバー'!$B$5:$B$24,0),"なし"))</f>
        <v/>
      </c>
    </row>
    <row r="1631" ht="17" customHeight="1">
      <c r="A1631" s="23" t="n"/>
      <c r="B1631" s="21" t="n"/>
      <c r="C1631" s="21" t="n"/>
      <c r="D1631" s="29">
        <f>IF(OR($O1631="",$O1631="なし"),"",INDEX('案件'!$B$5:$B$84,$O1631)&amp;"")</f>
        <v/>
      </c>
      <c r="E1631" s="19" t="n"/>
      <c r="F1631" s="22" t="n"/>
      <c r="G1631" s="22" t="n"/>
      <c r="H1631" s="19" t="n"/>
      <c r="I1631" s="30">
        <f>IF(AND($F1631="",$G1631=""),"",IF(N('設定'!$B$11)&gt;0,ROUND((N($F1631)*60+N($G1631))/N('設定'!$B$11),0)*N('設定'!$B$11),(N($F1631)*60+N($G1631)))/60)</f>
        <v/>
      </c>
      <c r="J1631" s="31">
        <f>IF(OR($I1631="",$P1631="",$P1631="なし"),"",$I1631*N(INDEX('メンバー'!$D$5:$D$24,$P1631)))</f>
        <v/>
      </c>
      <c r="K1631" s="32">
        <f>IF(OR($O1631="",$O1631="なし"),"",INDEX('案件'!$D$5:$D$84,$O1631)&amp;"")</f>
        <v/>
      </c>
      <c r="L1631" s="32">
        <f>IF(AND($A1631="",$B1631="",$C1631="",$F1631="",$G1631=""),"",IF(NOT(ISNUMBER($A1631)),"日付がない",IF($P1631="","氏名がない",IF($P1631="なし","氏名がメンバーにない",IF($O1631="","案件コードがない",IF($O1631="なし","案件コードが案件にない",IF($I1631="","時間がない",IF((N($F1631)*60+N($G1631))=0,"時間が0",IF($I1631=0,"丸めると0分","")))))))))</f>
        <v/>
      </c>
      <c r="M1631" s="58" t="n"/>
      <c r="N1631" s="33">
        <f>IF(ISNUMBER($A1631),DATE(YEAR($A1631),MONTH($A1631),1),"")</f>
        <v/>
      </c>
      <c r="O1631" s="34">
        <f>IF($C1631="","",IFERROR(MATCH($C1631,'案件'!$A$5:$A$84,0),"なし"))</f>
        <v/>
      </c>
      <c r="P1631" s="34">
        <f>IF($B1631="","",IFERROR(MATCH($B1631,'メンバー'!$B$5:$B$24,0),"なし"))</f>
        <v/>
      </c>
    </row>
    <row r="1632" ht="17" customHeight="1">
      <c r="A1632" s="23" t="n"/>
      <c r="B1632" s="21" t="n"/>
      <c r="C1632" s="21" t="n"/>
      <c r="D1632" s="29">
        <f>IF(OR($O1632="",$O1632="なし"),"",INDEX('案件'!$B$5:$B$84,$O1632)&amp;"")</f>
        <v/>
      </c>
      <c r="E1632" s="19" t="n"/>
      <c r="F1632" s="22" t="n"/>
      <c r="G1632" s="22" t="n"/>
      <c r="H1632" s="19" t="n"/>
      <c r="I1632" s="30">
        <f>IF(AND($F1632="",$G1632=""),"",IF(N('設定'!$B$11)&gt;0,ROUND((N($F1632)*60+N($G1632))/N('設定'!$B$11),0)*N('設定'!$B$11),(N($F1632)*60+N($G1632)))/60)</f>
        <v/>
      </c>
      <c r="J1632" s="31">
        <f>IF(OR($I1632="",$P1632="",$P1632="なし"),"",$I1632*N(INDEX('メンバー'!$D$5:$D$24,$P1632)))</f>
        <v/>
      </c>
      <c r="K1632" s="32">
        <f>IF(OR($O1632="",$O1632="なし"),"",INDEX('案件'!$D$5:$D$84,$O1632)&amp;"")</f>
        <v/>
      </c>
      <c r="L1632" s="32">
        <f>IF(AND($A1632="",$B1632="",$C1632="",$F1632="",$G1632=""),"",IF(NOT(ISNUMBER($A1632)),"日付がない",IF($P1632="","氏名がない",IF($P1632="なし","氏名がメンバーにない",IF($O1632="","案件コードがない",IF($O1632="なし","案件コードが案件にない",IF($I1632="","時間がない",IF((N($F1632)*60+N($G1632))=0,"時間が0",IF($I1632=0,"丸めると0分","")))))))))</f>
        <v/>
      </c>
      <c r="M1632" s="58" t="n"/>
      <c r="N1632" s="33">
        <f>IF(ISNUMBER($A1632),DATE(YEAR($A1632),MONTH($A1632),1),"")</f>
        <v/>
      </c>
      <c r="O1632" s="34">
        <f>IF($C1632="","",IFERROR(MATCH($C1632,'案件'!$A$5:$A$84,0),"なし"))</f>
        <v/>
      </c>
      <c r="P1632" s="34">
        <f>IF($B1632="","",IFERROR(MATCH($B1632,'メンバー'!$B$5:$B$24,0),"なし"))</f>
        <v/>
      </c>
    </row>
    <row r="1633" ht="17" customHeight="1">
      <c r="A1633" s="23" t="n"/>
      <c r="B1633" s="21" t="n"/>
      <c r="C1633" s="21" t="n"/>
      <c r="D1633" s="29">
        <f>IF(OR($O1633="",$O1633="なし"),"",INDEX('案件'!$B$5:$B$84,$O1633)&amp;"")</f>
        <v/>
      </c>
      <c r="E1633" s="19" t="n"/>
      <c r="F1633" s="22" t="n"/>
      <c r="G1633" s="22" t="n"/>
      <c r="H1633" s="19" t="n"/>
      <c r="I1633" s="30">
        <f>IF(AND($F1633="",$G1633=""),"",IF(N('設定'!$B$11)&gt;0,ROUND((N($F1633)*60+N($G1633))/N('設定'!$B$11),0)*N('設定'!$B$11),(N($F1633)*60+N($G1633)))/60)</f>
        <v/>
      </c>
      <c r="J1633" s="31">
        <f>IF(OR($I1633="",$P1633="",$P1633="なし"),"",$I1633*N(INDEX('メンバー'!$D$5:$D$24,$P1633)))</f>
        <v/>
      </c>
      <c r="K1633" s="32">
        <f>IF(OR($O1633="",$O1633="なし"),"",INDEX('案件'!$D$5:$D$84,$O1633)&amp;"")</f>
        <v/>
      </c>
      <c r="L1633" s="32">
        <f>IF(AND($A1633="",$B1633="",$C1633="",$F1633="",$G1633=""),"",IF(NOT(ISNUMBER($A1633)),"日付がない",IF($P1633="","氏名がない",IF($P1633="なし","氏名がメンバーにない",IF($O1633="","案件コードがない",IF($O1633="なし","案件コードが案件にない",IF($I1633="","時間がない",IF((N($F1633)*60+N($G1633))=0,"時間が0",IF($I1633=0,"丸めると0分","")))))))))</f>
        <v/>
      </c>
      <c r="M1633" s="58" t="n"/>
      <c r="N1633" s="33">
        <f>IF(ISNUMBER($A1633),DATE(YEAR($A1633),MONTH($A1633),1),"")</f>
        <v/>
      </c>
      <c r="O1633" s="34">
        <f>IF($C1633="","",IFERROR(MATCH($C1633,'案件'!$A$5:$A$84,0),"なし"))</f>
        <v/>
      </c>
      <c r="P1633" s="34">
        <f>IF($B1633="","",IFERROR(MATCH($B1633,'メンバー'!$B$5:$B$24,0),"なし"))</f>
        <v/>
      </c>
    </row>
    <row r="1634" ht="17" customHeight="1">
      <c r="A1634" s="23" t="n"/>
      <c r="B1634" s="21" t="n"/>
      <c r="C1634" s="21" t="n"/>
      <c r="D1634" s="29">
        <f>IF(OR($O1634="",$O1634="なし"),"",INDEX('案件'!$B$5:$B$84,$O1634)&amp;"")</f>
        <v/>
      </c>
      <c r="E1634" s="19" t="n"/>
      <c r="F1634" s="22" t="n"/>
      <c r="G1634" s="22" t="n"/>
      <c r="H1634" s="19" t="n"/>
      <c r="I1634" s="30">
        <f>IF(AND($F1634="",$G1634=""),"",IF(N('設定'!$B$11)&gt;0,ROUND((N($F1634)*60+N($G1634))/N('設定'!$B$11),0)*N('設定'!$B$11),(N($F1634)*60+N($G1634)))/60)</f>
        <v/>
      </c>
      <c r="J1634" s="31">
        <f>IF(OR($I1634="",$P1634="",$P1634="なし"),"",$I1634*N(INDEX('メンバー'!$D$5:$D$24,$P1634)))</f>
        <v/>
      </c>
      <c r="K1634" s="32">
        <f>IF(OR($O1634="",$O1634="なし"),"",INDEX('案件'!$D$5:$D$84,$O1634)&amp;"")</f>
        <v/>
      </c>
      <c r="L1634" s="32">
        <f>IF(AND($A1634="",$B1634="",$C1634="",$F1634="",$G1634=""),"",IF(NOT(ISNUMBER($A1634)),"日付がない",IF($P1634="","氏名がない",IF($P1634="なし","氏名がメンバーにない",IF($O1634="","案件コードがない",IF($O1634="なし","案件コードが案件にない",IF($I1634="","時間がない",IF((N($F1634)*60+N($G1634))=0,"時間が0",IF($I1634=0,"丸めると0分","")))))))))</f>
        <v/>
      </c>
      <c r="M1634" s="58" t="n"/>
      <c r="N1634" s="33">
        <f>IF(ISNUMBER($A1634),DATE(YEAR($A1634),MONTH($A1634),1),"")</f>
        <v/>
      </c>
      <c r="O1634" s="34">
        <f>IF($C1634="","",IFERROR(MATCH($C1634,'案件'!$A$5:$A$84,0),"なし"))</f>
        <v/>
      </c>
      <c r="P1634" s="34">
        <f>IF($B1634="","",IFERROR(MATCH($B1634,'メンバー'!$B$5:$B$24,0),"なし"))</f>
        <v/>
      </c>
    </row>
    <row r="1635" ht="17" customHeight="1">
      <c r="A1635" s="23" t="n"/>
      <c r="B1635" s="21" t="n"/>
      <c r="C1635" s="21" t="n"/>
      <c r="D1635" s="29">
        <f>IF(OR($O1635="",$O1635="なし"),"",INDEX('案件'!$B$5:$B$84,$O1635)&amp;"")</f>
        <v/>
      </c>
      <c r="E1635" s="19" t="n"/>
      <c r="F1635" s="22" t="n"/>
      <c r="G1635" s="22" t="n"/>
      <c r="H1635" s="19" t="n"/>
      <c r="I1635" s="30">
        <f>IF(AND($F1635="",$G1635=""),"",IF(N('設定'!$B$11)&gt;0,ROUND((N($F1635)*60+N($G1635))/N('設定'!$B$11),0)*N('設定'!$B$11),(N($F1635)*60+N($G1635)))/60)</f>
        <v/>
      </c>
      <c r="J1635" s="31">
        <f>IF(OR($I1635="",$P1635="",$P1635="なし"),"",$I1635*N(INDEX('メンバー'!$D$5:$D$24,$P1635)))</f>
        <v/>
      </c>
      <c r="K1635" s="32">
        <f>IF(OR($O1635="",$O1635="なし"),"",INDEX('案件'!$D$5:$D$84,$O1635)&amp;"")</f>
        <v/>
      </c>
      <c r="L1635" s="32">
        <f>IF(AND($A1635="",$B1635="",$C1635="",$F1635="",$G1635=""),"",IF(NOT(ISNUMBER($A1635)),"日付がない",IF($P1635="","氏名がない",IF($P1635="なし","氏名がメンバーにない",IF($O1635="","案件コードがない",IF($O1635="なし","案件コードが案件にない",IF($I1635="","時間がない",IF((N($F1635)*60+N($G1635))=0,"時間が0",IF($I1635=0,"丸めると0分","")))))))))</f>
        <v/>
      </c>
      <c r="M1635" s="58" t="n"/>
      <c r="N1635" s="33">
        <f>IF(ISNUMBER($A1635),DATE(YEAR($A1635),MONTH($A1635),1),"")</f>
        <v/>
      </c>
      <c r="O1635" s="34">
        <f>IF($C1635="","",IFERROR(MATCH($C1635,'案件'!$A$5:$A$84,0),"なし"))</f>
        <v/>
      </c>
      <c r="P1635" s="34">
        <f>IF($B1635="","",IFERROR(MATCH($B1635,'メンバー'!$B$5:$B$24,0),"なし"))</f>
        <v/>
      </c>
    </row>
    <row r="1636" ht="17" customHeight="1">
      <c r="A1636" s="23" t="n"/>
      <c r="B1636" s="21" t="n"/>
      <c r="C1636" s="21" t="n"/>
      <c r="D1636" s="29">
        <f>IF(OR($O1636="",$O1636="なし"),"",INDEX('案件'!$B$5:$B$84,$O1636)&amp;"")</f>
        <v/>
      </c>
      <c r="E1636" s="19" t="n"/>
      <c r="F1636" s="22" t="n"/>
      <c r="G1636" s="22" t="n"/>
      <c r="H1636" s="19" t="n"/>
      <c r="I1636" s="30">
        <f>IF(AND($F1636="",$G1636=""),"",IF(N('設定'!$B$11)&gt;0,ROUND((N($F1636)*60+N($G1636))/N('設定'!$B$11),0)*N('設定'!$B$11),(N($F1636)*60+N($G1636)))/60)</f>
        <v/>
      </c>
      <c r="J1636" s="31">
        <f>IF(OR($I1636="",$P1636="",$P1636="なし"),"",$I1636*N(INDEX('メンバー'!$D$5:$D$24,$P1636)))</f>
        <v/>
      </c>
      <c r="K1636" s="32">
        <f>IF(OR($O1636="",$O1636="なし"),"",INDEX('案件'!$D$5:$D$84,$O1636)&amp;"")</f>
        <v/>
      </c>
      <c r="L1636" s="32">
        <f>IF(AND($A1636="",$B1636="",$C1636="",$F1636="",$G1636=""),"",IF(NOT(ISNUMBER($A1636)),"日付がない",IF($P1636="","氏名がない",IF($P1636="なし","氏名がメンバーにない",IF($O1636="","案件コードがない",IF($O1636="なし","案件コードが案件にない",IF($I1636="","時間がない",IF((N($F1636)*60+N($G1636))=0,"時間が0",IF($I1636=0,"丸めると0分","")))))))))</f>
        <v/>
      </c>
      <c r="M1636" s="58" t="n"/>
      <c r="N1636" s="33">
        <f>IF(ISNUMBER($A1636),DATE(YEAR($A1636),MONTH($A1636),1),"")</f>
        <v/>
      </c>
      <c r="O1636" s="34">
        <f>IF($C1636="","",IFERROR(MATCH($C1636,'案件'!$A$5:$A$84,0),"なし"))</f>
        <v/>
      </c>
      <c r="P1636" s="34">
        <f>IF($B1636="","",IFERROR(MATCH($B1636,'メンバー'!$B$5:$B$24,0),"なし"))</f>
        <v/>
      </c>
    </row>
    <row r="1637" ht="17" customHeight="1">
      <c r="A1637" s="23" t="n"/>
      <c r="B1637" s="21" t="n"/>
      <c r="C1637" s="21" t="n"/>
      <c r="D1637" s="29">
        <f>IF(OR($O1637="",$O1637="なし"),"",INDEX('案件'!$B$5:$B$84,$O1637)&amp;"")</f>
        <v/>
      </c>
      <c r="E1637" s="19" t="n"/>
      <c r="F1637" s="22" t="n"/>
      <c r="G1637" s="22" t="n"/>
      <c r="H1637" s="19" t="n"/>
      <c r="I1637" s="30">
        <f>IF(AND($F1637="",$G1637=""),"",IF(N('設定'!$B$11)&gt;0,ROUND((N($F1637)*60+N($G1637))/N('設定'!$B$11),0)*N('設定'!$B$11),(N($F1637)*60+N($G1637)))/60)</f>
        <v/>
      </c>
      <c r="J1637" s="31">
        <f>IF(OR($I1637="",$P1637="",$P1637="なし"),"",$I1637*N(INDEX('メンバー'!$D$5:$D$24,$P1637)))</f>
        <v/>
      </c>
      <c r="K1637" s="32">
        <f>IF(OR($O1637="",$O1637="なし"),"",INDEX('案件'!$D$5:$D$84,$O1637)&amp;"")</f>
        <v/>
      </c>
      <c r="L1637" s="32">
        <f>IF(AND($A1637="",$B1637="",$C1637="",$F1637="",$G1637=""),"",IF(NOT(ISNUMBER($A1637)),"日付がない",IF($P1637="","氏名がない",IF($P1637="なし","氏名がメンバーにない",IF($O1637="","案件コードがない",IF($O1637="なし","案件コードが案件にない",IF($I1637="","時間がない",IF((N($F1637)*60+N($G1637))=0,"時間が0",IF($I1637=0,"丸めると0分","")))))))))</f>
        <v/>
      </c>
      <c r="M1637" s="58" t="n"/>
      <c r="N1637" s="33">
        <f>IF(ISNUMBER($A1637),DATE(YEAR($A1637),MONTH($A1637),1),"")</f>
        <v/>
      </c>
      <c r="O1637" s="34">
        <f>IF($C1637="","",IFERROR(MATCH($C1637,'案件'!$A$5:$A$84,0),"なし"))</f>
        <v/>
      </c>
      <c r="P1637" s="34">
        <f>IF($B1637="","",IFERROR(MATCH($B1637,'メンバー'!$B$5:$B$24,0),"なし"))</f>
        <v/>
      </c>
    </row>
    <row r="1638" ht="17" customHeight="1">
      <c r="A1638" s="23" t="n"/>
      <c r="B1638" s="21" t="n"/>
      <c r="C1638" s="21" t="n"/>
      <c r="D1638" s="29">
        <f>IF(OR($O1638="",$O1638="なし"),"",INDEX('案件'!$B$5:$B$84,$O1638)&amp;"")</f>
        <v/>
      </c>
      <c r="E1638" s="19" t="n"/>
      <c r="F1638" s="22" t="n"/>
      <c r="G1638" s="22" t="n"/>
      <c r="H1638" s="19" t="n"/>
      <c r="I1638" s="30">
        <f>IF(AND($F1638="",$G1638=""),"",IF(N('設定'!$B$11)&gt;0,ROUND((N($F1638)*60+N($G1638))/N('設定'!$B$11),0)*N('設定'!$B$11),(N($F1638)*60+N($G1638)))/60)</f>
        <v/>
      </c>
      <c r="J1638" s="31">
        <f>IF(OR($I1638="",$P1638="",$P1638="なし"),"",$I1638*N(INDEX('メンバー'!$D$5:$D$24,$P1638)))</f>
        <v/>
      </c>
      <c r="K1638" s="32">
        <f>IF(OR($O1638="",$O1638="なし"),"",INDEX('案件'!$D$5:$D$84,$O1638)&amp;"")</f>
        <v/>
      </c>
      <c r="L1638" s="32">
        <f>IF(AND($A1638="",$B1638="",$C1638="",$F1638="",$G1638=""),"",IF(NOT(ISNUMBER($A1638)),"日付がない",IF($P1638="","氏名がない",IF($P1638="なし","氏名がメンバーにない",IF($O1638="","案件コードがない",IF($O1638="なし","案件コードが案件にない",IF($I1638="","時間がない",IF((N($F1638)*60+N($G1638))=0,"時間が0",IF($I1638=0,"丸めると0分","")))))))))</f>
        <v/>
      </c>
      <c r="M1638" s="58" t="n"/>
      <c r="N1638" s="33">
        <f>IF(ISNUMBER($A1638),DATE(YEAR($A1638),MONTH($A1638),1),"")</f>
        <v/>
      </c>
      <c r="O1638" s="34">
        <f>IF($C1638="","",IFERROR(MATCH($C1638,'案件'!$A$5:$A$84,0),"なし"))</f>
        <v/>
      </c>
      <c r="P1638" s="34">
        <f>IF($B1638="","",IFERROR(MATCH($B1638,'メンバー'!$B$5:$B$24,0),"なし"))</f>
        <v/>
      </c>
    </row>
    <row r="1639" ht="17" customHeight="1">
      <c r="A1639" s="23" t="n"/>
      <c r="B1639" s="21" t="n"/>
      <c r="C1639" s="21" t="n"/>
      <c r="D1639" s="29">
        <f>IF(OR($O1639="",$O1639="なし"),"",INDEX('案件'!$B$5:$B$84,$O1639)&amp;"")</f>
        <v/>
      </c>
      <c r="E1639" s="19" t="n"/>
      <c r="F1639" s="22" t="n"/>
      <c r="G1639" s="22" t="n"/>
      <c r="H1639" s="19" t="n"/>
      <c r="I1639" s="30">
        <f>IF(AND($F1639="",$G1639=""),"",IF(N('設定'!$B$11)&gt;0,ROUND((N($F1639)*60+N($G1639))/N('設定'!$B$11),0)*N('設定'!$B$11),(N($F1639)*60+N($G1639)))/60)</f>
        <v/>
      </c>
      <c r="J1639" s="31">
        <f>IF(OR($I1639="",$P1639="",$P1639="なし"),"",$I1639*N(INDEX('メンバー'!$D$5:$D$24,$P1639)))</f>
        <v/>
      </c>
      <c r="K1639" s="32">
        <f>IF(OR($O1639="",$O1639="なし"),"",INDEX('案件'!$D$5:$D$84,$O1639)&amp;"")</f>
        <v/>
      </c>
      <c r="L1639" s="32">
        <f>IF(AND($A1639="",$B1639="",$C1639="",$F1639="",$G1639=""),"",IF(NOT(ISNUMBER($A1639)),"日付がない",IF($P1639="","氏名がない",IF($P1639="なし","氏名がメンバーにない",IF($O1639="","案件コードがない",IF($O1639="なし","案件コードが案件にない",IF($I1639="","時間がない",IF((N($F1639)*60+N($G1639))=0,"時間が0",IF($I1639=0,"丸めると0分","")))))))))</f>
        <v/>
      </c>
      <c r="M1639" s="58" t="n"/>
      <c r="N1639" s="33">
        <f>IF(ISNUMBER($A1639),DATE(YEAR($A1639),MONTH($A1639),1),"")</f>
        <v/>
      </c>
      <c r="O1639" s="34">
        <f>IF($C1639="","",IFERROR(MATCH($C1639,'案件'!$A$5:$A$84,0),"なし"))</f>
        <v/>
      </c>
      <c r="P1639" s="34">
        <f>IF($B1639="","",IFERROR(MATCH($B1639,'メンバー'!$B$5:$B$24,0),"なし"))</f>
        <v/>
      </c>
    </row>
    <row r="1640" ht="17" customHeight="1">
      <c r="A1640" s="23" t="n"/>
      <c r="B1640" s="21" t="n"/>
      <c r="C1640" s="21" t="n"/>
      <c r="D1640" s="29">
        <f>IF(OR($O1640="",$O1640="なし"),"",INDEX('案件'!$B$5:$B$84,$O1640)&amp;"")</f>
        <v/>
      </c>
      <c r="E1640" s="19" t="n"/>
      <c r="F1640" s="22" t="n"/>
      <c r="G1640" s="22" t="n"/>
      <c r="H1640" s="19" t="n"/>
      <c r="I1640" s="30">
        <f>IF(AND($F1640="",$G1640=""),"",IF(N('設定'!$B$11)&gt;0,ROUND((N($F1640)*60+N($G1640))/N('設定'!$B$11),0)*N('設定'!$B$11),(N($F1640)*60+N($G1640)))/60)</f>
        <v/>
      </c>
      <c r="J1640" s="31">
        <f>IF(OR($I1640="",$P1640="",$P1640="なし"),"",$I1640*N(INDEX('メンバー'!$D$5:$D$24,$P1640)))</f>
        <v/>
      </c>
      <c r="K1640" s="32">
        <f>IF(OR($O1640="",$O1640="なし"),"",INDEX('案件'!$D$5:$D$84,$O1640)&amp;"")</f>
        <v/>
      </c>
      <c r="L1640" s="32">
        <f>IF(AND($A1640="",$B1640="",$C1640="",$F1640="",$G1640=""),"",IF(NOT(ISNUMBER($A1640)),"日付がない",IF($P1640="","氏名がない",IF($P1640="なし","氏名がメンバーにない",IF($O1640="","案件コードがない",IF($O1640="なし","案件コードが案件にない",IF($I1640="","時間がない",IF((N($F1640)*60+N($G1640))=0,"時間が0",IF($I1640=0,"丸めると0分","")))))))))</f>
        <v/>
      </c>
      <c r="M1640" s="58" t="n"/>
      <c r="N1640" s="33">
        <f>IF(ISNUMBER($A1640),DATE(YEAR($A1640),MONTH($A1640),1),"")</f>
        <v/>
      </c>
      <c r="O1640" s="34">
        <f>IF($C1640="","",IFERROR(MATCH($C1640,'案件'!$A$5:$A$84,0),"なし"))</f>
        <v/>
      </c>
      <c r="P1640" s="34">
        <f>IF($B1640="","",IFERROR(MATCH($B1640,'メンバー'!$B$5:$B$24,0),"なし"))</f>
        <v/>
      </c>
    </row>
    <row r="1641" ht="17" customHeight="1">
      <c r="A1641" s="23" t="n"/>
      <c r="B1641" s="21" t="n"/>
      <c r="C1641" s="21" t="n"/>
      <c r="D1641" s="29">
        <f>IF(OR($O1641="",$O1641="なし"),"",INDEX('案件'!$B$5:$B$84,$O1641)&amp;"")</f>
        <v/>
      </c>
      <c r="E1641" s="19" t="n"/>
      <c r="F1641" s="22" t="n"/>
      <c r="G1641" s="22" t="n"/>
      <c r="H1641" s="19" t="n"/>
      <c r="I1641" s="30">
        <f>IF(AND($F1641="",$G1641=""),"",IF(N('設定'!$B$11)&gt;0,ROUND((N($F1641)*60+N($G1641))/N('設定'!$B$11),0)*N('設定'!$B$11),(N($F1641)*60+N($G1641)))/60)</f>
        <v/>
      </c>
      <c r="J1641" s="31">
        <f>IF(OR($I1641="",$P1641="",$P1641="なし"),"",$I1641*N(INDEX('メンバー'!$D$5:$D$24,$P1641)))</f>
        <v/>
      </c>
      <c r="K1641" s="32">
        <f>IF(OR($O1641="",$O1641="なし"),"",INDEX('案件'!$D$5:$D$84,$O1641)&amp;"")</f>
        <v/>
      </c>
      <c r="L1641" s="32">
        <f>IF(AND($A1641="",$B1641="",$C1641="",$F1641="",$G1641=""),"",IF(NOT(ISNUMBER($A1641)),"日付がない",IF($P1641="","氏名がない",IF($P1641="なし","氏名がメンバーにない",IF($O1641="","案件コードがない",IF($O1641="なし","案件コードが案件にない",IF($I1641="","時間がない",IF((N($F1641)*60+N($G1641))=0,"時間が0",IF($I1641=0,"丸めると0分","")))))))))</f>
        <v/>
      </c>
      <c r="M1641" s="58" t="n"/>
      <c r="N1641" s="33">
        <f>IF(ISNUMBER($A1641),DATE(YEAR($A1641),MONTH($A1641),1),"")</f>
        <v/>
      </c>
      <c r="O1641" s="34">
        <f>IF($C1641="","",IFERROR(MATCH($C1641,'案件'!$A$5:$A$84,0),"なし"))</f>
        <v/>
      </c>
      <c r="P1641" s="34">
        <f>IF($B1641="","",IFERROR(MATCH($B1641,'メンバー'!$B$5:$B$24,0),"なし"))</f>
        <v/>
      </c>
    </row>
    <row r="1642" ht="17" customHeight="1">
      <c r="A1642" s="23" t="n"/>
      <c r="B1642" s="21" t="n"/>
      <c r="C1642" s="21" t="n"/>
      <c r="D1642" s="29">
        <f>IF(OR($O1642="",$O1642="なし"),"",INDEX('案件'!$B$5:$B$84,$O1642)&amp;"")</f>
        <v/>
      </c>
      <c r="E1642" s="19" t="n"/>
      <c r="F1642" s="22" t="n"/>
      <c r="G1642" s="22" t="n"/>
      <c r="H1642" s="19" t="n"/>
      <c r="I1642" s="30">
        <f>IF(AND($F1642="",$G1642=""),"",IF(N('設定'!$B$11)&gt;0,ROUND((N($F1642)*60+N($G1642))/N('設定'!$B$11),0)*N('設定'!$B$11),(N($F1642)*60+N($G1642)))/60)</f>
        <v/>
      </c>
      <c r="J1642" s="31">
        <f>IF(OR($I1642="",$P1642="",$P1642="なし"),"",$I1642*N(INDEX('メンバー'!$D$5:$D$24,$P1642)))</f>
        <v/>
      </c>
      <c r="K1642" s="32">
        <f>IF(OR($O1642="",$O1642="なし"),"",INDEX('案件'!$D$5:$D$84,$O1642)&amp;"")</f>
        <v/>
      </c>
      <c r="L1642" s="32">
        <f>IF(AND($A1642="",$B1642="",$C1642="",$F1642="",$G1642=""),"",IF(NOT(ISNUMBER($A1642)),"日付がない",IF($P1642="","氏名がない",IF($P1642="なし","氏名がメンバーにない",IF($O1642="","案件コードがない",IF($O1642="なし","案件コードが案件にない",IF($I1642="","時間がない",IF((N($F1642)*60+N($G1642))=0,"時間が0",IF($I1642=0,"丸めると0分","")))))))))</f>
        <v/>
      </c>
      <c r="M1642" s="58" t="n"/>
      <c r="N1642" s="33">
        <f>IF(ISNUMBER($A1642),DATE(YEAR($A1642),MONTH($A1642),1),"")</f>
        <v/>
      </c>
      <c r="O1642" s="34">
        <f>IF($C1642="","",IFERROR(MATCH($C1642,'案件'!$A$5:$A$84,0),"なし"))</f>
        <v/>
      </c>
      <c r="P1642" s="34">
        <f>IF($B1642="","",IFERROR(MATCH($B1642,'メンバー'!$B$5:$B$24,0),"なし"))</f>
        <v/>
      </c>
    </row>
    <row r="1643" ht="17" customHeight="1">
      <c r="A1643" s="23" t="n"/>
      <c r="B1643" s="21" t="n"/>
      <c r="C1643" s="21" t="n"/>
      <c r="D1643" s="29">
        <f>IF(OR($O1643="",$O1643="なし"),"",INDEX('案件'!$B$5:$B$84,$O1643)&amp;"")</f>
        <v/>
      </c>
      <c r="E1643" s="19" t="n"/>
      <c r="F1643" s="22" t="n"/>
      <c r="G1643" s="22" t="n"/>
      <c r="H1643" s="19" t="n"/>
      <c r="I1643" s="30">
        <f>IF(AND($F1643="",$G1643=""),"",IF(N('設定'!$B$11)&gt;0,ROUND((N($F1643)*60+N($G1643))/N('設定'!$B$11),0)*N('設定'!$B$11),(N($F1643)*60+N($G1643)))/60)</f>
        <v/>
      </c>
      <c r="J1643" s="31">
        <f>IF(OR($I1643="",$P1643="",$P1643="なし"),"",$I1643*N(INDEX('メンバー'!$D$5:$D$24,$P1643)))</f>
        <v/>
      </c>
      <c r="K1643" s="32">
        <f>IF(OR($O1643="",$O1643="なし"),"",INDEX('案件'!$D$5:$D$84,$O1643)&amp;"")</f>
        <v/>
      </c>
      <c r="L1643" s="32">
        <f>IF(AND($A1643="",$B1643="",$C1643="",$F1643="",$G1643=""),"",IF(NOT(ISNUMBER($A1643)),"日付がない",IF($P1643="","氏名がない",IF($P1643="なし","氏名がメンバーにない",IF($O1643="","案件コードがない",IF($O1643="なし","案件コードが案件にない",IF($I1643="","時間がない",IF((N($F1643)*60+N($G1643))=0,"時間が0",IF($I1643=0,"丸めると0分","")))))))))</f>
        <v/>
      </c>
      <c r="M1643" s="58" t="n"/>
      <c r="N1643" s="33">
        <f>IF(ISNUMBER($A1643),DATE(YEAR($A1643),MONTH($A1643),1),"")</f>
        <v/>
      </c>
      <c r="O1643" s="34">
        <f>IF($C1643="","",IFERROR(MATCH($C1643,'案件'!$A$5:$A$84,0),"なし"))</f>
        <v/>
      </c>
      <c r="P1643" s="34">
        <f>IF($B1643="","",IFERROR(MATCH($B1643,'メンバー'!$B$5:$B$24,0),"なし"))</f>
        <v/>
      </c>
    </row>
    <row r="1644" ht="17" customHeight="1">
      <c r="A1644" s="23" t="n"/>
      <c r="B1644" s="21" t="n"/>
      <c r="C1644" s="21" t="n"/>
      <c r="D1644" s="29">
        <f>IF(OR($O1644="",$O1644="なし"),"",INDEX('案件'!$B$5:$B$84,$O1644)&amp;"")</f>
        <v/>
      </c>
      <c r="E1644" s="19" t="n"/>
      <c r="F1644" s="22" t="n"/>
      <c r="G1644" s="22" t="n"/>
      <c r="H1644" s="19" t="n"/>
      <c r="I1644" s="30">
        <f>IF(AND($F1644="",$G1644=""),"",IF(N('設定'!$B$11)&gt;0,ROUND((N($F1644)*60+N($G1644))/N('設定'!$B$11),0)*N('設定'!$B$11),(N($F1644)*60+N($G1644)))/60)</f>
        <v/>
      </c>
      <c r="J1644" s="31">
        <f>IF(OR($I1644="",$P1644="",$P1644="なし"),"",$I1644*N(INDEX('メンバー'!$D$5:$D$24,$P1644)))</f>
        <v/>
      </c>
      <c r="K1644" s="32">
        <f>IF(OR($O1644="",$O1644="なし"),"",INDEX('案件'!$D$5:$D$84,$O1644)&amp;"")</f>
        <v/>
      </c>
      <c r="L1644" s="32">
        <f>IF(AND($A1644="",$B1644="",$C1644="",$F1644="",$G1644=""),"",IF(NOT(ISNUMBER($A1644)),"日付がない",IF($P1644="","氏名がない",IF($P1644="なし","氏名がメンバーにない",IF($O1644="","案件コードがない",IF($O1644="なし","案件コードが案件にない",IF($I1644="","時間がない",IF((N($F1644)*60+N($G1644))=0,"時間が0",IF($I1644=0,"丸めると0分","")))))))))</f>
        <v/>
      </c>
      <c r="M1644" s="58" t="n"/>
      <c r="N1644" s="33">
        <f>IF(ISNUMBER($A1644),DATE(YEAR($A1644),MONTH($A1644),1),"")</f>
        <v/>
      </c>
      <c r="O1644" s="34">
        <f>IF($C1644="","",IFERROR(MATCH($C1644,'案件'!$A$5:$A$84,0),"なし"))</f>
        <v/>
      </c>
      <c r="P1644" s="34">
        <f>IF($B1644="","",IFERROR(MATCH($B1644,'メンバー'!$B$5:$B$24,0),"なし"))</f>
        <v/>
      </c>
    </row>
    <row r="1645" ht="17" customHeight="1">
      <c r="A1645" s="23" t="n"/>
      <c r="B1645" s="21" t="n"/>
      <c r="C1645" s="21" t="n"/>
      <c r="D1645" s="29">
        <f>IF(OR($O1645="",$O1645="なし"),"",INDEX('案件'!$B$5:$B$84,$O1645)&amp;"")</f>
        <v/>
      </c>
      <c r="E1645" s="19" t="n"/>
      <c r="F1645" s="22" t="n"/>
      <c r="G1645" s="22" t="n"/>
      <c r="H1645" s="19" t="n"/>
      <c r="I1645" s="30">
        <f>IF(AND($F1645="",$G1645=""),"",IF(N('設定'!$B$11)&gt;0,ROUND((N($F1645)*60+N($G1645))/N('設定'!$B$11),0)*N('設定'!$B$11),(N($F1645)*60+N($G1645)))/60)</f>
        <v/>
      </c>
      <c r="J1645" s="31">
        <f>IF(OR($I1645="",$P1645="",$P1645="なし"),"",$I1645*N(INDEX('メンバー'!$D$5:$D$24,$P1645)))</f>
        <v/>
      </c>
      <c r="K1645" s="32">
        <f>IF(OR($O1645="",$O1645="なし"),"",INDEX('案件'!$D$5:$D$84,$O1645)&amp;"")</f>
        <v/>
      </c>
      <c r="L1645" s="32">
        <f>IF(AND($A1645="",$B1645="",$C1645="",$F1645="",$G1645=""),"",IF(NOT(ISNUMBER($A1645)),"日付がない",IF($P1645="","氏名がない",IF($P1645="なし","氏名がメンバーにない",IF($O1645="","案件コードがない",IF($O1645="なし","案件コードが案件にない",IF($I1645="","時間がない",IF((N($F1645)*60+N($G1645))=0,"時間が0",IF($I1645=0,"丸めると0分","")))))))))</f>
        <v/>
      </c>
      <c r="M1645" s="58" t="n"/>
      <c r="N1645" s="33">
        <f>IF(ISNUMBER($A1645),DATE(YEAR($A1645),MONTH($A1645),1),"")</f>
        <v/>
      </c>
      <c r="O1645" s="34">
        <f>IF($C1645="","",IFERROR(MATCH($C1645,'案件'!$A$5:$A$84,0),"なし"))</f>
        <v/>
      </c>
      <c r="P1645" s="34">
        <f>IF($B1645="","",IFERROR(MATCH($B1645,'メンバー'!$B$5:$B$24,0),"なし"))</f>
        <v/>
      </c>
    </row>
    <row r="1646" ht="17" customHeight="1">
      <c r="A1646" s="23" t="n"/>
      <c r="B1646" s="21" t="n"/>
      <c r="C1646" s="21" t="n"/>
      <c r="D1646" s="29">
        <f>IF(OR($O1646="",$O1646="なし"),"",INDEX('案件'!$B$5:$B$84,$O1646)&amp;"")</f>
        <v/>
      </c>
      <c r="E1646" s="19" t="n"/>
      <c r="F1646" s="22" t="n"/>
      <c r="G1646" s="22" t="n"/>
      <c r="H1646" s="19" t="n"/>
      <c r="I1646" s="30">
        <f>IF(AND($F1646="",$G1646=""),"",IF(N('設定'!$B$11)&gt;0,ROUND((N($F1646)*60+N($G1646))/N('設定'!$B$11),0)*N('設定'!$B$11),(N($F1646)*60+N($G1646)))/60)</f>
        <v/>
      </c>
      <c r="J1646" s="31">
        <f>IF(OR($I1646="",$P1646="",$P1646="なし"),"",$I1646*N(INDEX('メンバー'!$D$5:$D$24,$P1646)))</f>
        <v/>
      </c>
      <c r="K1646" s="32">
        <f>IF(OR($O1646="",$O1646="なし"),"",INDEX('案件'!$D$5:$D$84,$O1646)&amp;"")</f>
        <v/>
      </c>
      <c r="L1646" s="32">
        <f>IF(AND($A1646="",$B1646="",$C1646="",$F1646="",$G1646=""),"",IF(NOT(ISNUMBER($A1646)),"日付がない",IF($P1646="","氏名がない",IF($P1646="なし","氏名がメンバーにない",IF($O1646="","案件コードがない",IF($O1646="なし","案件コードが案件にない",IF($I1646="","時間がない",IF((N($F1646)*60+N($G1646))=0,"時間が0",IF($I1646=0,"丸めると0分","")))))))))</f>
        <v/>
      </c>
      <c r="M1646" s="58" t="n"/>
      <c r="N1646" s="33">
        <f>IF(ISNUMBER($A1646),DATE(YEAR($A1646),MONTH($A1646),1),"")</f>
        <v/>
      </c>
      <c r="O1646" s="34">
        <f>IF($C1646="","",IFERROR(MATCH($C1646,'案件'!$A$5:$A$84,0),"なし"))</f>
        <v/>
      </c>
      <c r="P1646" s="34">
        <f>IF($B1646="","",IFERROR(MATCH($B1646,'メンバー'!$B$5:$B$24,0),"なし"))</f>
        <v/>
      </c>
    </row>
    <row r="1647" ht="17" customHeight="1">
      <c r="A1647" s="23" t="n"/>
      <c r="B1647" s="21" t="n"/>
      <c r="C1647" s="21" t="n"/>
      <c r="D1647" s="29">
        <f>IF(OR($O1647="",$O1647="なし"),"",INDEX('案件'!$B$5:$B$84,$O1647)&amp;"")</f>
        <v/>
      </c>
      <c r="E1647" s="19" t="n"/>
      <c r="F1647" s="22" t="n"/>
      <c r="G1647" s="22" t="n"/>
      <c r="H1647" s="19" t="n"/>
      <c r="I1647" s="30">
        <f>IF(AND($F1647="",$G1647=""),"",IF(N('設定'!$B$11)&gt;0,ROUND((N($F1647)*60+N($G1647))/N('設定'!$B$11),0)*N('設定'!$B$11),(N($F1647)*60+N($G1647)))/60)</f>
        <v/>
      </c>
      <c r="J1647" s="31">
        <f>IF(OR($I1647="",$P1647="",$P1647="なし"),"",$I1647*N(INDEX('メンバー'!$D$5:$D$24,$P1647)))</f>
        <v/>
      </c>
      <c r="K1647" s="32">
        <f>IF(OR($O1647="",$O1647="なし"),"",INDEX('案件'!$D$5:$D$84,$O1647)&amp;"")</f>
        <v/>
      </c>
      <c r="L1647" s="32">
        <f>IF(AND($A1647="",$B1647="",$C1647="",$F1647="",$G1647=""),"",IF(NOT(ISNUMBER($A1647)),"日付がない",IF($P1647="","氏名がない",IF($P1647="なし","氏名がメンバーにない",IF($O1647="","案件コードがない",IF($O1647="なし","案件コードが案件にない",IF($I1647="","時間がない",IF((N($F1647)*60+N($G1647))=0,"時間が0",IF($I1647=0,"丸めると0分","")))))))))</f>
        <v/>
      </c>
      <c r="M1647" s="58" t="n"/>
      <c r="N1647" s="33">
        <f>IF(ISNUMBER($A1647),DATE(YEAR($A1647),MONTH($A1647),1),"")</f>
        <v/>
      </c>
      <c r="O1647" s="34">
        <f>IF($C1647="","",IFERROR(MATCH($C1647,'案件'!$A$5:$A$84,0),"なし"))</f>
        <v/>
      </c>
      <c r="P1647" s="34">
        <f>IF($B1647="","",IFERROR(MATCH($B1647,'メンバー'!$B$5:$B$24,0),"なし"))</f>
        <v/>
      </c>
    </row>
    <row r="1648" ht="17" customHeight="1">
      <c r="A1648" s="23" t="n"/>
      <c r="B1648" s="21" t="n"/>
      <c r="C1648" s="21" t="n"/>
      <c r="D1648" s="29">
        <f>IF(OR($O1648="",$O1648="なし"),"",INDEX('案件'!$B$5:$B$84,$O1648)&amp;"")</f>
        <v/>
      </c>
      <c r="E1648" s="19" t="n"/>
      <c r="F1648" s="22" t="n"/>
      <c r="G1648" s="22" t="n"/>
      <c r="H1648" s="19" t="n"/>
      <c r="I1648" s="30">
        <f>IF(AND($F1648="",$G1648=""),"",IF(N('設定'!$B$11)&gt;0,ROUND((N($F1648)*60+N($G1648))/N('設定'!$B$11),0)*N('設定'!$B$11),(N($F1648)*60+N($G1648)))/60)</f>
        <v/>
      </c>
      <c r="J1648" s="31">
        <f>IF(OR($I1648="",$P1648="",$P1648="なし"),"",$I1648*N(INDEX('メンバー'!$D$5:$D$24,$P1648)))</f>
        <v/>
      </c>
      <c r="K1648" s="32">
        <f>IF(OR($O1648="",$O1648="なし"),"",INDEX('案件'!$D$5:$D$84,$O1648)&amp;"")</f>
        <v/>
      </c>
      <c r="L1648" s="32">
        <f>IF(AND($A1648="",$B1648="",$C1648="",$F1648="",$G1648=""),"",IF(NOT(ISNUMBER($A1648)),"日付がない",IF($P1648="","氏名がない",IF($P1648="なし","氏名がメンバーにない",IF($O1648="","案件コードがない",IF($O1648="なし","案件コードが案件にない",IF($I1648="","時間がない",IF((N($F1648)*60+N($G1648))=0,"時間が0",IF($I1648=0,"丸めると0分","")))))))))</f>
        <v/>
      </c>
      <c r="M1648" s="58" t="n"/>
      <c r="N1648" s="33">
        <f>IF(ISNUMBER($A1648),DATE(YEAR($A1648),MONTH($A1648),1),"")</f>
        <v/>
      </c>
      <c r="O1648" s="34">
        <f>IF($C1648="","",IFERROR(MATCH($C1648,'案件'!$A$5:$A$84,0),"なし"))</f>
        <v/>
      </c>
      <c r="P1648" s="34">
        <f>IF($B1648="","",IFERROR(MATCH($B1648,'メンバー'!$B$5:$B$24,0),"なし"))</f>
        <v/>
      </c>
    </row>
    <row r="1649" ht="17" customHeight="1">
      <c r="A1649" s="23" t="n"/>
      <c r="B1649" s="21" t="n"/>
      <c r="C1649" s="21" t="n"/>
      <c r="D1649" s="29">
        <f>IF(OR($O1649="",$O1649="なし"),"",INDEX('案件'!$B$5:$B$84,$O1649)&amp;"")</f>
        <v/>
      </c>
      <c r="E1649" s="19" t="n"/>
      <c r="F1649" s="22" t="n"/>
      <c r="G1649" s="22" t="n"/>
      <c r="H1649" s="19" t="n"/>
      <c r="I1649" s="30">
        <f>IF(AND($F1649="",$G1649=""),"",IF(N('設定'!$B$11)&gt;0,ROUND((N($F1649)*60+N($G1649))/N('設定'!$B$11),0)*N('設定'!$B$11),(N($F1649)*60+N($G1649)))/60)</f>
        <v/>
      </c>
      <c r="J1649" s="31">
        <f>IF(OR($I1649="",$P1649="",$P1649="なし"),"",$I1649*N(INDEX('メンバー'!$D$5:$D$24,$P1649)))</f>
        <v/>
      </c>
      <c r="K1649" s="32">
        <f>IF(OR($O1649="",$O1649="なし"),"",INDEX('案件'!$D$5:$D$84,$O1649)&amp;"")</f>
        <v/>
      </c>
      <c r="L1649" s="32">
        <f>IF(AND($A1649="",$B1649="",$C1649="",$F1649="",$G1649=""),"",IF(NOT(ISNUMBER($A1649)),"日付がない",IF($P1649="","氏名がない",IF($P1649="なし","氏名がメンバーにない",IF($O1649="","案件コードがない",IF($O1649="なし","案件コードが案件にない",IF($I1649="","時間がない",IF((N($F1649)*60+N($G1649))=0,"時間が0",IF($I1649=0,"丸めると0分","")))))))))</f>
        <v/>
      </c>
      <c r="M1649" s="58" t="n"/>
      <c r="N1649" s="33">
        <f>IF(ISNUMBER($A1649),DATE(YEAR($A1649),MONTH($A1649),1),"")</f>
        <v/>
      </c>
      <c r="O1649" s="34">
        <f>IF($C1649="","",IFERROR(MATCH($C1649,'案件'!$A$5:$A$84,0),"なし"))</f>
        <v/>
      </c>
      <c r="P1649" s="34">
        <f>IF($B1649="","",IFERROR(MATCH($B1649,'メンバー'!$B$5:$B$24,0),"なし"))</f>
        <v/>
      </c>
    </row>
    <row r="1650" ht="17" customHeight="1">
      <c r="A1650" s="23" t="n"/>
      <c r="B1650" s="21" t="n"/>
      <c r="C1650" s="21" t="n"/>
      <c r="D1650" s="29">
        <f>IF(OR($O1650="",$O1650="なし"),"",INDEX('案件'!$B$5:$B$84,$O1650)&amp;"")</f>
        <v/>
      </c>
      <c r="E1650" s="19" t="n"/>
      <c r="F1650" s="22" t="n"/>
      <c r="G1650" s="22" t="n"/>
      <c r="H1650" s="19" t="n"/>
      <c r="I1650" s="30">
        <f>IF(AND($F1650="",$G1650=""),"",IF(N('設定'!$B$11)&gt;0,ROUND((N($F1650)*60+N($G1650))/N('設定'!$B$11),0)*N('設定'!$B$11),(N($F1650)*60+N($G1650)))/60)</f>
        <v/>
      </c>
      <c r="J1650" s="31">
        <f>IF(OR($I1650="",$P1650="",$P1650="なし"),"",$I1650*N(INDEX('メンバー'!$D$5:$D$24,$P1650)))</f>
        <v/>
      </c>
      <c r="K1650" s="32">
        <f>IF(OR($O1650="",$O1650="なし"),"",INDEX('案件'!$D$5:$D$84,$O1650)&amp;"")</f>
        <v/>
      </c>
      <c r="L1650" s="32">
        <f>IF(AND($A1650="",$B1650="",$C1650="",$F1650="",$G1650=""),"",IF(NOT(ISNUMBER($A1650)),"日付がない",IF($P1650="","氏名がない",IF($P1650="なし","氏名がメンバーにない",IF($O1650="","案件コードがない",IF($O1650="なし","案件コードが案件にない",IF($I1650="","時間がない",IF((N($F1650)*60+N($G1650))=0,"時間が0",IF($I1650=0,"丸めると0分","")))))))))</f>
        <v/>
      </c>
      <c r="M1650" s="58" t="n"/>
      <c r="N1650" s="33">
        <f>IF(ISNUMBER($A1650),DATE(YEAR($A1650),MONTH($A1650),1),"")</f>
        <v/>
      </c>
      <c r="O1650" s="34">
        <f>IF($C1650="","",IFERROR(MATCH($C1650,'案件'!$A$5:$A$84,0),"なし"))</f>
        <v/>
      </c>
      <c r="P1650" s="34">
        <f>IF($B1650="","",IFERROR(MATCH($B1650,'メンバー'!$B$5:$B$24,0),"なし"))</f>
        <v/>
      </c>
    </row>
    <row r="1651" ht="17" customHeight="1">
      <c r="A1651" s="23" t="n"/>
      <c r="B1651" s="21" t="n"/>
      <c r="C1651" s="21" t="n"/>
      <c r="D1651" s="29">
        <f>IF(OR($O1651="",$O1651="なし"),"",INDEX('案件'!$B$5:$B$84,$O1651)&amp;"")</f>
        <v/>
      </c>
      <c r="E1651" s="19" t="n"/>
      <c r="F1651" s="22" t="n"/>
      <c r="G1651" s="22" t="n"/>
      <c r="H1651" s="19" t="n"/>
      <c r="I1651" s="30">
        <f>IF(AND($F1651="",$G1651=""),"",IF(N('設定'!$B$11)&gt;0,ROUND((N($F1651)*60+N($G1651))/N('設定'!$B$11),0)*N('設定'!$B$11),(N($F1651)*60+N($G1651)))/60)</f>
        <v/>
      </c>
      <c r="J1651" s="31">
        <f>IF(OR($I1651="",$P1651="",$P1651="なし"),"",$I1651*N(INDEX('メンバー'!$D$5:$D$24,$P1651)))</f>
        <v/>
      </c>
      <c r="K1651" s="32">
        <f>IF(OR($O1651="",$O1651="なし"),"",INDEX('案件'!$D$5:$D$84,$O1651)&amp;"")</f>
        <v/>
      </c>
      <c r="L1651" s="32">
        <f>IF(AND($A1651="",$B1651="",$C1651="",$F1651="",$G1651=""),"",IF(NOT(ISNUMBER($A1651)),"日付がない",IF($P1651="","氏名がない",IF($P1651="なし","氏名がメンバーにない",IF($O1651="","案件コードがない",IF($O1651="なし","案件コードが案件にない",IF($I1651="","時間がない",IF((N($F1651)*60+N($G1651))=0,"時間が0",IF($I1651=0,"丸めると0分","")))))))))</f>
        <v/>
      </c>
      <c r="M1651" s="58" t="n"/>
      <c r="N1651" s="33">
        <f>IF(ISNUMBER($A1651),DATE(YEAR($A1651),MONTH($A1651),1),"")</f>
        <v/>
      </c>
      <c r="O1651" s="34">
        <f>IF($C1651="","",IFERROR(MATCH($C1651,'案件'!$A$5:$A$84,0),"なし"))</f>
        <v/>
      </c>
      <c r="P1651" s="34">
        <f>IF($B1651="","",IFERROR(MATCH($B1651,'メンバー'!$B$5:$B$24,0),"なし"))</f>
        <v/>
      </c>
    </row>
    <row r="1652" ht="17" customHeight="1">
      <c r="A1652" s="23" t="n"/>
      <c r="B1652" s="21" t="n"/>
      <c r="C1652" s="21" t="n"/>
      <c r="D1652" s="29">
        <f>IF(OR($O1652="",$O1652="なし"),"",INDEX('案件'!$B$5:$B$84,$O1652)&amp;"")</f>
        <v/>
      </c>
      <c r="E1652" s="19" t="n"/>
      <c r="F1652" s="22" t="n"/>
      <c r="G1652" s="22" t="n"/>
      <c r="H1652" s="19" t="n"/>
      <c r="I1652" s="30">
        <f>IF(AND($F1652="",$G1652=""),"",IF(N('設定'!$B$11)&gt;0,ROUND((N($F1652)*60+N($G1652))/N('設定'!$B$11),0)*N('設定'!$B$11),(N($F1652)*60+N($G1652)))/60)</f>
        <v/>
      </c>
      <c r="J1652" s="31">
        <f>IF(OR($I1652="",$P1652="",$P1652="なし"),"",$I1652*N(INDEX('メンバー'!$D$5:$D$24,$P1652)))</f>
        <v/>
      </c>
      <c r="K1652" s="32">
        <f>IF(OR($O1652="",$O1652="なし"),"",INDEX('案件'!$D$5:$D$84,$O1652)&amp;"")</f>
        <v/>
      </c>
      <c r="L1652" s="32">
        <f>IF(AND($A1652="",$B1652="",$C1652="",$F1652="",$G1652=""),"",IF(NOT(ISNUMBER($A1652)),"日付がない",IF($P1652="","氏名がない",IF($P1652="なし","氏名がメンバーにない",IF($O1652="","案件コードがない",IF($O1652="なし","案件コードが案件にない",IF($I1652="","時間がない",IF((N($F1652)*60+N($G1652))=0,"時間が0",IF($I1652=0,"丸めると0分","")))))))))</f>
        <v/>
      </c>
      <c r="M1652" s="58" t="n"/>
      <c r="N1652" s="33">
        <f>IF(ISNUMBER($A1652),DATE(YEAR($A1652),MONTH($A1652),1),"")</f>
        <v/>
      </c>
      <c r="O1652" s="34">
        <f>IF($C1652="","",IFERROR(MATCH($C1652,'案件'!$A$5:$A$84,0),"なし"))</f>
        <v/>
      </c>
      <c r="P1652" s="34">
        <f>IF($B1652="","",IFERROR(MATCH($B1652,'メンバー'!$B$5:$B$24,0),"なし"))</f>
        <v/>
      </c>
    </row>
    <row r="1653" ht="17" customHeight="1">
      <c r="A1653" s="23" t="n"/>
      <c r="B1653" s="21" t="n"/>
      <c r="C1653" s="21" t="n"/>
      <c r="D1653" s="29">
        <f>IF(OR($O1653="",$O1653="なし"),"",INDEX('案件'!$B$5:$B$84,$O1653)&amp;"")</f>
        <v/>
      </c>
      <c r="E1653" s="19" t="n"/>
      <c r="F1653" s="22" t="n"/>
      <c r="G1653" s="22" t="n"/>
      <c r="H1653" s="19" t="n"/>
      <c r="I1653" s="30">
        <f>IF(AND($F1653="",$G1653=""),"",IF(N('設定'!$B$11)&gt;0,ROUND((N($F1653)*60+N($G1653))/N('設定'!$B$11),0)*N('設定'!$B$11),(N($F1653)*60+N($G1653)))/60)</f>
        <v/>
      </c>
      <c r="J1653" s="31">
        <f>IF(OR($I1653="",$P1653="",$P1653="なし"),"",$I1653*N(INDEX('メンバー'!$D$5:$D$24,$P1653)))</f>
        <v/>
      </c>
      <c r="K1653" s="32">
        <f>IF(OR($O1653="",$O1653="なし"),"",INDEX('案件'!$D$5:$D$84,$O1653)&amp;"")</f>
        <v/>
      </c>
      <c r="L1653" s="32">
        <f>IF(AND($A1653="",$B1653="",$C1653="",$F1653="",$G1653=""),"",IF(NOT(ISNUMBER($A1653)),"日付がない",IF($P1653="","氏名がない",IF($P1653="なし","氏名がメンバーにない",IF($O1653="","案件コードがない",IF($O1653="なし","案件コードが案件にない",IF($I1653="","時間がない",IF((N($F1653)*60+N($G1653))=0,"時間が0",IF($I1653=0,"丸めると0分","")))))))))</f>
        <v/>
      </c>
      <c r="M1653" s="58" t="n"/>
      <c r="N1653" s="33">
        <f>IF(ISNUMBER($A1653),DATE(YEAR($A1653),MONTH($A1653),1),"")</f>
        <v/>
      </c>
      <c r="O1653" s="34">
        <f>IF($C1653="","",IFERROR(MATCH($C1653,'案件'!$A$5:$A$84,0),"なし"))</f>
        <v/>
      </c>
      <c r="P1653" s="34">
        <f>IF($B1653="","",IFERROR(MATCH($B1653,'メンバー'!$B$5:$B$24,0),"なし"))</f>
        <v/>
      </c>
    </row>
    <row r="1654" ht="17" customHeight="1">
      <c r="A1654" s="23" t="n"/>
      <c r="B1654" s="21" t="n"/>
      <c r="C1654" s="21" t="n"/>
      <c r="D1654" s="29">
        <f>IF(OR($O1654="",$O1654="なし"),"",INDEX('案件'!$B$5:$B$84,$O1654)&amp;"")</f>
        <v/>
      </c>
      <c r="E1654" s="19" t="n"/>
      <c r="F1654" s="22" t="n"/>
      <c r="G1654" s="22" t="n"/>
      <c r="H1654" s="19" t="n"/>
      <c r="I1654" s="30">
        <f>IF(AND($F1654="",$G1654=""),"",IF(N('設定'!$B$11)&gt;0,ROUND((N($F1654)*60+N($G1654))/N('設定'!$B$11),0)*N('設定'!$B$11),(N($F1654)*60+N($G1654)))/60)</f>
        <v/>
      </c>
      <c r="J1654" s="31">
        <f>IF(OR($I1654="",$P1654="",$P1654="なし"),"",$I1654*N(INDEX('メンバー'!$D$5:$D$24,$P1654)))</f>
        <v/>
      </c>
      <c r="K1654" s="32">
        <f>IF(OR($O1654="",$O1654="なし"),"",INDEX('案件'!$D$5:$D$84,$O1654)&amp;"")</f>
        <v/>
      </c>
      <c r="L1654" s="32">
        <f>IF(AND($A1654="",$B1654="",$C1654="",$F1654="",$G1654=""),"",IF(NOT(ISNUMBER($A1654)),"日付がない",IF($P1654="","氏名がない",IF($P1654="なし","氏名がメンバーにない",IF($O1654="","案件コードがない",IF($O1654="なし","案件コードが案件にない",IF($I1654="","時間がない",IF((N($F1654)*60+N($G1654))=0,"時間が0",IF($I1654=0,"丸めると0分","")))))))))</f>
        <v/>
      </c>
      <c r="M1654" s="58" t="n"/>
      <c r="N1654" s="33">
        <f>IF(ISNUMBER($A1654),DATE(YEAR($A1654),MONTH($A1654),1),"")</f>
        <v/>
      </c>
      <c r="O1654" s="34">
        <f>IF($C1654="","",IFERROR(MATCH($C1654,'案件'!$A$5:$A$84,0),"なし"))</f>
        <v/>
      </c>
      <c r="P1654" s="34">
        <f>IF($B1654="","",IFERROR(MATCH($B1654,'メンバー'!$B$5:$B$24,0),"なし"))</f>
        <v/>
      </c>
    </row>
    <row r="1655" ht="17" customHeight="1">
      <c r="A1655" s="23" t="n"/>
      <c r="B1655" s="21" t="n"/>
      <c r="C1655" s="21" t="n"/>
      <c r="D1655" s="29">
        <f>IF(OR($O1655="",$O1655="なし"),"",INDEX('案件'!$B$5:$B$84,$O1655)&amp;"")</f>
        <v/>
      </c>
      <c r="E1655" s="19" t="n"/>
      <c r="F1655" s="22" t="n"/>
      <c r="G1655" s="22" t="n"/>
      <c r="H1655" s="19" t="n"/>
      <c r="I1655" s="30">
        <f>IF(AND($F1655="",$G1655=""),"",IF(N('設定'!$B$11)&gt;0,ROUND((N($F1655)*60+N($G1655))/N('設定'!$B$11),0)*N('設定'!$B$11),(N($F1655)*60+N($G1655)))/60)</f>
        <v/>
      </c>
      <c r="J1655" s="31">
        <f>IF(OR($I1655="",$P1655="",$P1655="なし"),"",$I1655*N(INDEX('メンバー'!$D$5:$D$24,$P1655)))</f>
        <v/>
      </c>
      <c r="K1655" s="32">
        <f>IF(OR($O1655="",$O1655="なし"),"",INDEX('案件'!$D$5:$D$84,$O1655)&amp;"")</f>
        <v/>
      </c>
      <c r="L1655" s="32">
        <f>IF(AND($A1655="",$B1655="",$C1655="",$F1655="",$G1655=""),"",IF(NOT(ISNUMBER($A1655)),"日付がない",IF($P1655="","氏名がない",IF($P1655="なし","氏名がメンバーにない",IF($O1655="","案件コードがない",IF($O1655="なし","案件コードが案件にない",IF($I1655="","時間がない",IF((N($F1655)*60+N($G1655))=0,"時間が0",IF($I1655=0,"丸めると0分","")))))))))</f>
        <v/>
      </c>
      <c r="M1655" s="58" t="n"/>
      <c r="N1655" s="33">
        <f>IF(ISNUMBER($A1655),DATE(YEAR($A1655),MONTH($A1655),1),"")</f>
        <v/>
      </c>
      <c r="O1655" s="34">
        <f>IF($C1655="","",IFERROR(MATCH($C1655,'案件'!$A$5:$A$84,0),"なし"))</f>
        <v/>
      </c>
      <c r="P1655" s="34">
        <f>IF($B1655="","",IFERROR(MATCH($B1655,'メンバー'!$B$5:$B$24,0),"なし"))</f>
        <v/>
      </c>
    </row>
    <row r="1656" ht="17" customHeight="1">
      <c r="A1656" s="23" t="n"/>
      <c r="B1656" s="21" t="n"/>
      <c r="C1656" s="21" t="n"/>
      <c r="D1656" s="29">
        <f>IF(OR($O1656="",$O1656="なし"),"",INDEX('案件'!$B$5:$B$84,$O1656)&amp;"")</f>
        <v/>
      </c>
      <c r="E1656" s="19" t="n"/>
      <c r="F1656" s="22" t="n"/>
      <c r="G1656" s="22" t="n"/>
      <c r="H1656" s="19" t="n"/>
      <c r="I1656" s="30">
        <f>IF(AND($F1656="",$G1656=""),"",IF(N('設定'!$B$11)&gt;0,ROUND((N($F1656)*60+N($G1656))/N('設定'!$B$11),0)*N('設定'!$B$11),(N($F1656)*60+N($G1656)))/60)</f>
        <v/>
      </c>
      <c r="J1656" s="31">
        <f>IF(OR($I1656="",$P1656="",$P1656="なし"),"",$I1656*N(INDEX('メンバー'!$D$5:$D$24,$P1656)))</f>
        <v/>
      </c>
      <c r="K1656" s="32">
        <f>IF(OR($O1656="",$O1656="なし"),"",INDEX('案件'!$D$5:$D$84,$O1656)&amp;"")</f>
        <v/>
      </c>
      <c r="L1656" s="32">
        <f>IF(AND($A1656="",$B1656="",$C1656="",$F1656="",$G1656=""),"",IF(NOT(ISNUMBER($A1656)),"日付がない",IF($P1656="","氏名がない",IF($P1656="なし","氏名がメンバーにない",IF($O1656="","案件コードがない",IF($O1656="なし","案件コードが案件にない",IF($I1656="","時間がない",IF((N($F1656)*60+N($G1656))=0,"時間が0",IF($I1656=0,"丸めると0分","")))))))))</f>
        <v/>
      </c>
      <c r="M1656" s="58" t="n"/>
      <c r="N1656" s="33">
        <f>IF(ISNUMBER($A1656),DATE(YEAR($A1656),MONTH($A1656),1),"")</f>
        <v/>
      </c>
      <c r="O1656" s="34">
        <f>IF($C1656="","",IFERROR(MATCH($C1656,'案件'!$A$5:$A$84,0),"なし"))</f>
        <v/>
      </c>
      <c r="P1656" s="34">
        <f>IF($B1656="","",IFERROR(MATCH($B1656,'メンバー'!$B$5:$B$24,0),"なし"))</f>
        <v/>
      </c>
    </row>
    <row r="1657" ht="17" customHeight="1">
      <c r="A1657" s="23" t="n"/>
      <c r="B1657" s="21" t="n"/>
      <c r="C1657" s="21" t="n"/>
      <c r="D1657" s="29">
        <f>IF(OR($O1657="",$O1657="なし"),"",INDEX('案件'!$B$5:$B$84,$O1657)&amp;"")</f>
        <v/>
      </c>
      <c r="E1657" s="19" t="n"/>
      <c r="F1657" s="22" t="n"/>
      <c r="G1657" s="22" t="n"/>
      <c r="H1657" s="19" t="n"/>
      <c r="I1657" s="30">
        <f>IF(AND($F1657="",$G1657=""),"",IF(N('設定'!$B$11)&gt;0,ROUND((N($F1657)*60+N($G1657))/N('設定'!$B$11),0)*N('設定'!$B$11),(N($F1657)*60+N($G1657)))/60)</f>
        <v/>
      </c>
      <c r="J1657" s="31">
        <f>IF(OR($I1657="",$P1657="",$P1657="なし"),"",$I1657*N(INDEX('メンバー'!$D$5:$D$24,$P1657)))</f>
        <v/>
      </c>
      <c r="K1657" s="32">
        <f>IF(OR($O1657="",$O1657="なし"),"",INDEX('案件'!$D$5:$D$84,$O1657)&amp;"")</f>
        <v/>
      </c>
      <c r="L1657" s="32">
        <f>IF(AND($A1657="",$B1657="",$C1657="",$F1657="",$G1657=""),"",IF(NOT(ISNUMBER($A1657)),"日付がない",IF($P1657="","氏名がない",IF($P1657="なし","氏名がメンバーにない",IF($O1657="","案件コードがない",IF($O1657="なし","案件コードが案件にない",IF($I1657="","時間がない",IF((N($F1657)*60+N($G1657))=0,"時間が0",IF($I1657=0,"丸めると0分","")))))))))</f>
        <v/>
      </c>
      <c r="M1657" s="58" t="n"/>
      <c r="N1657" s="33">
        <f>IF(ISNUMBER($A1657),DATE(YEAR($A1657),MONTH($A1657),1),"")</f>
        <v/>
      </c>
      <c r="O1657" s="34">
        <f>IF($C1657="","",IFERROR(MATCH($C1657,'案件'!$A$5:$A$84,0),"なし"))</f>
        <v/>
      </c>
      <c r="P1657" s="34">
        <f>IF($B1657="","",IFERROR(MATCH($B1657,'メンバー'!$B$5:$B$24,0),"なし"))</f>
        <v/>
      </c>
    </row>
    <row r="1658" ht="17" customHeight="1">
      <c r="A1658" s="23" t="n"/>
      <c r="B1658" s="21" t="n"/>
      <c r="C1658" s="21" t="n"/>
      <c r="D1658" s="29">
        <f>IF(OR($O1658="",$O1658="なし"),"",INDEX('案件'!$B$5:$B$84,$O1658)&amp;"")</f>
        <v/>
      </c>
      <c r="E1658" s="19" t="n"/>
      <c r="F1658" s="22" t="n"/>
      <c r="G1658" s="22" t="n"/>
      <c r="H1658" s="19" t="n"/>
      <c r="I1658" s="30">
        <f>IF(AND($F1658="",$G1658=""),"",IF(N('設定'!$B$11)&gt;0,ROUND((N($F1658)*60+N($G1658))/N('設定'!$B$11),0)*N('設定'!$B$11),(N($F1658)*60+N($G1658)))/60)</f>
        <v/>
      </c>
      <c r="J1658" s="31">
        <f>IF(OR($I1658="",$P1658="",$P1658="なし"),"",$I1658*N(INDEX('メンバー'!$D$5:$D$24,$P1658)))</f>
        <v/>
      </c>
      <c r="K1658" s="32">
        <f>IF(OR($O1658="",$O1658="なし"),"",INDEX('案件'!$D$5:$D$84,$O1658)&amp;"")</f>
        <v/>
      </c>
      <c r="L1658" s="32">
        <f>IF(AND($A1658="",$B1658="",$C1658="",$F1658="",$G1658=""),"",IF(NOT(ISNUMBER($A1658)),"日付がない",IF($P1658="","氏名がない",IF($P1658="なし","氏名がメンバーにない",IF($O1658="","案件コードがない",IF($O1658="なし","案件コードが案件にない",IF($I1658="","時間がない",IF((N($F1658)*60+N($G1658))=0,"時間が0",IF($I1658=0,"丸めると0分","")))))))))</f>
        <v/>
      </c>
      <c r="M1658" s="58" t="n"/>
      <c r="N1658" s="33">
        <f>IF(ISNUMBER($A1658),DATE(YEAR($A1658),MONTH($A1658),1),"")</f>
        <v/>
      </c>
      <c r="O1658" s="34">
        <f>IF($C1658="","",IFERROR(MATCH($C1658,'案件'!$A$5:$A$84,0),"なし"))</f>
        <v/>
      </c>
      <c r="P1658" s="34">
        <f>IF($B1658="","",IFERROR(MATCH($B1658,'メンバー'!$B$5:$B$24,0),"なし"))</f>
        <v/>
      </c>
    </row>
    <row r="1659" ht="17" customHeight="1">
      <c r="A1659" s="23" t="n"/>
      <c r="B1659" s="21" t="n"/>
      <c r="C1659" s="21" t="n"/>
      <c r="D1659" s="29">
        <f>IF(OR($O1659="",$O1659="なし"),"",INDEX('案件'!$B$5:$B$84,$O1659)&amp;"")</f>
        <v/>
      </c>
      <c r="E1659" s="19" t="n"/>
      <c r="F1659" s="22" t="n"/>
      <c r="G1659" s="22" t="n"/>
      <c r="H1659" s="19" t="n"/>
      <c r="I1659" s="30">
        <f>IF(AND($F1659="",$G1659=""),"",IF(N('設定'!$B$11)&gt;0,ROUND((N($F1659)*60+N($G1659))/N('設定'!$B$11),0)*N('設定'!$B$11),(N($F1659)*60+N($G1659)))/60)</f>
        <v/>
      </c>
      <c r="J1659" s="31">
        <f>IF(OR($I1659="",$P1659="",$P1659="なし"),"",$I1659*N(INDEX('メンバー'!$D$5:$D$24,$P1659)))</f>
        <v/>
      </c>
      <c r="K1659" s="32">
        <f>IF(OR($O1659="",$O1659="なし"),"",INDEX('案件'!$D$5:$D$84,$O1659)&amp;"")</f>
        <v/>
      </c>
      <c r="L1659" s="32">
        <f>IF(AND($A1659="",$B1659="",$C1659="",$F1659="",$G1659=""),"",IF(NOT(ISNUMBER($A1659)),"日付がない",IF($P1659="","氏名がない",IF($P1659="なし","氏名がメンバーにない",IF($O1659="","案件コードがない",IF($O1659="なし","案件コードが案件にない",IF($I1659="","時間がない",IF((N($F1659)*60+N($G1659))=0,"時間が0",IF($I1659=0,"丸めると0分","")))))))))</f>
        <v/>
      </c>
      <c r="M1659" s="58" t="n"/>
      <c r="N1659" s="33">
        <f>IF(ISNUMBER($A1659),DATE(YEAR($A1659),MONTH($A1659),1),"")</f>
        <v/>
      </c>
      <c r="O1659" s="34">
        <f>IF($C1659="","",IFERROR(MATCH($C1659,'案件'!$A$5:$A$84,0),"なし"))</f>
        <v/>
      </c>
      <c r="P1659" s="34">
        <f>IF($B1659="","",IFERROR(MATCH($B1659,'メンバー'!$B$5:$B$24,0),"なし"))</f>
        <v/>
      </c>
    </row>
    <row r="1660" ht="17" customHeight="1">
      <c r="A1660" s="23" t="n"/>
      <c r="B1660" s="21" t="n"/>
      <c r="C1660" s="21" t="n"/>
      <c r="D1660" s="29">
        <f>IF(OR($O1660="",$O1660="なし"),"",INDEX('案件'!$B$5:$B$84,$O1660)&amp;"")</f>
        <v/>
      </c>
      <c r="E1660" s="19" t="n"/>
      <c r="F1660" s="22" t="n"/>
      <c r="G1660" s="22" t="n"/>
      <c r="H1660" s="19" t="n"/>
      <c r="I1660" s="30">
        <f>IF(AND($F1660="",$G1660=""),"",IF(N('設定'!$B$11)&gt;0,ROUND((N($F1660)*60+N($G1660))/N('設定'!$B$11),0)*N('設定'!$B$11),(N($F1660)*60+N($G1660)))/60)</f>
        <v/>
      </c>
      <c r="J1660" s="31">
        <f>IF(OR($I1660="",$P1660="",$P1660="なし"),"",$I1660*N(INDEX('メンバー'!$D$5:$D$24,$P1660)))</f>
        <v/>
      </c>
      <c r="K1660" s="32">
        <f>IF(OR($O1660="",$O1660="なし"),"",INDEX('案件'!$D$5:$D$84,$O1660)&amp;"")</f>
        <v/>
      </c>
      <c r="L1660" s="32">
        <f>IF(AND($A1660="",$B1660="",$C1660="",$F1660="",$G1660=""),"",IF(NOT(ISNUMBER($A1660)),"日付がない",IF($P1660="","氏名がない",IF($P1660="なし","氏名がメンバーにない",IF($O1660="","案件コードがない",IF($O1660="なし","案件コードが案件にない",IF($I1660="","時間がない",IF((N($F1660)*60+N($G1660))=0,"時間が0",IF($I1660=0,"丸めると0分","")))))))))</f>
        <v/>
      </c>
      <c r="M1660" s="58" t="n"/>
      <c r="N1660" s="33">
        <f>IF(ISNUMBER($A1660),DATE(YEAR($A1660),MONTH($A1660),1),"")</f>
        <v/>
      </c>
      <c r="O1660" s="34">
        <f>IF($C1660="","",IFERROR(MATCH($C1660,'案件'!$A$5:$A$84,0),"なし"))</f>
        <v/>
      </c>
      <c r="P1660" s="34">
        <f>IF($B1660="","",IFERROR(MATCH($B1660,'メンバー'!$B$5:$B$24,0),"なし"))</f>
        <v/>
      </c>
    </row>
    <row r="1661" ht="17" customHeight="1">
      <c r="A1661" s="23" t="n"/>
      <c r="B1661" s="21" t="n"/>
      <c r="C1661" s="21" t="n"/>
      <c r="D1661" s="29">
        <f>IF(OR($O1661="",$O1661="なし"),"",INDEX('案件'!$B$5:$B$84,$O1661)&amp;"")</f>
        <v/>
      </c>
      <c r="E1661" s="19" t="n"/>
      <c r="F1661" s="22" t="n"/>
      <c r="G1661" s="22" t="n"/>
      <c r="H1661" s="19" t="n"/>
      <c r="I1661" s="30">
        <f>IF(AND($F1661="",$G1661=""),"",IF(N('設定'!$B$11)&gt;0,ROUND((N($F1661)*60+N($G1661))/N('設定'!$B$11),0)*N('設定'!$B$11),(N($F1661)*60+N($G1661)))/60)</f>
        <v/>
      </c>
      <c r="J1661" s="31">
        <f>IF(OR($I1661="",$P1661="",$P1661="なし"),"",$I1661*N(INDEX('メンバー'!$D$5:$D$24,$P1661)))</f>
        <v/>
      </c>
      <c r="K1661" s="32">
        <f>IF(OR($O1661="",$O1661="なし"),"",INDEX('案件'!$D$5:$D$84,$O1661)&amp;"")</f>
        <v/>
      </c>
      <c r="L1661" s="32">
        <f>IF(AND($A1661="",$B1661="",$C1661="",$F1661="",$G1661=""),"",IF(NOT(ISNUMBER($A1661)),"日付がない",IF($P1661="","氏名がない",IF($P1661="なし","氏名がメンバーにない",IF($O1661="","案件コードがない",IF($O1661="なし","案件コードが案件にない",IF($I1661="","時間がない",IF((N($F1661)*60+N($G1661))=0,"時間が0",IF($I1661=0,"丸めると0分","")))))))))</f>
        <v/>
      </c>
      <c r="M1661" s="58" t="n"/>
      <c r="N1661" s="33">
        <f>IF(ISNUMBER($A1661),DATE(YEAR($A1661),MONTH($A1661),1),"")</f>
        <v/>
      </c>
      <c r="O1661" s="34">
        <f>IF($C1661="","",IFERROR(MATCH($C1661,'案件'!$A$5:$A$84,0),"なし"))</f>
        <v/>
      </c>
      <c r="P1661" s="34">
        <f>IF($B1661="","",IFERROR(MATCH($B1661,'メンバー'!$B$5:$B$24,0),"なし"))</f>
        <v/>
      </c>
    </row>
    <row r="1662" ht="17" customHeight="1">
      <c r="A1662" s="23" t="n"/>
      <c r="B1662" s="21" t="n"/>
      <c r="C1662" s="21" t="n"/>
      <c r="D1662" s="29">
        <f>IF(OR($O1662="",$O1662="なし"),"",INDEX('案件'!$B$5:$B$84,$O1662)&amp;"")</f>
        <v/>
      </c>
      <c r="E1662" s="19" t="n"/>
      <c r="F1662" s="22" t="n"/>
      <c r="G1662" s="22" t="n"/>
      <c r="H1662" s="19" t="n"/>
      <c r="I1662" s="30">
        <f>IF(AND($F1662="",$G1662=""),"",IF(N('設定'!$B$11)&gt;0,ROUND((N($F1662)*60+N($G1662))/N('設定'!$B$11),0)*N('設定'!$B$11),(N($F1662)*60+N($G1662)))/60)</f>
        <v/>
      </c>
      <c r="J1662" s="31">
        <f>IF(OR($I1662="",$P1662="",$P1662="なし"),"",$I1662*N(INDEX('メンバー'!$D$5:$D$24,$P1662)))</f>
        <v/>
      </c>
      <c r="K1662" s="32">
        <f>IF(OR($O1662="",$O1662="なし"),"",INDEX('案件'!$D$5:$D$84,$O1662)&amp;"")</f>
        <v/>
      </c>
      <c r="L1662" s="32">
        <f>IF(AND($A1662="",$B1662="",$C1662="",$F1662="",$G1662=""),"",IF(NOT(ISNUMBER($A1662)),"日付がない",IF($P1662="","氏名がない",IF($P1662="なし","氏名がメンバーにない",IF($O1662="","案件コードがない",IF($O1662="なし","案件コードが案件にない",IF($I1662="","時間がない",IF((N($F1662)*60+N($G1662))=0,"時間が0",IF($I1662=0,"丸めると0分","")))))))))</f>
        <v/>
      </c>
      <c r="M1662" s="58" t="n"/>
      <c r="N1662" s="33">
        <f>IF(ISNUMBER($A1662),DATE(YEAR($A1662),MONTH($A1662),1),"")</f>
        <v/>
      </c>
      <c r="O1662" s="34">
        <f>IF($C1662="","",IFERROR(MATCH($C1662,'案件'!$A$5:$A$84,0),"なし"))</f>
        <v/>
      </c>
      <c r="P1662" s="34">
        <f>IF($B1662="","",IFERROR(MATCH($B1662,'メンバー'!$B$5:$B$24,0),"なし"))</f>
        <v/>
      </c>
    </row>
    <row r="1663" ht="17" customHeight="1">
      <c r="A1663" s="23" t="n"/>
      <c r="B1663" s="21" t="n"/>
      <c r="C1663" s="21" t="n"/>
      <c r="D1663" s="29">
        <f>IF(OR($O1663="",$O1663="なし"),"",INDEX('案件'!$B$5:$B$84,$O1663)&amp;"")</f>
        <v/>
      </c>
      <c r="E1663" s="19" t="n"/>
      <c r="F1663" s="22" t="n"/>
      <c r="G1663" s="22" t="n"/>
      <c r="H1663" s="19" t="n"/>
      <c r="I1663" s="30">
        <f>IF(AND($F1663="",$G1663=""),"",IF(N('設定'!$B$11)&gt;0,ROUND((N($F1663)*60+N($G1663))/N('設定'!$B$11),0)*N('設定'!$B$11),(N($F1663)*60+N($G1663)))/60)</f>
        <v/>
      </c>
      <c r="J1663" s="31">
        <f>IF(OR($I1663="",$P1663="",$P1663="なし"),"",$I1663*N(INDEX('メンバー'!$D$5:$D$24,$P1663)))</f>
        <v/>
      </c>
      <c r="K1663" s="32">
        <f>IF(OR($O1663="",$O1663="なし"),"",INDEX('案件'!$D$5:$D$84,$O1663)&amp;"")</f>
        <v/>
      </c>
      <c r="L1663" s="32">
        <f>IF(AND($A1663="",$B1663="",$C1663="",$F1663="",$G1663=""),"",IF(NOT(ISNUMBER($A1663)),"日付がない",IF($P1663="","氏名がない",IF($P1663="なし","氏名がメンバーにない",IF($O1663="","案件コードがない",IF($O1663="なし","案件コードが案件にない",IF($I1663="","時間がない",IF((N($F1663)*60+N($G1663))=0,"時間が0",IF($I1663=0,"丸めると0分","")))))))))</f>
        <v/>
      </c>
      <c r="M1663" s="58" t="n"/>
      <c r="N1663" s="33">
        <f>IF(ISNUMBER($A1663),DATE(YEAR($A1663),MONTH($A1663),1),"")</f>
        <v/>
      </c>
      <c r="O1663" s="34">
        <f>IF($C1663="","",IFERROR(MATCH($C1663,'案件'!$A$5:$A$84,0),"なし"))</f>
        <v/>
      </c>
      <c r="P1663" s="34">
        <f>IF($B1663="","",IFERROR(MATCH($B1663,'メンバー'!$B$5:$B$24,0),"なし"))</f>
        <v/>
      </c>
    </row>
    <row r="1664" ht="17" customHeight="1">
      <c r="A1664" s="23" t="n"/>
      <c r="B1664" s="21" t="n"/>
      <c r="C1664" s="21" t="n"/>
      <c r="D1664" s="29">
        <f>IF(OR($O1664="",$O1664="なし"),"",INDEX('案件'!$B$5:$B$84,$O1664)&amp;"")</f>
        <v/>
      </c>
      <c r="E1664" s="19" t="n"/>
      <c r="F1664" s="22" t="n"/>
      <c r="G1664" s="22" t="n"/>
      <c r="H1664" s="19" t="n"/>
      <c r="I1664" s="30">
        <f>IF(AND($F1664="",$G1664=""),"",IF(N('設定'!$B$11)&gt;0,ROUND((N($F1664)*60+N($G1664))/N('設定'!$B$11),0)*N('設定'!$B$11),(N($F1664)*60+N($G1664)))/60)</f>
        <v/>
      </c>
      <c r="J1664" s="31">
        <f>IF(OR($I1664="",$P1664="",$P1664="なし"),"",$I1664*N(INDEX('メンバー'!$D$5:$D$24,$P1664)))</f>
        <v/>
      </c>
      <c r="K1664" s="32">
        <f>IF(OR($O1664="",$O1664="なし"),"",INDEX('案件'!$D$5:$D$84,$O1664)&amp;"")</f>
        <v/>
      </c>
      <c r="L1664" s="32">
        <f>IF(AND($A1664="",$B1664="",$C1664="",$F1664="",$G1664=""),"",IF(NOT(ISNUMBER($A1664)),"日付がない",IF($P1664="","氏名がない",IF($P1664="なし","氏名がメンバーにない",IF($O1664="","案件コードがない",IF($O1664="なし","案件コードが案件にない",IF($I1664="","時間がない",IF((N($F1664)*60+N($G1664))=0,"時間が0",IF($I1664=0,"丸めると0分","")))))))))</f>
        <v/>
      </c>
      <c r="M1664" s="58" t="n"/>
      <c r="N1664" s="33">
        <f>IF(ISNUMBER($A1664),DATE(YEAR($A1664),MONTH($A1664),1),"")</f>
        <v/>
      </c>
      <c r="O1664" s="34">
        <f>IF($C1664="","",IFERROR(MATCH($C1664,'案件'!$A$5:$A$84,0),"なし"))</f>
        <v/>
      </c>
      <c r="P1664" s="34">
        <f>IF($B1664="","",IFERROR(MATCH($B1664,'メンバー'!$B$5:$B$24,0),"なし"))</f>
        <v/>
      </c>
    </row>
    <row r="1665" ht="17" customHeight="1">
      <c r="A1665" s="23" t="n"/>
      <c r="B1665" s="21" t="n"/>
      <c r="C1665" s="21" t="n"/>
      <c r="D1665" s="29">
        <f>IF(OR($O1665="",$O1665="なし"),"",INDEX('案件'!$B$5:$B$84,$O1665)&amp;"")</f>
        <v/>
      </c>
      <c r="E1665" s="19" t="n"/>
      <c r="F1665" s="22" t="n"/>
      <c r="G1665" s="22" t="n"/>
      <c r="H1665" s="19" t="n"/>
      <c r="I1665" s="30">
        <f>IF(AND($F1665="",$G1665=""),"",IF(N('設定'!$B$11)&gt;0,ROUND((N($F1665)*60+N($G1665))/N('設定'!$B$11),0)*N('設定'!$B$11),(N($F1665)*60+N($G1665)))/60)</f>
        <v/>
      </c>
      <c r="J1665" s="31">
        <f>IF(OR($I1665="",$P1665="",$P1665="なし"),"",$I1665*N(INDEX('メンバー'!$D$5:$D$24,$P1665)))</f>
        <v/>
      </c>
      <c r="K1665" s="32">
        <f>IF(OR($O1665="",$O1665="なし"),"",INDEX('案件'!$D$5:$D$84,$O1665)&amp;"")</f>
        <v/>
      </c>
      <c r="L1665" s="32">
        <f>IF(AND($A1665="",$B1665="",$C1665="",$F1665="",$G1665=""),"",IF(NOT(ISNUMBER($A1665)),"日付がない",IF($P1665="","氏名がない",IF($P1665="なし","氏名がメンバーにない",IF($O1665="","案件コードがない",IF($O1665="なし","案件コードが案件にない",IF($I1665="","時間がない",IF((N($F1665)*60+N($G1665))=0,"時間が0",IF($I1665=0,"丸めると0分","")))))))))</f>
        <v/>
      </c>
      <c r="M1665" s="58" t="n"/>
      <c r="N1665" s="33">
        <f>IF(ISNUMBER($A1665),DATE(YEAR($A1665),MONTH($A1665),1),"")</f>
        <v/>
      </c>
      <c r="O1665" s="34">
        <f>IF($C1665="","",IFERROR(MATCH($C1665,'案件'!$A$5:$A$84,0),"なし"))</f>
        <v/>
      </c>
      <c r="P1665" s="34">
        <f>IF($B1665="","",IFERROR(MATCH($B1665,'メンバー'!$B$5:$B$24,0),"なし"))</f>
        <v/>
      </c>
    </row>
    <row r="1666" ht="17" customHeight="1">
      <c r="A1666" s="23" t="n"/>
      <c r="B1666" s="21" t="n"/>
      <c r="C1666" s="21" t="n"/>
      <c r="D1666" s="29">
        <f>IF(OR($O1666="",$O1666="なし"),"",INDEX('案件'!$B$5:$B$84,$O1666)&amp;"")</f>
        <v/>
      </c>
      <c r="E1666" s="19" t="n"/>
      <c r="F1666" s="22" t="n"/>
      <c r="G1666" s="22" t="n"/>
      <c r="H1666" s="19" t="n"/>
      <c r="I1666" s="30">
        <f>IF(AND($F1666="",$G1666=""),"",IF(N('設定'!$B$11)&gt;0,ROUND((N($F1666)*60+N($G1666))/N('設定'!$B$11),0)*N('設定'!$B$11),(N($F1666)*60+N($G1666)))/60)</f>
        <v/>
      </c>
      <c r="J1666" s="31">
        <f>IF(OR($I1666="",$P1666="",$P1666="なし"),"",$I1666*N(INDEX('メンバー'!$D$5:$D$24,$P1666)))</f>
        <v/>
      </c>
      <c r="K1666" s="32">
        <f>IF(OR($O1666="",$O1666="なし"),"",INDEX('案件'!$D$5:$D$84,$O1666)&amp;"")</f>
        <v/>
      </c>
      <c r="L1666" s="32">
        <f>IF(AND($A1666="",$B1666="",$C1666="",$F1666="",$G1666=""),"",IF(NOT(ISNUMBER($A1666)),"日付がない",IF($P1666="","氏名がない",IF($P1666="なし","氏名がメンバーにない",IF($O1666="","案件コードがない",IF($O1666="なし","案件コードが案件にない",IF($I1666="","時間がない",IF((N($F1666)*60+N($G1666))=0,"時間が0",IF($I1666=0,"丸めると0分","")))))))))</f>
        <v/>
      </c>
      <c r="M1666" s="58" t="n"/>
      <c r="N1666" s="33">
        <f>IF(ISNUMBER($A1666),DATE(YEAR($A1666),MONTH($A1666),1),"")</f>
        <v/>
      </c>
      <c r="O1666" s="34">
        <f>IF($C1666="","",IFERROR(MATCH($C1666,'案件'!$A$5:$A$84,0),"なし"))</f>
        <v/>
      </c>
      <c r="P1666" s="34">
        <f>IF($B1666="","",IFERROR(MATCH($B1666,'メンバー'!$B$5:$B$24,0),"なし"))</f>
        <v/>
      </c>
    </row>
    <row r="1667" ht="17" customHeight="1">
      <c r="A1667" s="23" t="n"/>
      <c r="B1667" s="21" t="n"/>
      <c r="C1667" s="21" t="n"/>
      <c r="D1667" s="29">
        <f>IF(OR($O1667="",$O1667="なし"),"",INDEX('案件'!$B$5:$B$84,$O1667)&amp;"")</f>
        <v/>
      </c>
      <c r="E1667" s="19" t="n"/>
      <c r="F1667" s="22" t="n"/>
      <c r="G1667" s="22" t="n"/>
      <c r="H1667" s="19" t="n"/>
      <c r="I1667" s="30">
        <f>IF(AND($F1667="",$G1667=""),"",IF(N('設定'!$B$11)&gt;0,ROUND((N($F1667)*60+N($G1667))/N('設定'!$B$11),0)*N('設定'!$B$11),(N($F1667)*60+N($G1667)))/60)</f>
        <v/>
      </c>
      <c r="J1667" s="31">
        <f>IF(OR($I1667="",$P1667="",$P1667="なし"),"",$I1667*N(INDEX('メンバー'!$D$5:$D$24,$P1667)))</f>
        <v/>
      </c>
      <c r="K1667" s="32">
        <f>IF(OR($O1667="",$O1667="なし"),"",INDEX('案件'!$D$5:$D$84,$O1667)&amp;"")</f>
        <v/>
      </c>
      <c r="L1667" s="32">
        <f>IF(AND($A1667="",$B1667="",$C1667="",$F1667="",$G1667=""),"",IF(NOT(ISNUMBER($A1667)),"日付がない",IF($P1667="","氏名がない",IF($P1667="なし","氏名がメンバーにない",IF($O1667="","案件コードがない",IF($O1667="なし","案件コードが案件にない",IF($I1667="","時間がない",IF((N($F1667)*60+N($G1667))=0,"時間が0",IF($I1667=0,"丸めると0分","")))))))))</f>
        <v/>
      </c>
      <c r="M1667" s="58" t="n"/>
      <c r="N1667" s="33">
        <f>IF(ISNUMBER($A1667),DATE(YEAR($A1667),MONTH($A1667),1),"")</f>
        <v/>
      </c>
      <c r="O1667" s="34">
        <f>IF($C1667="","",IFERROR(MATCH($C1667,'案件'!$A$5:$A$84,0),"なし"))</f>
        <v/>
      </c>
      <c r="P1667" s="34">
        <f>IF($B1667="","",IFERROR(MATCH($B1667,'メンバー'!$B$5:$B$24,0),"なし"))</f>
        <v/>
      </c>
    </row>
    <row r="1668" ht="17" customHeight="1">
      <c r="A1668" s="23" t="n"/>
      <c r="B1668" s="21" t="n"/>
      <c r="C1668" s="21" t="n"/>
      <c r="D1668" s="29">
        <f>IF(OR($O1668="",$O1668="なし"),"",INDEX('案件'!$B$5:$B$84,$O1668)&amp;"")</f>
        <v/>
      </c>
      <c r="E1668" s="19" t="n"/>
      <c r="F1668" s="22" t="n"/>
      <c r="G1668" s="22" t="n"/>
      <c r="H1668" s="19" t="n"/>
      <c r="I1668" s="30">
        <f>IF(AND($F1668="",$G1668=""),"",IF(N('設定'!$B$11)&gt;0,ROUND((N($F1668)*60+N($G1668))/N('設定'!$B$11),0)*N('設定'!$B$11),(N($F1668)*60+N($G1668)))/60)</f>
        <v/>
      </c>
      <c r="J1668" s="31">
        <f>IF(OR($I1668="",$P1668="",$P1668="なし"),"",$I1668*N(INDEX('メンバー'!$D$5:$D$24,$P1668)))</f>
        <v/>
      </c>
      <c r="K1668" s="32">
        <f>IF(OR($O1668="",$O1668="なし"),"",INDEX('案件'!$D$5:$D$84,$O1668)&amp;"")</f>
        <v/>
      </c>
      <c r="L1668" s="32">
        <f>IF(AND($A1668="",$B1668="",$C1668="",$F1668="",$G1668=""),"",IF(NOT(ISNUMBER($A1668)),"日付がない",IF($P1668="","氏名がない",IF($P1668="なし","氏名がメンバーにない",IF($O1668="","案件コードがない",IF($O1668="なし","案件コードが案件にない",IF($I1668="","時間がない",IF((N($F1668)*60+N($G1668))=0,"時間が0",IF($I1668=0,"丸めると0分","")))))))))</f>
        <v/>
      </c>
      <c r="M1668" s="58" t="n"/>
      <c r="N1668" s="33">
        <f>IF(ISNUMBER($A1668),DATE(YEAR($A1668),MONTH($A1668),1),"")</f>
        <v/>
      </c>
      <c r="O1668" s="34">
        <f>IF($C1668="","",IFERROR(MATCH($C1668,'案件'!$A$5:$A$84,0),"なし"))</f>
        <v/>
      </c>
      <c r="P1668" s="34">
        <f>IF($B1668="","",IFERROR(MATCH($B1668,'メンバー'!$B$5:$B$24,0),"なし"))</f>
        <v/>
      </c>
    </row>
    <row r="1669" ht="17" customHeight="1">
      <c r="A1669" s="23" t="n"/>
      <c r="B1669" s="21" t="n"/>
      <c r="C1669" s="21" t="n"/>
      <c r="D1669" s="29">
        <f>IF(OR($O1669="",$O1669="なし"),"",INDEX('案件'!$B$5:$B$84,$O1669)&amp;"")</f>
        <v/>
      </c>
      <c r="E1669" s="19" t="n"/>
      <c r="F1669" s="22" t="n"/>
      <c r="G1669" s="22" t="n"/>
      <c r="H1669" s="19" t="n"/>
      <c r="I1669" s="30">
        <f>IF(AND($F1669="",$G1669=""),"",IF(N('設定'!$B$11)&gt;0,ROUND((N($F1669)*60+N($G1669))/N('設定'!$B$11),0)*N('設定'!$B$11),(N($F1669)*60+N($G1669)))/60)</f>
        <v/>
      </c>
      <c r="J1669" s="31">
        <f>IF(OR($I1669="",$P1669="",$P1669="なし"),"",$I1669*N(INDEX('メンバー'!$D$5:$D$24,$P1669)))</f>
        <v/>
      </c>
      <c r="K1669" s="32">
        <f>IF(OR($O1669="",$O1669="なし"),"",INDEX('案件'!$D$5:$D$84,$O1669)&amp;"")</f>
        <v/>
      </c>
      <c r="L1669" s="32">
        <f>IF(AND($A1669="",$B1669="",$C1669="",$F1669="",$G1669=""),"",IF(NOT(ISNUMBER($A1669)),"日付がない",IF($P1669="","氏名がない",IF($P1669="なし","氏名がメンバーにない",IF($O1669="","案件コードがない",IF($O1669="なし","案件コードが案件にない",IF($I1669="","時間がない",IF((N($F1669)*60+N($G1669))=0,"時間が0",IF($I1669=0,"丸めると0分","")))))))))</f>
        <v/>
      </c>
      <c r="M1669" s="58" t="n"/>
      <c r="N1669" s="33">
        <f>IF(ISNUMBER($A1669),DATE(YEAR($A1669),MONTH($A1669),1),"")</f>
        <v/>
      </c>
      <c r="O1669" s="34">
        <f>IF($C1669="","",IFERROR(MATCH($C1669,'案件'!$A$5:$A$84,0),"なし"))</f>
        <v/>
      </c>
      <c r="P1669" s="34">
        <f>IF($B1669="","",IFERROR(MATCH($B1669,'メンバー'!$B$5:$B$24,0),"なし"))</f>
        <v/>
      </c>
    </row>
    <row r="1670" ht="17" customHeight="1">
      <c r="A1670" s="23" t="n"/>
      <c r="B1670" s="21" t="n"/>
      <c r="C1670" s="21" t="n"/>
      <c r="D1670" s="29">
        <f>IF(OR($O1670="",$O1670="なし"),"",INDEX('案件'!$B$5:$B$84,$O1670)&amp;"")</f>
        <v/>
      </c>
      <c r="E1670" s="19" t="n"/>
      <c r="F1670" s="22" t="n"/>
      <c r="G1670" s="22" t="n"/>
      <c r="H1670" s="19" t="n"/>
      <c r="I1670" s="30">
        <f>IF(AND($F1670="",$G1670=""),"",IF(N('設定'!$B$11)&gt;0,ROUND((N($F1670)*60+N($G1670))/N('設定'!$B$11),0)*N('設定'!$B$11),(N($F1670)*60+N($G1670)))/60)</f>
        <v/>
      </c>
      <c r="J1670" s="31">
        <f>IF(OR($I1670="",$P1670="",$P1670="なし"),"",$I1670*N(INDEX('メンバー'!$D$5:$D$24,$P1670)))</f>
        <v/>
      </c>
      <c r="K1670" s="32">
        <f>IF(OR($O1670="",$O1670="なし"),"",INDEX('案件'!$D$5:$D$84,$O1670)&amp;"")</f>
        <v/>
      </c>
      <c r="L1670" s="32">
        <f>IF(AND($A1670="",$B1670="",$C1670="",$F1670="",$G1670=""),"",IF(NOT(ISNUMBER($A1670)),"日付がない",IF($P1670="","氏名がない",IF($P1670="なし","氏名がメンバーにない",IF($O1670="","案件コードがない",IF($O1670="なし","案件コードが案件にない",IF($I1670="","時間がない",IF((N($F1670)*60+N($G1670))=0,"時間が0",IF($I1670=0,"丸めると0分","")))))))))</f>
        <v/>
      </c>
      <c r="M1670" s="58" t="n"/>
      <c r="N1670" s="33">
        <f>IF(ISNUMBER($A1670),DATE(YEAR($A1670),MONTH($A1670),1),"")</f>
        <v/>
      </c>
      <c r="O1670" s="34">
        <f>IF($C1670="","",IFERROR(MATCH($C1670,'案件'!$A$5:$A$84,0),"なし"))</f>
        <v/>
      </c>
      <c r="P1670" s="34">
        <f>IF($B1670="","",IFERROR(MATCH($B1670,'メンバー'!$B$5:$B$24,0),"なし"))</f>
        <v/>
      </c>
    </row>
    <row r="1671" ht="17" customHeight="1">
      <c r="A1671" s="23" t="n"/>
      <c r="B1671" s="21" t="n"/>
      <c r="C1671" s="21" t="n"/>
      <c r="D1671" s="29">
        <f>IF(OR($O1671="",$O1671="なし"),"",INDEX('案件'!$B$5:$B$84,$O1671)&amp;"")</f>
        <v/>
      </c>
      <c r="E1671" s="19" t="n"/>
      <c r="F1671" s="22" t="n"/>
      <c r="G1671" s="22" t="n"/>
      <c r="H1671" s="19" t="n"/>
      <c r="I1671" s="30">
        <f>IF(AND($F1671="",$G1671=""),"",IF(N('設定'!$B$11)&gt;0,ROUND((N($F1671)*60+N($G1671))/N('設定'!$B$11),0)*N('設定'!$B$11),(N($F1671)*60+N($G1671)))/60)</f>
        <v/>
      </c>
      <c r="J1671" s="31">
        <f>IF(OR($I1671="",$P1671="",$P1671="なし"),"",$I1671*N(INDEX('メンバー'!$D$5:$D$24,$P1671)))</f>
        <v/>
      </c>
      <c r="K1671" s="32">
        <f>IF(OR($O1671="",$O1671="なし"),"",INDEX('案件'!$D$5:$D$84,$O1671)&amp;"")</f>
        <v/>
      </c>
      <c r="L1671" s="32">
        <f>IF(AND($A1671="",$B1671="",$C1671="",$F1671="",$G1671=""),"",IF(NOT(ISNUMBER($A1671)),"日付がない",IF($P1671="","氏名がない",IF($P1671="なし","氏名がメンバーにない",IF($O1671="","案件コードがない",IF($O1671="なし","案件コードが案件にない",IF($I1671="","時間がない",IF((N($F1671)*60+N($G1671))=0,"時間が0",IF($I1671=0,"丸めると0分","")))))))))</f>
        <v/>
      </c>
      <c r="M1671" s="58" t="n"/>
      <c r="N1671" s="33">
        <f>IF(ISNUMBER($A1671),DATE(YEAR($A1671),MONTH($A1671),1),"")</f>
        <v/>
      </c>
      <c r="O1671" s="34">
        <f>IF($C1671="","",IFERROR(MATCH($C1671,'案件'!$A$5:$A$84,0),"なし"))</f>
        <v/>
      </c>
      <c r="P1671" s="34">
        <f>IF($B1671="","",IFERROR(MATCH($B1671,'メンバー'!$B$5:$B$24,0),"なし"))</f>
        <v/>
      </c>
    </row>
    <row r="1672" ht="17" customHeight="1">
      <c r="A1672" s="23" t="n"/>
      <c r="B1672" s="21" t="n"/>
      <c r="C1672" s="21" t="n"/>
      <c r="D1672" s="29">
        <f>IF(OR($O1672="",$O1672="なし"),"",INDEX('案件'!$B$5:$B$84,$O1672)&amp;"")</f>
        <v/>
      </c>
      <c r="E1672" s="19" t="n"/>
      <c r="F1672" s="22" t="n"/>
      <c r="G1672" s="22" t="n"/>
      <c r="H1672" s="19" t="n"/>
      <c r="I1672" s="30">
        <f>IF(AND($F1672="",$G1672=""),"",IF(N('設定'!$B$11)&gt;0,ROUND((N($F1672)*60+N($G1672))/N('設定'!$B$11),0)*N('設定'!$B$11),(N($F1672)*60+N($G1672)))/60)</f>
        <v/>
      </c>
      <c r="J1672" s="31">
        <f>IF(OR($I1672="",$P1672="",$P1672="なし"),"",$I1672*N(INDEX('メンバー'!$D$5:$D$24,$P1672)))</f>
        <v/>
      </c>
      <c r="K1672" s="32">
        <f>IF(OR($O1672="",$O1672="なし"),"",INDEX('案件'!$D$5:$D$84,$O1672)&amp;"")</f>
        <v/>
      </c>
      <c r="L1672" s="32">
        <f>IF(AND($A1672="",$B1672="",$C1672="",$F1672="",$G1672=""),"",IF(NOT(ISNUMBER($A1672)),"日付がない",IF($P1672="","氏名がない",IF($P1672="なし","氏名がメンバーにない",IF($O1672="","案件コードがない",IF($O1672="なし","案件コードが案件にない",IF($I1672="","時間がない",IF((N($F1672)*60+N($G1672))=0,"時間が0",IF($I1672=0,"丸めると0分","")))))))))</f>
        <v/>
      </c>
      <c r="M1672" s="58" t="n"/>
      <c r="N1672" s="33">
        <f>IF(ISNUMBER($A1672),DATE(YEAR($A1672),MONTH($A1672),1),"")</f>
        <v/>
      </c>
      <c r="O1672" s="34">
        <f>IF($C1672="","",IFERROR(MATCH($C1672,'案件'!$A$5:$A$84,0),"なし"))</f>
        <v/>
      </c>
      <c r="P1672" s="34">
        <f>IF($B1672="","",IFERROR(MATCH($B1672,'メンバー'!$B$5:$B$24,0),"なし"))</f>
        <v/>
      </c>
    </row>
    <row r="1673" ht="17" customHeight="1">
      <c r="A1673" s="23" t="n"/>
      <c r="B1673" s="21" t="n"/>
      <c r="C1673" s="21" t="n"/>
      <c r="D1673" s="29">
        <f>IF(OR($O1673="",$O1673="なし"),"",INDEX('案件'!$B$5:$B$84,$O1673)&amp;"")</f>
        <v/>
      </c>
      <c r="E1673" s="19" t="n"/>
      <c r="F1673" s="22" t="n"/>
      <c r="G1673" s="22" t="n"/>
      <c r="H1673" s="19" t="n"/>
      <c r="I1673" s="30">
        <f>IF(AND($F1673="",$G1673=""),"",IF(N('設定'!$B$11)&gt;0,ROUND((N($F1673)*60+N($G1673))/N('設定'!$B$11),0)*N('設定'!$B$11),(N($F1673)*60+N($G1673)))/60)</f>
        <v/>
      </c>
      <c r="J1673" s="31">
        <f>IF(OR($I1673="",$P1673="",$P1673="なし"),"",$I1673*N(INDEX('メンバー'!$D$5:$D$24,$P1673)))</f>
        <v/>
      </c>
      <c r="K1673" s="32">
        <f>IF(OR($O1673="",$O1673="なし"),"",INDEX('案件'!$D$5:$D$84,$O1673)&amp;"")</f>
        <v/>
      </c>
      <c r="L1673" s="32">
        <f>IF(AND($A1673="",$B1673="",$C1673="",$F1673="",$G1673=""),"",IF(NOT(ISNUMBER($A1673)),"日付がない",IF($P1673="","氏名がない",IF($P1673="なし","氏名がメンバーにない",IF($O1673="","案件コードがない",IF($O1673="なし","案件コードが案件にない",IF($I1673="","時間がない",IF((N($F1673)*60+N($G1673))=0,"時間が0",IF($I1673=0,"丸めると0分","")))))))))</f>
        <v/>
      </c>
      <c r="M1673" s="58" t="n"/>
      <c r="N1673" s="33">
        <f>IF(ISNUMBER($A1673),DATE(YEAR($A1673),MONTH($A1673),1),"")</f>
        <v/>
      </c>
      <c r="O1673" s="34">
        <f>IF($C1673="","",IFERROR(MATCH($C1673,'案件'!$A$5:$A$84,0),"なし"))</f>
        <v/>
      </c>
      <c r="P1673" s="34">
        <f>IF($B1673="","",IFERROR(MATCH($B1673,'メンバー'!$B$5:$B$24,0),"なし"))</f>
        <v/>
      </c>
    </row>
    <row r="1674" ht="17" customHeight="1">
      <c r="A1674" s="23" t="n"/>
      <c r="B1674" s="21" t="n"/>
      <c r="C1674" s="21" t="n"/>
      <c r="D1674" s="29">
        <f>IF(OR($O1674="",$O1674="なし"),"",INDEX('案件'!$B$5:$B$84,$O1674)&amp;"")</f>
        <v/>
      </c>
      <c r="E1674" s="19" t="n"/>
      <c r="F1674" s="22" t="n"/>
      <c r="G1674" s="22" t="n"/>
      <c r="H1674" s="19" t="n"/>
      <c r="I1674" s="30">
        <f>IF(AND($F1674="",$G1674=""),"",IF(N('設定'!$B$11)&gt;0,ROUND((N($F1674)*60+N($G1674))/N('設定'!$B$11),0)*N('設定'!$B$11),(N($F1674)*60+N($G1674)))/60)</f>
        <v/>
      </c>
      <c r="J1674" s="31">
        <f>IF(OR($I1674="",$P1674="",$P1674="なし"),"",$I1674*N(INDEX('メンバー'!$D$5:$D$24,$P1674)))</f>
        <v/>
      </c>
      <c r="K1674" s="32">
        <f>IF(OR($O1674="",$O1674="なし"),"",INDEX('案件'!$D$5:$D$84,$O1674)&amp;"")</f>
        <v/>
      </c>
      <c r="L1674" s="32">
        <f>IF(AND($A1674="",$B1674="",$C1674="",$F1674="",$G1674=""),"",IF(NOT(ISNUMBER($A1674)),"日付がない",IF($P1674="","氏名がない",IF($P1674="なし","氏名がメンバーにない",IF($O1674="","案件コードがない",IF($O1674="なし","案件コードが案件にない",IF($I1674="","時間がない",IF((N($F1674)*60+N($G1674))=0,"時間が0",IF($I1674=0,"丸めると0分","")))))))))</f>
        <v/>
      </c>
      <c r="M1674" s="58" t="n"/>
      <c r="N1674" s="33">
        <f>IF(ISNUMBER($A1674),DATE(YEAR($A1674),MONTH($A1674),1),"")</f>
        <v/>
      </c>
      <c r="O1674" s="34">
        <f>IF($C1674="","",IFERROR(MATCH($C1674,'案件'!$A$5:$A$84,0),"なし"))</f>
        <v/>
      </c>
      <c r="P1674" s="34">
        <f>IF($B1674="","",IFERROR(MATCH($B1674,'メンバー'!$B$5:$B$24,0),"なし"))</f>
        <v/>
      </c>
    </row>
    <row r="1675" ht="17" customHeight="1">
      <c r="A1675" s="23" t="n"/>
      <c r="B1675" s="21" t="n"/>
      <c r="C1675" s="21" t="n"/>
      <c r="D1675" s="29">
        <f>IF(OR($O1675="",$O1675="なし"),"",INDEX('案件'!$B$5:$B$84,$O1675)&amp;"")</f>
        <v/>
      </c>
      <c r="E1675" s="19" t="n"/>
      <c r="F1675" s="22" t="n"/>
      <c r="G1675" s="22" t="n"/>
      <c r="H1675" s="19" t="n"/>
      <c r="I1675" s="30">
        <f>IF(AND($F1675="",$G1675=""),"",IF(N('設定'!$B$11)&gt;0,ROUND((N($F1675)*60+N($G1675))/N('設定'!$B$11),0)*N('設定'!$B$11),(N($F1675)*60+N($G1675)))/60)</f>
        <v/>
      </c>
      <c r="J1675" s="31">
        <f>IF(OR($I1675="",$P1675="",$P1675="なし"),"",$I1675*N(INDEX('メンバー'!$D$5:$D$24,$P1675)))</f>
        <v/>
      </c>
      <c r="K1675" s="32">
        <f>IF(OR($O1675="",$O1675="なし"),"",INDEX('案件'!$D$5:$D$84,$O1675)&amp;"")</f>
        <v/>
      </c>
      <c r="L1675" s="32">
        <f>IF(AND($A1675="",$B1675="",$C1675="",$F1675="",$G1675=""),"",IF(NOT(ISNUMBER($A1675)),"日付がない",IF($P1675="","氏名がない",IF($P1675="なし","氏名がメンバーにない",IF($O1675="","案件コードがない",IF($O1675="なし","案件コードが案件にない",IF($I1675="","時間がない",IF((N($F1675)*60+N($G1675))=0,"時間が0",IF($I1675=0,"丸めると0分","")))))))))</f>
        <v/>
      </c>
      <c r="M1675" s="58" t="n"/>
      <c r="N1675" s="33">
        <f>IF(ISNUMBER($A1675),DATE(YEAR($A1675),MONTH($A1675),1),"")</f>
        <v/>
      </c>
      <c r="O1675" s="34">
        <f>IF($C1675="","",IFERROR(MATCH($C1675,'案件'!$A$5:$A$84,0),"なし"))</f>
        <v/>
      </c>
      <c r="P1675" s="34">
        <f>IF($B1675="","",IFERROR(MATCH($B1675,'メンバー'!$B$5:$B$24,0),"なし"))</f>
        <v/>
      </c>
    </row>
    <row r="1676" ht="17" customHeight="1">
      <c r="A1676" s="23" t="n"/>
      <c r="B1676" s="21" t="n"/>
      <c r="C1676" s="21" t="n"/>
      <c r="D1676" s="29">
        <f>IF(OR($O1676="",$O1676="なし"),"",INDEX('案件'!$B$5:$B$84,$O1676)&amp;"")</f>
        <v/>
      </c>
      <c r="E1676" s="19" t="n"/>
      <c r="F1676" s="22" t="n"/>
      <c r="G1676" s="22" t="n"/>
      <c r="H1676" s="19" t="n"/>
      <c r="I1676" s="30">
        <f>IF(AND($F1676="",$G1676=""),"",IF(N('設定'!$B$11)&gt;0,ROUND((N($F1676)*60+N($G1676))/N('設定'!$B$11),0)*N('設定'!$B$11),(N($F1676)*60+N($G1676)))/60)</f>
        <v/>
      </c>
      <c r="J1676" s="31">
        <f>IF(OR($I1676="",$P1676="",$P1676="なし"),"",$I1676*N(INDEX('メンバー'!$D$5:$D$24,$P1676)))</f>
        <v/>
      </c>
      <c r="K1676" s="32">
        <f>IF(OR($O1676="",$O1676="なし"),"",INDEX('案件'!$D$5:$D$84,$O1676)&amp;"")</f>
        <v/>
      </c>
      <c r="L1676" s="32">
        <f>IF(AND($A1676="",$B1676="",$C1676="",$F1676="",$G1676=""),"",IF(NOT(ISNUMBER($A1676)),"日付がない",IF($P1676="","氏名がない",IF($P1676="なし","氏名がメンバーにない",IF($O1676="","案件コードがない",IF($O1676="なし","案件コードが案件にない",IF($I1676="","時間がない",IF((N($F1676)*60+N($G1676))=0,"時間が0",IF($I1676=0,"丸めると0分","")))))))))</f>
        <v/>
      </c>
      <c r="M1676" s="58" t="n"/>
      <c r="N1676" s="33">
        <f>IF(ISNUMBER($A1676),DATE(YEAR($A1676),MONTH($A1676),1),"")</f>
        <v/>
      </c>
      <c r="O1676" s="34">
        <f>IF($C1676="","",IFERROR(MATCH($C1676,'案件'!$A$5:$A$84,0),"なし"))</f>
        <v/>
      </c>
      <c r="P1676" s="34">
        <f>IF($B1676="","",IFERROR(MATCH($B1676,'メンバー'!$B$5:$B$24,0),"なし"))</f>
        <v/>
      </c>
    </row>
    <row r="1677" ht="17" customHeight="1">
      <c r="A1677" s="23" t="n"/>
      <c r="B1677" s="21" t="n"/>
      <c r="C1677" s="21" t="n"/>
      <c r="D1677" s="29">
        <f>IF(OR($O1677="",$O1677="なし"),"",INDEX('案件'!$B$5:$B$84,$O1677)&amp;"")</f>
        <v/>
      </c>
      <c r="E1677" s="19" t="n"/>
      <c r="F1677" s="22" t="n"/>
      <c r="G1677" s="22" t="n"/>
      <c r="H1677" s="19" t="n"/>
      <c r="I1677" s="30">
        <f>IF(AND($F1677="",$G1677=""),"",IF(N('設定'!$B$11)&gt;0,ROUND((N($F1677)*60+N($G1677))/N('設定'!$B$11),0)*N('設定'!$B$11),(N($F1677)*60+N($G1677)))/60)</f>
        <v/>
      </c>
      <c r="J1677" s="31">
        <f>IF(OR($I1677="",$P1677="",$P1677="なし"),"",$I1677*N(INDEX('メンバー'!$D$5:$D$24,$P1677)))</f>
        <v/>
      </c>
      <c r="K1677" s="32">
        <f>IF(OR($O1677="",$O1677="なし"),"",INDEX('案件'!$D$5:$D$84,$O1677)&amp;"")</f>
        <v/>
      </c>
      <c r="L1677" s="32">
        <f>IF(AND($A1677="",$B1677="",$C1677="",$F1677="",$G1677=""),"",IF(NOT(ISNUMBER($A1677)),"日付がない",IF($P1677="","氏名がない",IF($P1677="なし","氏名がメンバーにない",IF($O1677="","案件コードがない",IF($O1677="なし","案件コードが案件にない",IF($I1677="","時間がない",IF((N($F1677)*60+N($G1677))=0,"時間が0",IF($I1677=0,"丸めると0分","")))))))))</f>
        <v/>
      </c>
      <c r="M1677" s="58" t="n"/>
      <c r="N1677" s="33">
        <f>IF(ISNUMBER($A1677),DATE(YEAR($A1677),MONTH($A1677),1),"")</f>
        <v/>
      </c>
      <c r="O1677" s="34">
        <f>IF($C1677="","",IFERROR(MATCH($C1677,'案件'!$A$5:$A$84,0),"なし"))</f>
        <v/>
      </c>
      <c r="P1677" s="34">
        <f>IF($B1677="","",IFERROR(MATCH($B1677,'メンバー'!$B$5:$B$24,0),"なし"))</f>
        <v/>
      </c>
    </row>
    <row r="1678" ht="17" customHeight="1">
      <c r="A1678" s="23" t="n"/>
      <c r="B1678" s="21" t="n"/>
      <c r="C1678" s="21" t="n"/>
      <c r="D1678" s="29">
        <f>IF(OR($O1678="",$O1678="なし"),"",INDEX('案件'!$B$5:$B$84,$O1678)&amp;"")</f>
        <v/>
      </c>
      <c r="E1678" s="19" t="n"/>
      <c r="F1678" s="22" t="n"/>
      <c r="G1678" s="22" t="n"/>
      <c r="H1678" s="19" t="n"/>
      <c r="I1678" s="30">
        <f>IF(AND($F1678="",$G1678=""),"",IF(N('設定'!$B$11)&gt;0,ROUND((N($F1678)*60+N($G1678))/N('設定'!$B$11),0)*N('設定'!$B$11),(N($F1678)*60+N($G1678)))/60)</f>
        <v/>
      </c>
      <c r="J1678" s="31">
        <f>IF(OR($I1678="",$P1678="",$P1678="なし"),"",$I1678*N(INDEX('メンバー'!$D$5:$D$24,$P1678)))</f>
        <v/>
      </c>
      <c r="K1678" s="32">
        <f>IF(OR($O1678="",$O1678="なし"),"",INDEX('案件'!$D$5:$D$84,$O1678)&amp;"")</f>
        <v/>
      </c>
      <c r="L1678" s="32">
        <f>IF(AND($A1678="",$B1678="",$C1678="",$F1678="",$G1678=""),"",IF(NOT(ISNUMBER($A1678)),"日付がない",IF($P1678="","氏名がない",IF($P1678="なし","氏名がメンバーにない",IF($O1678="","案件コードがない",IF($O1678="なし","案件コードが案件にない",IF($I1678="","時間がない",IF((N($F1678)*60+N($G1678))=0,"時間が0",IF($I1678=0,"丸めると0分","")))))))))</f>
        <v/>
      </c>
      <c r="M1678" s="58" t="n"/>
      <c r="N1678" s="33">
        <f>IF(ISNUMBER($A1678),DATE(YEAR($A1678),MONTH($A1678),1),"")</f>
        <v/>
      </c>
      <c r="O1678" s="34">
        <f>IF($C1678="","",IFERROR(MATCH($C1678,'案件'!$A$5:$A$84,0),"なし"))</f>
        <v/>
      </c>
      <c r="P1678" s="34">
        <f>IF($B1678="","",IFERROR(MATCH($B1678,'メンバー'!$B$5:$B$24,0),"なし"))</f>
        <v/>
      </c>
    </row>
    <row r="1679" ht="17" customHeight="1">
      <c r="A1679" s="23" t="n"/>
      <c r="B1679" s="21" t="n"/>
      <c r="C1679" s="21" t="n"/>
      <c r="D1679" s="29">
        <f>IF(OR($O1679="",$O1679="なし"),"",INDEX('案件'!$B$5:$B$84,$O1679)&amp;"")</f>
        <v/>
      </c>
      <c r="E1679" s="19" t="n"/>
      <c r="F1679" s="22" t="n"/>
      <c r="G1679" s="22" t="n"/>
      <c r="H1679" s="19" t="n"/>
      <c r="I1679" s="30">
        <f>IF(AND($F1679="",$G1679=""),"",IF(N('設定'!$B$11)&gt;0,ROUND((N($F1679)*60+N($G1679))/N('設定'!$B$11),0)*N('設定'!$B$11),(N($F1679)*60+N($G1679)))/60)</f>
        <v/>
      </c>
      <c r="J1679" s="31">
        <f>IF(OR($I1679="",$P1679="",$P1679="なし"),"",$I1679*N(INDEX('メンバー'!$D$5:$D$24,$P1679)))</f>
        <v/>
      </c>
      <c r="K1679" s="32">
        <f>IF(OR($O1679="",$O1679="なし"),"",INDEX('案件'!$D$5:$D$84,$O1679)&amp;"")</f>
        <v/>
      </c>
      <c r="L1679" s="32">
        <f>IF(AND($A1679="",$B1679="",$C1679="",$F1679="",$G1679=""),"",IF(NOT(ISNUMBER($A1679)),"日付がない",IF($P1679="","氏名がない",IF($P1679="なし","氏名がメンバーにない",IF($O1679="","案件コードがない",IF($O1679="なし","案件コードが案件にない",IF($I1679="","時間がない",IF((N($F1679)*60+N($G1679))=0,"時間が0",IF($I1679=0,"丸めると0分","")))))))))</f>
        <v/>
      </c>
      <c r="M1679" s="58" t="n"/>
      <c r="N1679" s="33">
        <f>IF(ISNUMBER($A1679),DATE(YEAR($A1679),MONTH($A1679),1),"")</f>
        <v/>
      </c>
      <c r="O1679" s="34">
        <f>IF($C1679="","",IFERROR(MATCH($C1679,'案件'!$A$5:$A$84,0),"なし"))</f>
        <v/>
      </c>
      <c r="P1679" s="34">
        <f>IF($B1679="","",IFERROR(MATCH($B1679,'メンバー'!$B$5:$B$24,0),"なし"))</f>
        <v/>
      </c>
    </row>
    <row r="1680" ht="17" customHeight="1">
      <c r="A1680" s="23" t="n"/>
      <c r="B1680" s="21" t="n"/>
      <c r="C1680" s="21" t="n"/>
      <c r="D1680" s="29">
        <f>IF(OR($O1680="",$O1680="なし"),"",INDEX('案件'!$B$5:$B$84,$O1680)&amp;"")</f>
        <v/>
      </c>
      <c r="E1680" s="19" t="n"/>
      <c r="F1680" s="22" t="n"/>
      <c r="G1680" s="22" t="n"/>
      <c r="H1680" s="19" t="n"/>
      <c r="I1680" s="30">
        <f>IF(AND($F1680="",$G1680=""),"",IF(N('設定'!$B$11)&gt;0,ROUND((N($F1680)*60+N($G1680))/N('設定'!$B$11),0)*N('設定'!$B$11),(N($F1680)*60+N($G1680)))/60)</f>
        <v/>
      </c>
      <c r="J1680" s="31">
        <f>IF(OR($I1680="",$P1680="",$P1680="なし"),"",$I1680*N(INDEX('メンバー'!$D$5:$D$24,$P1680)))</f>
        <v/>
      </c>
      <c r="K1680" s="32">
        <f>IF(OR($O1680="",$O1680="なし"),"",INDEX('案件'!$D$5:$D$84,$O1680)&amp;"")</f>
        <v/>
      </c>
      <c r="L1680" s="32">
        <f>IF(AND($A1680="",$B1680="",$C1680="",$F1680="",$G1680=""),"",IF(NOT(ISNUMBER($A1680)),"日付がない",IF($P1680="","氏名がない",IF($P1680="なし","氏名がメンバーにない",IF($O1680="","案件コードがない",IF($O1680="なし","案件コードが案件にない",IF($I1680="","時間がない",IF((N($F1680)*60+N($G1680))=0,"時間が0",IF($I1680=0,"丸めると0分","")))))))))</f>
        <v/>
      </c>
      <c r="M1680" s="58" t="n"/>
      <c r="N1680" s="33">
        <f>IF(ISNUMBER($A1680),DATE(YEAR($A1680),MONTH($A1680),1),"")</f>
        <v/>
      </c>
      <c r="O1680" s="34">
        <f>IF($C1680="","",IFERROR(MATCH($C1680,'案件'!$A$5:$A$84,0),"なし"))</f>
        <v/>
      </c>
      <c r="P1680" s="34">
        <f>IF($B1680="","",IFERROR(MATCH($B1680,'メンバー'!$B$5:$B$24,0),"なし"))</f>
        <v/>
      </c>
    </row>
    <row r="1681" ht="17" customHeight="1">
      <c r="A1681" s="23" t="n"/>
      <c r="B1681" s="21" t="n"/>
      <c r="C1681" s="21" t="n"/>
      <c r="D1681" s="29">
        <f>IF(OR($O1681="",$O1681="なし"),"",INDEX('案件'!$B$5:$B$84,$O1681)&amp;"")</f>
        <v/>
      </c>
      <c r="E1681" s="19" t="n"/>
      <c r="F1681" s="22" t="n"/>
      <c r="G1681" s="22" t="n"/>
      <c r="H1681" s="19" t="n"/>
      <c r="I1681" s="30">
        <f>IF(AND($F1681="",$G1681=""),"",IF(N('設定'!$B$11)&gt;0,ROUND((N($F1681)*60+N($G1681))/N('設定'!$B$11),0)*N('設定'!$B$11),(N($F1681)*60+N($G1681)))/60)</f>
        <v/>
      </c>
      <c r="J1681" s="31">
        <f>IF(OR($I1681="",$P1681="",$P1681="なし"),"",$I1681*N(INDEX('メンバー'!$D$5:$D$24,$P1681)))</f>
        <v/>
      </c>
      <c r="K1681" s="32">
        <f>IF(OR($O1681="",$O1681="なし"),"",INDEX('案件'!$D$5:$D$84,$O1681)&amp;"")</f>
        <v/>
      </c>
      <c r="L1681" s="32">
        <f>IF(AND($A1681="",$B1681="",$C1681="",$F1681="",$G1681=""),"",IF(NOT(ISNUMBER($A1681)),"日付がない",IF($P1681="","氏名がない",IF($P1681="なし","氏名がメンバーにない",IF($O1681="","案件コードがない",IF($O1681="なし","案件コードが案件にない",IF($I1681="","時間がない",IF((N($F1681)*60+N($G1681))=0,"時間が0",IF($I1681=0,"丸めると0分","")))))))))</f>
        <v/>
      </c>
      <c r="M1681" s="58" t="n"/>
      <c r="N1681" s="33">
        <f>IF(ISNUMBER($A1681),DATE(YEAR($A1681),MONTH($A1681),1),"")</f>
        <v/>
      </c>
      <c r="O1681" s="34">
        <f>IF($C1681="","",IFERROR(MATCH($C1681,'案件'!$A$5:$A$84,0),"なし"))</f>
        <v/>
      </c>
      <c r="P1681" s="34">
        <f>IF($B1681="","",IFERROR(MATCH($B1681,'メンバー'!$B$5:$B$24,0),"なし"))</f>
        <v/>
      </c>
    </row>
    <row r="1682" ht="17" customHeight="1">
      <c r="A1682" s="23" t="n"/>
      <c r="B1682" s="21" t="n"/>
      <c r="C1682" s="21" t="n"/>
      <c r="D1682" s="29">
        <f>IF(OR($O1682="",$O1682="なし"),"",INDEX('案件'!$B$5:$B$84,$O1682)&amp;"")</f>
        <v/>
      </c>
      <c r="E1682" s="19" t="n"/>
      <c r="F1682" s="22" t="n"/>
      <c r="G1682" s="22" t="n"/>
      <c r="H1682" s="19" t="n"/>
      <c r="I1682" s="30">
        <f>IF(AND($F1682="",$G1682=""),"",IF(N('設定'!$B$11)&gt;0,ROUND((N($F1682)*60+N($G1682))/N('設定'!$B$11),0)*N('設定'!$B$11),(N($F1682)*60+N($G1682)))/60)</f>
        <v/>
      </c>
      <c r="J1682" s="31">
        <f>IF(OR($I1682="",$P1682="",$P1682="なし"),"",$I1682*N(INDEX('メンバー'!$D$5:$D$24,$P1682)))</f>
        <v/>
      </c>
      <c r="K1682" s="32">
        <f>IF(OR($O1682="",$O1682="なし"),"",INDEX('案件'!$D$5:$D$84,$O1682)&amp;"")</f>
        <v/>
      </c>
      <c r="L1682" s="32">
        <f>IF(AND($A1682="",$B1682="",$C1682="",$F1682="",$G1682=""),"",IF(NOT(ISNUMBER($A1682)),"日付がない",IF($P1682="","氏名がない",IF($P1682="なし","氏名がメンバーにない",IF($O1682="","案件コードがない",IF($O1682="なし","案件コードが案件にない",IF($I1682="","時間がない",IF((N($F1682)*60+N($G1682))=0,"時間が0",IF($I1682=0,"丸めると0分","")))))))))</f>
        <v/>
      </c>
      <c r="M1682" s="58" t="n"/>
      <c r="N1682" s="33">
        <f>IF(ISNUMBER($A1682),DATE(YEAR($A1682),MONTH($A1682),1),"")</f>
        <v/>
      </c>
      <c r="O1682" s="34">
        <f>IF($C1682="","",IFERROR(MATCH($C1682,'案件'!$A$5:$A$84,0),"なし"))</f>
        <v/>
      </c>
      <c r="P1682" s="34">
        <f>IF($B1682="","",IFERROR(MATCH($B1682,'メンバー'!$B$5:$B$24,0),"なし"))</f>
        <v/>
      </c>
    </row>
    <row r="1683" ht="17" customHeight="1">
      <c r="A1683" s="23" t="n"/>
      <c r="B1683" s="21" t="n"/>
      <c r="C1683" s="21" t="n"/>
      <c r="D1683" s="29">
        <f>IF(OR($O1683="",$O1683="なし"),"",INDEX('案件'!$B$5:$B$84,$O1683)&amp;"")</f>
        <v/>
      </c>
      <c r="E1683" s="19" t="n"/>
      <c r="F1683" s="22" t="n"/>
      <c r="G1683" s="22" t="n"/>
      <c r="H1683" s="19" t="n"/>
      <c r="I1683" s="30">
        <f>IF(AND($F1683="",$G1683=""),"",IF(N('設定'!$B$11)&gt;0,ROUND((N($F1683)*60+N($G1683))/N('設定'!$B$11),0)*N('設定'!$B$11),(N($F1683)*60+N($G1683)))/60)</f>
        <v/>
      </c>
      <c r="J1683" s="31">
        <f>IF(OR($I1683="",$P1683="",$P1683="なし"),"",$I1683*N(INDEX('メンバー'!$D$5:$D$24,$P1683)))</f>
        <v/>
      </c>
      <c r="K1683" s="32">
        <f>IF(OR($O1683="",$O1683="なし"),"",INDEX('案件'!$D$5:$D$84,$O1683)&amp;"")</f>
        <v/>
      </c>
      <c r="L1683" s="32">
        <f>IF(AND($A1683="",$B1683="",$C1683="",$F1683="",$G1683=""),"",IF(NOT(ISNUMBER($A1683)),"日付がない",IF($P1683="","氏名がない",IF($P1683="なし","氏名がメンバーにない",IF($O1683="","案件コードがない",IF($O1683="なし","案件コードが案件にない",IF($I1683="","時間がない",IF((N($F1683)*60+N($G1683))=0,"時間が0",IF($I1683=0,"丸めると0分","")))))))))</f>
        <v/>
      </c>
      <c r="M1683" s="58" t="n"/>
      <c r="N1683" s="33">
        <f>IF(ISNUMBER($A1683),DATE(YEAR($A1683),MONTH($A1683),1),"")</f>
        <v/>
      </c>
      <c r="O1683" s="34">
        <f>IF($C1683="","",IFERROR(MATCH($C1683,'案件'!$A$5:$A$84,0),"なし"))</f>
        <v/>
      </c>
      <c r="P1683" s="34">
        <f>IF($B1683="","",IFERROR(MATCH($B1683,'メンバー'!$B$5:$B$24,0),"なし"))</f>
        <v/>
      </c>
    </row>
    <row r="1684" ht="17" customHeight="1">
      <c r="A1684" s="23" t="n"/>
      <c r="B1684" s="21" t="n"/>
      <c r="C1684" s="21" t="n"/>
      <c r="D1684" s="29">
        <f>IF(OR($O1684="",$O1684="なし"),"",INDEX('案件'!$B$5:$B$84,$O1684)&amp;"")</f>
        <v/>
      </c>
      <c r="E1684" s="19" t="n"/>
      <c r="F1684" s="22" t="n"/>
      <c r="G1684" s="22" t="n"/>
      <c r="H1684" s="19" t="n"/>
      <c r="I1684" s="30">
        <f>IF(AND($F1684="",$G1684=""),"",IF(N('設定'!$B$11)&gt;0,ROUND((N($F1684)*60+N($G1684))/N('設定'!$B$11),0)*N('設定'!$B$11),(N($F1684)*60+N($G1684)))/60)</f>
        <v/>
      </c>
      <c r="J1684" s="31">
        <f>IF(OR($I1684="",$P1684="",$P1684="なし"),"",$I1684*N(INDEX('メンバー'!$D$5:$D$24,$P1684)))</f>
        <v/>
      </c>
      <c r="K1684" s="32">
        <f>IF(OR($O1684="",$O1684="なし"),"",INDEX('案件'!$D$5:$D$84,$O1684)&amp;"")</f>
        <v/>
      </c>
      <c r="L1684" s="32">
        <f>IF(AND($A1684="",$B1684="",$C1684="",$F1684="",$G1684=""),"",IF(NOT(ISNUMBER($A1684)),"日付がない",IF($P1684="","氏名がない",IF($P1684="なし","氏名がメンバーにない",IF($O1684="","案件コードがない",IF($O1684="なし","案件コードが案件にない",IF($I1684="","時間がない",IF((N($F1684)*60+N($G1684))=0,"時間が0",IF($I1684=0,"丸めると0分","")))))))))</f>
        <v/>
      </c>
      <c r="M1684" s="58" t="n"/>
      <c r="N1684" s="33">
        <f>IF(ISNUMBER($A1684),DATE(YEAR($A1684),MONTH($A1684),1),"")</f>
        <v/>
      </c>
      <c r="O1684" s="34">
        <f>IF($C1684="","",IFERROR(MATCH($C1684,'案件'!$A$5:$A$84,0),"なし"))</f>
        <v/>
      </c>
      <c r="P1684" s="34">
        <f>IF($B1684="","",IFERROR(MATCH($B1684,'メンバー'!$B$5:$B$24,0),"なし"))</f>
        <v/>
      </c>
    </row>
    <row r="1685" ht="17" customHeight="1">
      <c r="A1685" s="23" t="n"/>
      <c r="B1685" s="21" t="n"/>
      <c r="C1685" s="21" t="n"/>
      <c r="D1685" s="29">
        <f>IF(OR($O1685="",$O1685="なし"),"",INDEX('案件'!$B$5:$B$84,$O1685)&amp;"")</f>
        <v/>
      </c>
      <c r="E1685" s="19" t="n"/>
      <c r="F1685" s="22" t="n"/>
      <c r="G1685" s="22" t="n"/>
      <c r="H1685" s="19" t="n"/>
      <c r="I1685" s="30">
        <f>IF(AND($F1685="",$G1685=""),"",IF(N('設定'!$B$11)&gt;0,ROUND((N($F1685)*60+N($G1685))/N('設定'!$B$11),0)*N('設定'!$B$11),(N($F1685)*60+N($G1685)))/60)</f>
        <v/>
      </c>
      <c r="J1685" s="31">
        <f>IF(OR($I1685="",$P1685="",$P1685="なし"),"",$I1685*N(INDEX('メンバー'!$D$5:$D$24,$P1685)))</f>
        <v/>
      </c>
      <c r="K1685" s="32">
        <f>IF(OR($O1685="",$O1685="なし"),"",INDEX('案件'!$D$5:$D$84,$O1685)&amp;"")</f>
        <v/>
      </c>
      <c r="L1685" s="32">
        <f>IF(AND($A1685="",$B1685="",$C1685="",$F1685="",$G1685=""),"",IF(NOT(ISNUMBER($A1685)),"日付がない",IF($P1685="","氏名がない",IF($P1685="なし","氏名がメンバーにない",IF($O1685="","案件コードがない",IF($O1685="なし","案件コードが案件にない",IF($I1685="","時間がない",IF((N($F1685)*60+N($G1685))=0,"時間が0",IF($I1685=0,"丸めると0分","")))))))))</f>
        <v/>
      </c>
      <c r="M1685" s="58" t="n"/>
      <c r="N1685" s="33">
        <f>IF(ISNUMBER($A1685),DATE(YEAR($A1685),MONTH($A1685),1),"")</f>
        <v/>
      </c>
      <c r="O1685" s="34">
        <f>IF($C1685="","",IFERROR(MATCH($C1685,'案件'!$A$5:$A$84,0),"なし"))</f>
        <v/>
      </c>
      <c r="P1685" s="34">
        <f>IF($B1685="","",IFERROR(MATCH($B1685,'メンバー'!$B$5:$B$24,0),"なし"))</f>
        <v/>
      </c>
    </row>
    <row r="1686" ht="17" customHeight="1">
      <c r="A1686" s="23" t="n"/>
      <c r="B1686" s="21" t="n"/>
      <c r="C1686" s="21" t="n"/>
      <c r="D1686" s="29">
        <f>IF(OR($O1686="",$O1686="なし"),"",INDEX('案件'!$B$5:$B$84,$O1686)&amp;"")</f>
        <v/>
      </c>
      <c r="E1686" s="19" t="n"/>
      <c r="F1686" s="22" t="n"/>
      <c r="G1686" s="22" t="n"/>
      <c r="H1686" s="19" t="n"/>
      <c r="I1686" s="30">
        <f>IF(AND($F1686="",$G1686=""),"",IF(N('設定'!$B$11)&gt;0,ROUND((N($F1686)*60+N($G1686))/N('設定'!$B$11),0)*N('設定'!$B$11),(N($F1686)*60+N($G1686)))/60)</f>
        <v/>
      </c>
      <c r="J1686" s="31">
        <f>IF(OR($I1686="",$P1686="",$P1686="なし"),"",$I1686*N(INDEX('メンバー'!$D$5:$D$24,$P1686)))</f>
        <v/>
      </c>
      <c r="K1686" s="32">
        <f>IF(OR($O1686="",$O1686="なし"),"",INDEX('案件'!$D$5:$D$84,$O1686)&amp;"")</f>
        <v/>
      </c>
      <c r="L1686" s="32">
        <f>IF(AND($A1686="",$B1686="",$C1686="",$F1686="",$G1686=""),"",IF(NOT(ISNUMBER($A1686)),"日付がない",IF($P1686="","氏名がない",IF($P1686="なし","氏名がメンバーにない",IF($O1686="","案件コードがない",IF($O1686="なし","案件コードが案件にない",IF($I1686="","時間がない",IF((N($F1686)*60+N($G1686))=0,"時間が0",IF($I1686=0,"丸めると0分","")))))))))</f>
        <v/>
      </c>
      <c r="M1686" s="58" t="n"/>
      <c r="N1686" s="33">
        <f>IF(ISNUMBER($A1686),DATE(YEAR($A1686),MONTH($A1686),1),"")</f>
        <v/>
      </c>
      <c r="O1686" s="34">
        <f>IF($C1686="","",IFERROR(MATCH($C1686,'案件'!$A$5:$A$84,0),"なし"))</f>
        <v/>
      </c>
      <c r="P1686" s="34">
        <f>IF($B1686="","",IFERROR(MATCH($B1686,'メンバー'!$B$5:$B$24,0),"なし"))</f>
        <v/>
      </c>
    </row>
    <row r="1687" ht="17" customHeight="1">
      <c r="A1687" s="23" t="n"/>
      <c r="B1687" s="21" t="n"/>
      <c r="C1687" s="21" t="n"/>
      <c r="D1687" s="29">
        <f>IF(OR($O1687="",$O1687="なし"),"",INDEX('案件'!$B$5:$B$84,$O1687)&amp;"")</f>
        <v/>
      </c>
      <c r="E1687" s="19" t="n"/>
      <c r="F1687" s="22" t="n"/>
      <c r="G1687" s="22" t="n"/>
      <c r="H1687" s="19" t="n"/>
      <c r="I1687" s="30">
        <f>IF(AND($F1687="",$G1687=""),"",IF(N('設定'!$B$11)&gt;0,ROUND((N($F1687)*60+N($G1687))/N('設定'!$B$11),0)*N('設定'!$B$11),(N($F1687)*60+N($G1687)))/60)</f>
        <v/>
      </c>
      <c r="J1687" s="31">
        <f>IF(OR($I1687="",$P1687="",$P1687="なし"),"",$I1687*N(INDEX('メンバー'!$D$5:$D$24,$P1687)))</f>
        <v/>
      </c>
      <c r="K1687" s="32">
        <f>IF(OR($O1687="",$O1687="なし"),"",INDEX('案件'!$D$5:$D$84,$O1687)&amp;"")</f>
        <v/>
      </c>
      <c r="L1687" s="32">
        <f>IF(AND($A1687="",$B1687="",$C1687="",$F1687="",$G1687=""),"",IF(NOT(ISNUMBER($A1687)),"日付がない",IF($P1687="","氏名がない",IF($P1687="なし","氏名がメンバーにない",IF($O1687="","案件コードがない",IF($O1687="なし","案件コードが案件にない",IF($I1687="","時間がない",IF((N($F1687)*60+N($G1687))=0,"時間が0",IF($I1687=0,"丸めると0分","")))))))))</f>
        <v/>
      </c>
      <c r="M1687" s="58" t="n"/>
      <c r="N1687" s="33">
        <f>IF(ISNUMBER($A1687),DATE(YEAR($A1687),MONTH($A1687),1),"")</f>
        <v/>
      </c>
      <c r="O1687" s="34">
        <f>IF($C1687="","",IFERROR(MATCH($C1687,'案件'!$A$5:$A$84,0),"なし"))</f>
        <v/>
      </c>
      <c r="P1687" s="34">
        <f>IF($B1687="","",IFERROR(MATCH($B1687,'メンバー'!$B$5:$B$24,0),"なし"))</f>
        <v/>
      </c>
    </row>
    <row r="1688" ht="17" customHeight="1">
      <c r="A1688" s="23" t="n"/>
      <c r="B1688" s="21" t="n"/>
      <c r="C1688" s="21" t="n"/>
      <c r="D1688" s="29">
        <f>IF(OR($O1688="",$O1688="なし"),"",INDEX('案件'!$B$5:$B$84,$O1688)&amp;"")</f>
        <v/>
      </c>
      <c r="E1688" s="19" t="n"/>
      <c r="F1688" s="22" t="n"/>
      <c r="G1688" s="22" t="n"/>
      <c r="H1688" s="19" t="n"/>
      <c r="I1688" s="30">
        <f>IF(AND($F1688="",$G1688=""),"",IF(N('設定'!$B$11)&gt;0,ROUND((N($F1688)*60+N($G1688))/N('設定'!$B$11),0)*N('設定'!$B$11),(N($F1688)*60+N($G1688)))/60)</f>
        <v/>
      </c>
      <c r="J1688" s="31">
        <f>IF(OR($I1688="",$P1688="",$P1688="なし"),"",$I1688*N(INDEX('メンバー'!$D$5:$D$24,$P1688)))</f>
        <v/>
      </c>
      <c r="K1688" s="32">
        <f>IF(OR($O1688="",$O1688="なし"),"",INDEX('案件'!$D$5:$D$84,$O1688)&amp;"")</f>
        <v/>
      </c>
      <c r="L1688" s="32">
        <f>IF(AND($A1688="",$B1688="",$C1688="",$F1688="",$G1688=""),"",IF(NOT(ISNUMBER($A1688)),"日付がない",IF($P1688="","氏名がない",IF($P1688="なし","氏名がメンバーにない",IF($O1688="","案件コードがない",IF($O1688="なし","案件コードが案件にない",IF($I1688="","時間がない",IF((N($F1688)*60+N($G1688))=0,"時間が0",IF($I1688=0,"丸めると0分","")))))))))</f>
        <v/>
      </c>
      <c r="M1688" s="58" t="n"/>
      <c r="N1688" s="33">
        <f>IF(ISNUMBER($A1688),DATE(YEAR($A1688),MONTH($A1688),1),"")</f>
        <v/>
      </c>
      <c r="O1688" s="34">
        <f>IF($C1688="","",IFERROR(MATCH($C1688,'案件'!$A$5:$A$84,0),"なし"))</f>
        <v/>
      </c>
      <c r="P1688" s="34">
        <f>IF($B1688="","",IFERROR(MATCH($B1688,'メンバー'!$B$5:$B$24,0),"なし"))</f>
        <v/>
      </c>
    </row>
    <row r="1689" ht="17" customHeight="1">
      <c r="A1689" s="23" t="n"/>
      <c r="B1689" s="21" t="n"/>
      <c r="C1689" s="21" t="n"/>
      <c r="D1689" s="29">
        <f>IF(OR($O1689="",$O1689="なし"),"",INDEX('案件'!$B$5:$B$84,$O1689)&amp;"")</f>
        <v/>
      </c>
      <c r="E1689" s="19" t="n"/>
      <c r="F1689" s="22" t="n"/>
      <c r="G1689" s="22" t="n"/>
      <c r="H1689" s="19" t="n"/>
      <c r="I1689" s="30">
        <f>IF(AND($F1689="",$G1689=""),"",IF(N('設定'!$B$11)&gt;0,ROUND((N($F1689)*60+N($G1689))/N('設定'!$B$11),0)*N('設定'!$B$11),(N($F1689)*60+N($G1689)))/60)</f>
        <v/>
      </c>
      <c r="J1689" s="31">
        <f>IF(OR($I1689="",$P1689="",$P1689="なし"),"",$I1689*N(INDEX('メンバー'!$D$5:$D$24,$P1689)))</f>
        <v/>
      </c>
      <c r="K1689" s="32">
        <f>IF(OR($O1689="",$O1689="なし"),"",INDEX('案件'!$D$5:$D$84,$O1689)&amp;"")</f>
        <v/>
      </c>
      <c r="L1689" s="32">
        <f>IF(AND($A1689="",$B1689="",$C1689="",$F1689="",$G1689=""),"",IF(NOT(ISNUMBER($A1689)),"日付がない",IF($P1689="","氏名がない",IF($P1689="なし","氏名がメンバーにない",IF($O1689="","案件コードがない",IF($O1689="なし","案件コードが案件にない",IF($I1689="","時間がない",IF((N($F1689)*60+N($G1689))=0,"時間が0",IF($I1689=0,"丸めると0分","")))))))))</f>
        <v/>
      </c>
      <c r="M1689" s="58" t="n"/>
      <c r="N1689" s="33">
        <f>IF(ISNUMBER($A1689),DATE(YEAR($A1689),MONTH($A1689),1),"")</f>
        <v/>
      </c>
      <c r="O1689" s="34">
        <f>IF($C1689="","",IFERROR(MATCH($C1689,'案件'!$A$5:$A$84,0),"なし"))</f>
        <v/>
      </c>
      <c r="P1689" s="34">
        <f>IF($B1689="","",IFERROR(MATCH($B1689,'メンバー'!$B$5:$B$24,0),"なし"))</f>
        <v/>
      </c>
    </row>
    <row r="1690" ht="17" customHeight="1">
      <c r="A1690" s="23" t="n"/>
      <c r="B1690" s="21" t="n"/>
      <c r="C1690" s="21" t="n"/>
      <c r="D1690" s="29">
        <f>IF(OR($O1690="",$O1690="なし"),"",INDEX('案件'!$B$5:$B$84,$O1690)&amp;"")</f>
        <v/>
      </c>
      <c r="E1690" s="19" t="n"/>
      <c r="F1690" s="22" t="n"/>
      <c r="G1690" s="22" t="n"/>
      <c r="H1690" s="19" t="n"/>
      <c r="I1690" s="30">
        <f>IF(AND($F1690="",$G1690=""),"",IF(N('設定'!$B$11)&gt;0,ROUND((N($F1690)*60+N($G1690))/N('設定'!$B$11),0)*N('設定'!$B$11),(N($F1690)*60+N($G1690)))/60)</f>
        <v/>
      </c>
      <c r="J1690" s="31">
        <f>IF(OR($I1690="",$P1690="",$P1690="なし"),"",$I1690*N(INDEX('メンバー'!$D$5:$D$24,$P1690)))</f>
        <v/>
      </c>
      <c r="K1690" s="32">
        <f>IF(OR($O1690="",$O1690="なし"),"",INDEX('案件'!$D$5:$D$84,$O1690)&amp;"")</f>
        <v/>
      </c>
      <c r="L1690" s="32">
        <f>IF(AND($A1690="",$B1690="",$C1690="",$F1690="",$G1690=""),"",IF(NOT(ISNUMBER($A1690)),"日付がない",IF($P1690="","氏名がない",IF($P1690="なし","氏名がメンバーにない",IF($O1690="","案件コードがない",IF($O1690="なし","案件コードが案件にない",IF($I1690="","時間がない",IF((N($F1690)*60+N($G1690))=0,"時間が0",IF($I1690=0,"丸めると0分","")))))))))</f>
        <v/>
      </c>
      <c r="M1690" s="58" t="n"/>
      <c r="N1690" s="33">
        <f>IF(ISNUMBER($A1690),DATE(YEAR($A1690),MONTH($A1690),1),"")</f>
        <v/>
      </c>
      <c r="O1690" s="34">
        <f>IF($C1690="","",IFERROR(MATCH($C1690,'案件'!$A$5:$A$84,0),"なし"))</f>
        <v/>
      </c>
      <c r="P1690" s="34">
        <f>IF($B1690="","",IFERROR(MATCH($B1690,'メンバー'!$B$5:$B$24,0),"なし"))</f>
        <v/>
      </c>
    </row>
    <row r="1691" ht="17" customHeight="1">
      <c r="A1691" s="23" t="n"/>
      <c r="B1691" s="21" t="n"/>
      <c r="C1691" s="21" t="n"/>
      <c r="D1691" s="29">
        <f>IF(OR($O1691="",$O1691="なし"),"",INDEX('案件'!$B$5:$B$84,$O1691)&amp;"")</f>
        <v/>
      </c>
      <c r="E1691" s="19" t="n"/>
      <c r="F1691" s="22" t="n"/>
      <c r="G1691" s="22" t="n"/>
      <c r="H1691" s="19" t="n"/>
      <c r="I1691" s="30">
        <f>IF(AND($F1691="",$G1691=""),"",IF(N('設定'!$B$11)&gt;0,ROUND((N($F1691)*60+N($G1691))/N('設定'!$B$11),0)*N('設定'!$B$11),(N($F1691)*60+N($G1691)))/60)</f>
        <v/>
      </c>
      <c r="J1691" s="31">
        <f>IF(OR($I1691="",$P1691="",$P1691="なし"),"",$I1691*N(INDEX('メンバー'!$D$5:$D$24,$P1691)))</f>
        <v/>
      </c>
      <c r="K1691" s="32">
        <f>IF(OR($O1691="",$O1691="なし"),"",INDEX('案件'!$D$5:$D$84,$O1691)&amp;"")</f>
        <v/>
      </c>
      <c r="L1691" s="32">
        <f>IF(AND($A1691="",$B1691="",$C1691="",$F1691="",$G1691=""),"",IF(NOT(ISNUMBER($A1691)),"日付がない",IF($P1691="","氏名がない",IF($P1691="なし","氏名がメンバーにない",IF($O1691="","案件コードがない",IF($O1691="なし","案件コードが案件にない",IF($I1691="","時間がない",IF((N($F1691)*60+N($G1691))=0,"時間が0",IF($I1691=0,"丸めると0分","")))))))))</f>
        <v/>
      </c>
      <c r="M1691" s="58" t="n"/>
      <c r="N1691" s="33">
        <f>IF(ISNUMBER($A1691),DATE(YEAR($A1691),MONTH($A1691),1),"")</f>
        <v/>
      </c>
      <c r="O1691" s="34">
        <f>IF($C1691="","",IFERROR(MATCH($C1691,'案件'!$A$5:$A$84,0),"なし"))</f>
        <v/>
      </c>
      <c r="P1691" s="34">
        <f>IF($B1691="","",IFERROR(MATCH($B1691,'メンバー'!$B$5:$B$24,0),"なし"))</f>
        <v/>
      </c>
    </row>
    <row r="1692" ht="17" customHeight="1">
      <c r="A1692" s="23" t="n"/>
      <c r="B1692" s="21" t="n"/>
      <c r="C1692" s="21" t="n"/>
      <c r="D1692" s="29">
        <f>IF(OR($O1692="",$O1692="なし"),"",INDEX('案件'!$B$5:$B$84,$O1692)&amp;"")</f>
        <v/>
      </c>
      <c r="E1692" s="19" t="n"/>
      <c r="F1692" s="22" t="n"/>
      <c r="G1692" s="22" t="n"/>
      <c r="H1692" s="19" t="n"/>
      <c r="I1692" s="30">
        <f>IF(AND($F1692="",$G1692=""),"",IF(N('設定'!$B$11)&gt;0,ROUND((N($F1692)*60+N($G1692))/N('設定'!$B$11),0)*N('設定'!$B$11),(N($F1692)*60+N($G1692)))/60)</f>
        <v/>
      </c>
      <c r="J1692" s="31">
        <f>IF(OR($I1692="",$P1692="",$P1692="なし"),"",$I1692*N(INDEX('メンバー'!$D$5:$D$24,$P1692)))</f>
        <v/>
      </c>
      <c r="K1692" s="32">
        <f>IF(OR($O1692="",$O1692="なし"),"",INDEX('案件'!$D$5:$D$84,$O1692)&amp;"")</f>
        <v/>
      </c>
      <c r="L1692" s="32">
        <f>IF(AND($A1692="",$B1692="",$C1692="",$F1692="",$G1692=""),"",IF(NOT(ISNUMBER($A1692)),"日付がない",IF($P1692="","氏名がない",IF($P1692="なし","氏名がメンバーにない",IF($O1692="","案件コードがない",IF($O1692="なし","案件コードが案件にない",IF($I1692="","時間がない",IF((N($F1692)*60+N($G1692))=0,"時間が0",IF($I1692=0,"丸めると0分","")))))))))</f>
        <v/>
      </c>
      <c r="M1692" s="58" t="n"/>
      <c r="N1692" s="33">
        <f>IF(ISNUMBER($A1692),DATE(YEAR($A1692),MONTH($A1692),1),"")</f>
        <v/>
      </c>
      <c r="O1692" s="34">
        <f>IF($C1692="","",IFERROR(MATCH($C1692,'案件'!$A$5:$A$84,0),"なし"))</f>
        <v/>
      </c>
      <c r="P1692" s="34">
        <f>IF($B1692="","",IFERROR(MATCH($B1692,'メンバー'!$B$5:$B$24,0),"なし"))</f>
        <v/>
      </c>
    </row>
    <row r="1693" ht="17" customHeight="1">
      <c r="A1693" s="23" t="n"/>
      <c r="B1693" s="21" t="n"/>
      <c r="C1693" s="21" t="n"/>
      <c r="D1693" s="29">
        <f>IF(OR($O1693="",$O1693="なし"),"",INDEX('案件'!$B$5:$B$84,$O1693)&amp;"")</f>
        <v/>
      </c>
      <c r="E1693" s="19" t="n"/>
      <c r="F1693" s="22" t="n"/>
      <c r="G1693" s="22" t="n"/>
      <c r="H1693" s="19" t="n"/>
      <c r="I1693" s="30">
        <f>IF(AND($F1693="",$G1693=""),"",IF(N('設定'!$B$11)&gt;0,ROUND((N($F1693)*60+N($G1693))/N('設定'!$B$11),0)*N('設定'!$B$11),(N($F1693)*60+N($G1693)))/60)</f>
        <v/>
      </c>
      <c r="J1693" s="31">
        <f>IF(OR($I1693="",$P1693="",$P1693="なし"),"",$I1693*N(INDEX('メンバー'!$D$5:$D$24,$P1693)))</f>
        <v/>
      </c>
      <c r="K1693" s="32">
        <f>IF(OR($O1693="",$O1693="なし"),"",INDEX('案件'!$D$5:$D$84,$O1693)&amp;"")</f>
        <v/>
      </c>
      <c r="L1693" s="32">
        <f>IF(AND($A1693="",$B1693="",$C1693="",$F1693="",$G1693=""),"",IF(NOT(ISNUMBER($A1693)),"日付がない",IF($P1693="","氏名がない",IF($P1693="なし","氏名がメンバーにない",IF($O1693="","案件コードがない",IF($O1693="なし","案件コードが案件にない",IF($I1693="","時間がない",IF((N($F1693)*60+N($G1693))=0,"時間が0",IF($I1693=0,"丸めると0分","")))))))))</f>
        <v/>
      </c>
      <c r="M1693" s="58" t="n"/>
      <c r="N1693" s="33">
        <f>IF(ISNUMBER($A1693),DATE(YEAR($A1693),MONTH($A1693),1),"")</f>
        <v/>
      </c>
      <c r="O1693" s="34">
        <f>IF($C1693="","",IFERROR(MATCH($C1693,'案件'!$A$5:$A$84,0),"なし"))</f>
        <v/>
      </c>
      <c r="P1693" s="34">
        <f>IF($B1693="","",IFERROR(MATCH($B1693,'メンバー'!$B$5:$B$24,0),"なし"))</f>
        <v/>
      </c>
    </row>
    <row r="1694" ht="17" customHeight="1">
      <c r="A1694" s="23" t="n"/>
      <c r="B1694" s="21" t="n"/>
      <c r="C1694" s="21" t="n"/>
      <c r="D1694" s="29">
        <f>IF(OR($O1694="",$O1694="なし"),"",INDEX('案件'!$B$5:$B$84,$O1694)&amp;"")</f>
        <v/>
      </c>
      <c r="E1694" s="19" t="n"/>
      <c r="F1694" s="22" t="n"/>
      <c r="G1694" s="22" t="n"/>
      <c r="H1694" s="19" t="n"/>
      <c r="I1694" s="30">
        <f>IF(AND($F1694="",$G1694=""),"",IF(N('設定'!$B$11)&gt;0,ROUND((N($F1694)*60+N($G1694))/N('設定'!$B$11),0)*N('設定'!$B$11),(N($F1694)*60+N($G1694)))/60)</f>
        <v/>
      </c>
      <c r="J1694" s="31">
        <f>IF(OR($I1694="",$P1694="",$P1694="なし"),"",$I1694*N(INDEX('メンバー'!$D$5:$D$24,$P1694)))</f>
        <v/>
      </c>
      <c r="K1694" s="32">
        <f>IF(OR($O1694="",$O1694="なし"),"",INDEX('案件'!$D$5:$D$84,$O1694)&amp;"")</f>
        <v/>
      </c>
      <c r="L1694" s="32">
        <f>IF(AND($A1694="",$B1694="",$C1694="",$F1694="",$G1694=""),"",IF(NOT(ISNUMBER($A1694)),"日付がない",IF($P1694="","氏名がない",IF($P1694="なし","氏名がメンバーにない",IF($O1694="","案件コードがない",IF($O1694="なし","案件コードが案件にない",IF($I1694="","時間がない",IF((N($F1694)*60+N($G1694))=0,"時間が0",IF($I1694=0,"丸めると0分","")))))))))</f>
        <v/>
      </c>
      <c r="M1694" s="58" t="n"/>
      <c r="N1694" s="33">
        <f>IF(ISNUMBER($A1694),DATE(YEAR($A1694),MONTH($A1694),1),"")</f>
        <v/>
      </c>
      <c r="O1694" s="34">
        <f>IF($C1694="","",IFERROR(MATCH($C1694,'案件'!$A$5:$A$84,0),"なし"))</f>
        <v/>
      </c>
      <c r="P1694" s="34">
        <f>IF($B1694="","",IFERROR(MATCH($B1694,'メンバー'!$B$5:$B$24,0),"なし"))</f>
        <v/>
      </c>
    </row>
    <row r="1695" ht="17" customHeight="1">
      <c r="A1695" s="23" t="n"/>
      <c r="B1695" s="21" t="n"/>
      <c r="C1695" s="21" t="n"/>
      <c r="D1695" s="29">
        <f>IF(OR($O1695="",$O1695="なし"),"",INDEX('案件'!$B$5:$B$84,$O1695)&amp;"")</f>
        <v/>
      </c>
      <c r="E1695" s="19" t="n"/>
      <c r="F1695" s="22" t="n"/>
      <c r="G1695" s="22" t="n"/>
      <c r="H1695" s="19" t="n"/>
      <c r="I1695" s="30">
        <f>IF(AND($F1695="",$G1695=""),"",IF(N('設定'!$B$11)&gt;0,ROUND((N($F1695)*60+N($G1695))/N('設定'!$B$11),0)*N('設定'!$B$11),(N($F1695)*60+N($G1695)))/60)</f>
        <v/>
      </c>
      <c r="J1695" s="31">
        <f>IF(OR($I1695="",$P1695="",$P1695="なし"),"",$I1695*N(INDEX('メンバー'!$D$5:$D$24,$P1695)))</f>
        <v/>
      </c>
      <c r="K1695" s="32">
        <f>IF(OR($O1695="",$O1695="なし"),"",INDEX('案件'!$D$5:$D$84,$O1695)&amp;"")</f>
        <v/>
      </c>
      <c r="L1695" s="32">
        <f>IF(AND($A1695="",$B1695="",$C1695="",$F1695="",$G1695=""),"",IF(NOT(ISNUMBER($A1695)),"日付がない",IF($P1695="","氏名がない",IF($P1695="なし","氏名がメンバーにない",IF($O1695="","案件コードがない",IF($O1695="なし","案件コードが案件にない",IF($I1695="","時間がない",IF((N($F1695)*60+N($G1695))=0,"時間が0",IF($I1695=0,"丸めると0分","")))))))))</f>
        <v/>
      </c>
      <c r="M1695" s="58" t="n"/>
      <c r="N1695" s="33">
        <f>IF(ISNUMBER($A1695),DATE(YEAR($A1695),MONTH($A1695),1),"")</f>
        <v/>
      </c>
      <c r="O1695" s="34">
        <f>IF($C1695="","",IFERROR(MATCH($C1695,'案件'!$A$5:$A$84,0),"なし"))</f>
        <v/>
      </c>
      <c r="P1695" s="34">
        <f>IF($B1695="","",IFERROR(MATCH($B1695,'メンバー'!$B$5:$B$24,0),"なし"))</f>
        <v/>
      </c>
    </row>
    <row r="1696" ht="17" customHeight="1">
      <c r="A1696" s="23" t="n"/>
      <c r="B1696" s="21" t="n"/>
      <c r="C1696" s="21" t="n"/>
      <c r="D1696" s="29">
        <f>IF(OR($O1696="",$O1696="なし"),"",INDEX('案件'!$B$5:$B$84,$O1696)&amp;"")</f>
        <v/>
      </c>
      <c r="E1696" s="19" t="n"/>
      <c r="F1696" s="22" t="n"/>
      <c r="G1696" s="22" t="n"/>
      <c r="H1696" s="19" t="n"/>
      <c r="I1696" s="30">
        <f>IF(AND($F1696="",$G1696=""),"",IF(N('設定'!$B$11)&gt;0,ROUND((N($F1696)*60+N($G1696))/N('設定'!$B$11),0)*N('設定'!$B$11),(N($F1696)*60+N($G1696)))/60)</f>
        <v/>
      </c>
      <c r="J1696" s="31">
        <f>IF(OR($I1696="",$P1696="",$P1696="なし"),"",$I1696*N(INDEX('メンバー'!$D$5:$D$24,$P1696)))</f>
        <v/>
      </c>
      <c r="K1696" s="32">
        <f>IF(OR($O1696="",$O1696="なし"),"",INDEX('案件'!$D$5:$D$84,$O1696)&amp;"")</f>
        <v/>
      </c>
      <c r="L1696" s="32">
        <f>IF(AND($A1696="",$B1696="",$C1696="",$F1696="",$G1696=""),"",IF(NOT(ISNUMBER($A1696)),"日付がない",IF($P1696="","氏名がない",IF($P1696="なし","氏名がメンバーにない",IF($O1696="","案件コードがない",IF($O1696="なし","案件コードが案件にない",IF($I1696="","時間がない",IF((N($F1696)*60+N($G1696))=0,"時間が0",IF($I1696=0,"丸めると0分","")))))))))</f>
        <v/>
      </c>
      <c r="M1696" s="58" t="n"/>
      <c r="N1696" s="33">
        <f>IF(ISNUMBER($A1696),DATE(YEAR($A1696),MONTH($A1696),1),"")</f>
        <v/>
      </c>
      <c r="O1696" s="34">
        <f>IF($C1696="","",IFERROR(MATCH($C1696,'案件'!$A$5:$A$84,0),"なし"))</f>
        <v/>
      </c>
      <c r="P1696" s="34">
        <f>IF($B1696="","",IFERROR(MATCH($B1696,'メンバー'!$B$5:$B$24,0),"なし"))</f>
        <v/>
      </c>
    </row>
    <row r="1697" ht="17" customHeight="1">
      <c r="A1697" s="23" t="n"/>
      <c r="B1697" s="21" t="n"/>
      <c r="C1697" s="21" t="n"/>
      <c r="D1697" s="29">
        <f>IF(OR($O1697="",$O1697="なし"),"",INDEX('案件'!$B$5:$B$84,$O1697)&amp;"")</f>
        <v/>
      </c>
      <c r="E1697" s="19" t="n"/>
      <c r="F1697" s="22" t="n"/>
      <c r="G1697" s="22" t="n"/>
      <c r="H1697" s="19" t="n"/>
      <c r="I1697" s="30">
        <f>IF(AND($F1697="",$G1697=""),"",IF(N('設定'!$B$11)&gt;0,ROUND((N($F1697)*60+N($G1697))/N('設定'!$B$11),0)*N('設定'!$B$11),(N($F1697)*60+N($G1697)))/60)</f>
        <v/>
      </c>
      <c r="J1697" s="31">
        <f>IF(OR($I1697="",$P1697="",$P1697="なし"),"",$I1697*N(INDEX('メンバー'!$D$5:$D$24,$P1697)))</f>
        <v/>
      </c>
      <c r="K1697" s="32">
        <f>IF(OR($O1697="",$O1697="なし"),"",INDEX('案件'!$D$5:$D$84,$O1697)&amp;"")</f>
        <v/>
      </c>
      <c r="L1697" s="32">
        <f>IF(AND($A1697="",$B1697="",$C1697="",$F1697="",$G1697=""),"",IF(NOT(ISNUMBER($A1697)),"日付がない",IF($P1697="","氏名がない",IF($P1697="なし","氏名がメンバーにない",IF($O1697="","案件コードがない",IF($O1697="なし","案件コードが案件にない",IF($I1697="","時間がない",IF((N($F1697)*60+N($G1697))=0,"時間が0",IF($I1697=0,"丸めると0分","")))))))))</f>
        <v/>
      </c>
      <c r="M1697" s="58" t="n"/>
      <c r="N1697" s="33">
        <f>IF(ISNUMBER($A1697),DATE(YEAR($A1697),MONTH($A1697),1),"")</f>
        <v/>
      </c>
      <c r="O1697" s="34">
        <f>IF($C1697="","",IFERROR(MATCH($C1697,'案件'!$A$5:$A$84,0),"なし"))</f>
        <v/>
      </c>
      <c r="P1697" s="34">
        <f>IF($B1697="","",IFERROR(MATCH($B1697,'メンバー'!$B$5:$B$24,0),"なし"))</f>
        <v/>
      </c>
    </row>
    <row r="1698" ht="17" customHeight="1">
      <c r="A1698" s="23" t="n"/>
      <c r="B1698" s="21" t="n"/>
      <c r="C1698" s="21" t="n"/>
      <c r="D1698" s="29">
        <f>IF(OR($O1698="",$O1698="なし"),"",INDEX('案件'!$B$5:$B$84,$O1698)&amp;"")</f>
        <v/>
      </c>
      <c r="E1698" s="19" t="n"/>
      <c r="F1698" s="22" t="n"/>
      <c r="G1698" s="22" t="n"/>
      <c r="H1698" s="19" t="n"/>
      <c r="I1698" s="30">
        <f>IF(AND($F1698="",$G1698=""),"",IF(N('設定'!$B$11)&gt;0,ROUND((N($F1698)*60+N($G1698))/N('設定'!$B$11),0)*N('設定'!$B$11),(N($F1698)*60+N($G1698)))/60)</f>
        <v/>
      </c>
      <c r="J1698" s="31">
        <f>IF(OR($I1698="",$P1698="",$P1698="なし"),"",$I1698*N(INDEX('メンバー'!$D$5:$D$24,$P1698)))</f>
        <v/>
      </c>
      <c r="K1698" s="32">
        <f>IF(OR($O1698="",$O1698="なし"),"",INDEX('案件'!$D$5:$D$84,$O1698)&amp;"")</f>
        <v/>
      </c>
      <c r="L1698" s="32">
        <f>IF(AND($A1698="",$B1698="",$C1698="",$F1698="",$G1698=""),"",IF(NOT(ISNUMBER($A1698)),"日付がない",IF($P1698="","氏名がない",IF($P1698="なし","氏名がメンバーにない",IF($O1698="","案件コードがない",IF($O1698="なし","案件コードが案件にない",IF($I1698="","時間がない",IF((N($F1698)*60+N($G1698))=0,"時間が0",IF($I1698=0,"丸めると0分","")))))))))</f>
        <v/>
      </c>
      <c r="M1698" s="58" t="n"/>
      <c r="N1698" s="33">
        <f>IF(ISNUMBER($A1698),DATE(YEAR($A1698),MONTH($A1698),1),"")</f>
        <v/>
      </c>
      <c r="O1698" s="34">
        <f>IF($C1698="","",IFERROR(MATCH($C1698,'案件'!$A$5:$A$84,0),"なし"))</f>
        <v/>
      </c>
      <c r="P1698" s="34">
        <f>IF($B1698="","",IFERROR(MATCH($B1698,'メンバー'!$B$5:$B$24,0),"なし"))</f>
        <v/>
      </c>
    </row>
    <row r="1699" ht="17" customHeight="1">
      <c r="A1699" s="23" t="n"/>
      <c r="B1699" s="21" t="n"/>
      <c r="C1699" s="21" t="n"/>
      <c r="D1699" s="29">
        <f>IF(OR($O1699="",$O1699="なし"),"",INDEX('案件'!$B$5:$B$84,$O1699)&amp;"")</f>
        <v/>
      </c>
      <c r="E1699" s="19" t="n"/>
      <c r="F1699" s="22" t="n"/>
      <c r="G1699" s="22" t="n"/>
      <c r="H1699" s="19" t="n"/>
      <c r="I1699" s="30">
        <f>IF(AND($F1699="",$G1699=""),"",IF(N('設定'!$B$11)&gt;0,ROUND((N($F1699)*60+N($G1699))/N('設定'!$B$11),0)*N('設定'!$B$11),(N($F1699)*60+N($G1699)))/60)</f>
        <v/>
      </c>
      <c r="J1699" s="31">
        <f>IF(OR($I1699="",$P1699="",$P1699="なし"),"",$I1699*N(INDEX('メンバー'!$D$5:$D$24,$P1699)))</f>
        <v/>
      </c>
      <c r="K1699" s="32">
        <f>IF(OR($O1699="",$O1699="なし"),"",INDEX('案件'!$D$5:$D$84,$O1699)&amp;"")</f>
        <v/>
      </c>
      <c r="L1699" s="32">
        <f>IF(AND($A1699="",$B1699="",$C1699="",$F1699="",$G1699=""),"",IF(NOT(ISNUMBER($A1699)),"日付がない",IF($P1699="","氏名がない",IF($P1699="なし","氏名がメンバーにない",IF($O1699="","案件コードがない",IF($O1699="なし","案件コードが案件にない",IF($I1699="","時間がない",IF((N($F1699)*60+N($G1699))=0,"時間が0",IF($I1699=0,"丸めると0分","")))))))))</f>
        <v/>
      </c>
      <c r="M1699" s="58" t="n"/>
      <c r="N1699" s="33">
        <f>IF(ISNUMBER($A1699),DATE(YEAR($A1699),MONTH($A1699),1),"")</f>
        <v/>
      </c>
      <c r="O1699" s="34">
        <f>IF($C1699="","",IFERROR(MATCH($C1699,'案件'!$A$5:$A$84,0),"なし"))</f>
        <v/>
      </c>
      <c r="P1699" s="34">
        <f>IF($B1699="","",IFERROR(MATCH($B1699,'メンバー'!$B$5:$B$24,0),"なし"))</f>
        <v/>
      </c>
    </row>
    <row r="1700" ht="17" customHeight="1">
      <c r="A1700" s="23" t="n"/>
      <c r="B1700" s="21" t="n"/>
      <c r="C1700" s="21" t="n"/>
      <c r="D1700" s="29">
        <f>IF(OR($O1700="",$O1700="なし"),"",INDEX('案件'!$B$5:$B$84,$O1700)&amp;"")</f>
        <v/>
      </c>
      <c r="E1700" s="19" t="n"/>
      <c r="F1700" s="22" t="n"/>
      <c r="G1700" s="22" t="n"/>
      <c r="H1700" s="19" t="n"/>
      <c r="I1700" s="30">
        <f>IF(AND($F1700="",$G1700=""),"",IF(N('設定'!$B$11)&gt;0,ROUND((N($F1700)*60+N($G1700))/N('設定'!$B$11),0)*N('設定'!$B$11),(N($F1700)*60+N($G1700)))/60)</f>
        <v/>
      </c>
      <c r="J1700" s="31">
        <f>IF(OR($I1700="",$P1700="",$P1700="なし"),"",$I1700*N(INDEX('メンバー'!$D$5:$D$24,$P1700)))</f>
        <v/>
      </c>
      <c r="K1700" s="32">
        <f>IF(OR($O1700="",$O1700="なし"),"",INDEX('案件'!$D$5:$D$84,$O1700)&amp;"")</f>
        <v/>
      </c>
      <c r="L1700" s="32">
        <f>IF(AND($A1700="",$B1700="",$C1700="",$F1700="",$G1700=""),"",IF(NOT(ISNUMBER($A1700)),"日付がない",IF($P1700="","氏名がない",IF($P1700="なし","氏名がメンバーにない",IF($O1700="","案件コードがない",IF($O1700="なし","案件コードが案件にない",IF($I1700="","時間がない",IF((N($F1700)*60+N($G1700))=0,"時間が0",IF($I1700=0,"丸めると0分","")))))))))</f>
        <v/>
      </c>
      <c r="M1700" s="58" t="n"/>
      <c r="N1700" s="33">
        <f>IF(ISNUMBER($A1700),DATE(YEAR($A1700),MONTH($A1700),1),"")</f>
        <v/>
      </c>
      <c r="O1700" s="34">
        <f>IF($C1700="","",IFERROR(MATCH($C1700,'案件'!$A$5:$A$84,0),"なし"))</f>
        <v/>
      </c>
      <c r="P1700" s="34">
        <f>IF($B1700="","",IFERROR(MATCH($B1700,'メンバー'!$B$5:$B$24,0),"なし"))</f>
        <v/>
      </c>
    </row>
    <row r="1701" ht="17" customHeight="1">
      <c r="A1701" s="23" t="n"/>
      <c r="B1701" s="21" t="n"/>
      <c r="C1701" s="21" t="n"/>
      <c r="D1701" s="29">
        <f>IF(OR($O1701="",$O1701="なし"),"",INDEX('案件'!$B$5:$B$84,$O1701)&amp;"")</f>
        <v/>
      </c>
      <c r="E1701" s="19" t="n"/>
      <c r="F1701" s="22" t="n"/>
      <c r="G1701" s="22" t="n"/>
      <c r="H1701" s="19" t="n"/>
      <c r="I1701" s="30">
        <f>IF(AND($F1701="",$G1701=""),"",IF(N('設定'!$B$11)&gt;0,ROUND((N($F1701)*60+N($G1701))/N('設定'!$B$11),0)*N('設定'!$B$11),(N($F1701)*60+N($G1701)))/60)</f>
        <v/>
      </c>
      <c r="J1701" s="31">
        <f>IF(OR($I1701="",$P1701="",$P1701="なし"),"",$I1701*N(INDEX('メンバー'!$D$5:$D$24,$P1701)))</f>
        <v/>
      </c>
      <c r="K1701" s="32">
        <f>IF(OR($O1701="",$O1701="なし"),"",INDEX('案件'!$D$5:$D$84,$O1701)&amp;"")</f>
        <v/>
      </c>
      <c r="L1701" s="32">
        <f>IF(AND($A1701="",$B1701="",$C1701="",$F1701="",$G1701=""),"",IF(NOT(ISNUMBER($A1701)),"日付がない",IF($P1701="","氏名がない",IF($P1701="なし","氏名がメンバーにない",IF($O1701="","案件コードがない",IF($O1701="なし","案件コードが案件にない",IF($I1701="","時間がない",IF((N($F1701)*60+N($G1701))=0,"時間が0",IF($I1701=0,"丸めると0分","")))))))))</f>
        <v/>
      </c>
      <c r="M1701" s="58" t="n"/>
      <c r="N1701" s="33">
        <f>IF(ISNUMBER($A1701),DATE(YEAR($A1701),MONTH($A1701),1),"")</f>
        <v/>
      </c>
      <c r="O1701" s="34">
        <f>IF($C1701="","",IFERROR(MATCH($C1701,'案件'!$A$5:$A$84,0),"なし"))</f>
        <v/>
      </c>
      <c r="P1701" s="34">
        <f>IF($B1701="","",IFERROR(MATCH($B1701,'メンバー'!$B$5:$B$24,0),"なし"))</f>
        <v/>
      </c>
    </row>
    <row r="1702" ht="17" customHeight="1">
      <c r="A1702" s="23" t="n"/>
      <c r="B1702" s="21" t="n"/>
      <c r="C1702" s="21" t="n"/>
      <c r="D1702" s="29">
        <f>IF(OR($O1702="",$O1702="なし"),"",INDEX('案件'!$B$5:$B$84,$O1702)&amp;"")</f>
        <v/>
      </c>
      <c r="E1702" s="19" t="n"/>
      <c r="F1702" s="22" t="n"/>
      <c r="G1702" s="22" t="n"/>
      <c r="H1702" s="19" t="n"/>
      <c r="I1702" s="30">
        <f>IF(AND($F1702="",$G1702=""),"",IF(N('設定'!$B$11)&gt;0,ROUND((N($F1702)*60+N($G1702))/N('設定'!$B$11),0)*N('設定'!$B$11),(N($F1702)*60+N($G1702)))/60)</f>
        <v/>
      </c>
      <c r="J1702" s="31">
        <f>IF(OR($I1702="",$P1702="",$P1702="なし"),"",$I1702*N(INDEX('メンバー'!$D$5:$D$24,$P1702)))</f>
        <v/>
      </c>
      <c r="K1702" s="32">
        <f>IF(OR($O1702="",$O1702="なし"),"",INDEX('案件'!$D$5:$D$84,$O1702)&amp;"")</f>
        <v/>
      </c>
      <c r="L1702" s="32">
        <f>IF(AND($A1702="",$B1702="",$C1702="",$F1702="",$G1702=""),"",IF(NOT(ISNUMBER($A1702)),"日付がない",IF($P1702="","氏名がない",IF($P1702="なし","氏名がメンバーにない",IF($O1702="","案件コードがない",IF($O1702="なし","案件コードが案件にない",IF($I1702="","時間がない",IF((N($F1702)*60+N($G1702))=0,"時間が0",IF($I1702=0,"丸めると0分","")))))))))</f>
        <v/>
      </c>
      <c r="M1702" s="58" t="n"/>
      <c r="N1702" s="33">
        <f>IF(ISNUMBER($A1702),DATE(YEAR($A1702),MONTH($A1702),1),"")</f>
        <v/>
      </c>
      <c r="O1702" s="34">
        <f>IF($C1702="","",IFERROR(MATCH($C1702,'案件'!$A$5:$A$84,0),"なし"))</f>
        <v/>
      </c>
      <c r="P1702" s="34">
        <f>IF($B1702="","",IFERROR(MATCH($B1702,'メンバー'!$B$5:$B$24,0),"なし"))</f>
        <v/>
      </c>
    </row>
    <row r="1703" ht="17" customHeight="1">
      <c r="A1703" s="23" t="n"/>
      <c r="B1703" s="21" t="n"/>
      <c r="C1703" s="21" t="n"/>
      <c r="D1703" s="29">
        <f>IF(OR($O1703="",$O1703="なし"),"",INDEX('案件'!$B$5:$B$84,$O1703)&amp;"")</f>
        <v/>
      </c>
      <c r="E1703" s="19" t="n"/>
      <c r="F1703" s="22" t="n"/>
      <c r="G1703" s="22" t="n"/>
      <c r="H1703" s="19" t="n"/>
      <c r="I1703" s="30">
        <f>IF(AND($F1703="",$G1703=""),"",IF(N('設定'!$B$11)&gt;0,ROUND((N($F1703)*60+N($G1703))/N('設定'!$B$11),0)*N('設定'!$B$11),(N($F1703)*60+N($G1703)))/60)</f>
        <v/>
      </c>
      <c r="J1703" s="31">
        <f>IF(OR($I1703="",$P1703="",$P1703="なし"),"",$I1703*N(INDEX('メンバー'!$D$5:$D$24,$P1703)))</f>
        <v/>
      </c>
      <c r="K1703" s="32">
        <f>IF(OR($O1703="",$O1703="なし"),"",INDEX('案件'!$D$5:$D$84,$O1703)&amp;"")</f>
        <v/>
      </c>
      <c r="L1703" s="32">
        <f>IF(AND($A1703="",$B1703="",$C1703="",$F1703="",$G1703=""),"",IF(NOT(ISNUMBER($A1703)),"日付がない",IF($P1703="","氏名がない",IF($P1703="なし","氏名がメンバーにない",IF($O1703="","案件コードがない",IF($O1703="なし","案件コードが案件にない",IF($I1703="","時間がない",IF((N($F1703)*60+N($G1703))=0,"時間が0",IF($I1703=0,"丸めると0分","")))))))))</f>
        <v/>
      </c>
      <c r="M1703" s="58" t="n"/>
      <c r="N1703" s="33">
        <f>IF(ISNUMBER($A1703),DATE(YEAR($A1703),MONTH($A1703),1),"")</f>
        <v/>
      </c>
      <c r="O1703" s="34">
        <f>IF($C1703="","",IFERROR(MATCH($C1703,'案件'!$A$5:$A$84,0),"なし"))</f>
        <v/>
      </c>
      <c r="P1703" s="34">
        <f>IF($B1703="","",IFERROR(MATCH($B1703,'メンバー'!$B$5:$B$24,0),"なし"))</f>
        <v/>
      </c>
    </row>
    <row r="1704" ht="17" customHeight="1">
      <c r="A1704" s="23" t="n"/>
      <c r="B1704" s="21" t="n"/>
      <c r="C1704" s="21" t="n"/>
      <c r="D1704" s="29">
        <f>IF(OR($O1704="",$O1704="なし"),"",INDEX('案件'!$B$5:$B$84,$O1704)&amp;"")</f>
        <v/>
      </c>
      <c r="E1704" s="19" t="n"/>
      <c r="F1704" s="22" t="n"/>
      <c r="G1704" s="22" t="n"/>
      <c r="H1704" s="19" t="n"/>
      <c r="I1704" s="30">
        <f>IF(AND($F1704="",$G1704=""),"",IF(N('設定'!$B$11)&gt;0,ROUND((N($F1704)*60+N($G1704))/N('設定'!$B$11),0)*N('設定'!$B$11),(N($F1704)*60+N($G1704)))/60)</f>
        <v/>
      </c>
      <c r="J1704" s="31">
        <f>IF(OR($I1704="",$P1704="",$P1704="なし"),"",$I1704*N(INDEX('メンバー'!$D$5:$D$24,$P1704)))</f>
        <v/>
      </c>
      <c r="K1704" s="32">
        <f>IF(OR($O1704="",$O1704="なし"),"",INDEX('案件'!$D$5:$D$84,$O1704)&amp;"")</f>
        <v/>
      </c>
      <c r="L1704" s="32">
        <f>IF(AND($A1704="",$B1704="",$C1704="",$F1704="",$G1704=""),"",IF(NOT(ISNUMBER($A1704)),"日付がない",IF($P1704="","氏名がない",IF($P1704="なし","氏名がメンバーにない",IF($O1704="","案件コードがない",IF($O1704="なし","案件コードが案件にない",IF($I1704="","時間がない",IF((N($F1704)*60+N($G1704))=0,"時間が0",IF($I1704=0,"丸めると0分","")))))))))</f>
        <v/>
      </c>
      <c r="M1704" s="58" t="n"/>
      <c r="N1704" s="33">
        <f>IF(ISNUMBER($A1704),DATE(YEAR($A1704),MONTH($A1704),1),"")</f>
        <v/>
      </c>
      <c r="O1704" s="34">
        <f>IF($C1704="","",IFERROR(MATCH($C1704,'案件'!$A$5:$A$84,0),"なし"))</f>
        <v/>
      </c>
      <c r="P1704" s="34">
        <f>IF($B1704="","",IFERROR(MATCH($B1704,'メンバー'!$B$5:$B$24,0),"なし"))</f>
        <v/>
      </c>
    </row>
    <row r="1705" ht="17" customHeight="1">
      <c r="A1705" s="23" t="n"/>
      <c r="B1705" s="21" t="n"/>
      <c r="C1705" s="21" t="n"/>
      <c r="D1705" s="29">
        <f>IF(OR($O1705="",$O1705="なし"),"",INDEX('案件'!$B$5:$B$84,$O1705)&amp;"")</f>
        <v/>
      </c>
      <c r="E1705" s="19" t="n"/>
      <c r="F1705" s="22" t="n"/>
      <c r="G1705" s="22" t="n"/>
      <c r="H1705" s="19" t="n"/>
      <c r="I1705" s="30">
        <f>IF(AND($F1705="",$G1705=""),"",IF(N('設定'!$B$11)&gt;0,ROUND((N($F1705)*60+N($G1705))/N('設定'!$B$11),0)*N('設定'!$B$11),(N($F1705)*60+N($G1705)))/60)</f>
        <v/>
      </c>
      <c r="J1705" s="31">
        <f>IF(OR($I1705="",$P1705="",$P1705="なし"),"",$I1705*N(INDEX('メンバー'!$D$5:$D$24,$P1705)))</f>
        <v/>
      </c>
      <c r="K1705" s="32">
        <f>IF(OR($O1705="",$O1705="なし"),"",INDEX('案件'!$D$5:$D$84,$O1705)&amp;"")</f>
        <v/>
      </c>
      <c r="L1705" s="32">
        <f>IF(AND($A1705="",$B1705="",$C1705="",$F1705="",$G1705=""),"",IF(NOT(ISNUMBER($A1705)),"日付がない",IF($P1705="","氏名がない",IF($P1705="なし","氏名がメンバーにない",IF($O1705="","案件コードがない",IF($O1705="なし","案件コードが案件にない",IF($I1705="","時間がない",IF((N($F1705)*60+N($G1705))=0,"時間が0",IF($I1705=0,"丸めると0分","")))))))))</f>
        <v/>
      </c>
      <c r="M1705" s="58" t="n"/>
      <c r="N1705" s="33">
        <f>IF(ISNUMBER($A1705),DATE(YEAR($A1705),MONTH($A1705),1),"")</f>
        <v/>
      </c>
      <c r="O1705" s="34">
        <f>IF($C1705="","",IFERROR(MATCH($C1705,'案件'!$A$5:$A$84,0),"なし"))</f>
        <v/>
      </c>
      <c r="P1705" s="34">
        <f>IF($B1705="","",IFERROR(MATCH($B1705,'メンバー'!$B$5:$B$24,0),"なし"))</f>
        <v/>
      </c>
    </row>
    <row r="1706" ht="17" customHeight="1">
      <c r="A1706" s="23" t="n"/>
      <c r="B1706" s="21" t="n"/>
      <c r="C1706" s="21" t="n"/>
      <c r="D1706" s="29">
        <f>IF(OR($O1706="",$O1706="なし"),"",INDEX('案件'!$B$5:$B$84,$O1706)&amp;"")</f>
        <v/>
      </c>
      <c r="E1706" s="19" t="n"/>
      <c r="F1706" s="22" t="n"/>
      <c r="G1706" s="22" t="n"/>
      <c r="H1706" s="19" t="n"/>
      <c r="I1706" s="30">
        <f>IF(AND($F1706="",$G1706=""),"",IF(N('設定'!$B$11)&gt;0,ROUND((N($F1706)*60+N($G1706))/N('設定'!$B$11),0)*N('設定'!$B$11),(N($F1706)*60+N($G1706)))/60)</f>
        <v/>
      </c>
      <c r="J1706" s="31">
        <f>IF(OR($I1706="",$P1706="",$P1706="なし"),"",$I1706*N(INDEX('メンバー'!$D$5:$D$24,$P1706)))</f>
        <v/>
      </c>
      <c r="K1706" s="32">
        <f>IF(OR($O1706="",$O1706="なし"),"",INDEX('案件'!$D$5:$D$84,$O1706)&amp;"")</f>
        <v/>
      </c>
      <c r="L1706" s="32">
        <f>IF(AND($A1706="",$B1706="",$C1706="",$F1706="",$G1706=""),"",IF(NOT(ISNUMBER($A1706)),"日付がない",IF($P1706="","氏名がない",IF($P1706="なし","氏名がメンバーにない",IF($O1706="","案件コードがない",IF($O1706="なし","案件コードが案件にない",IF($I1706="","時間がない",IF((N($F1706)*60+N($G1706))=0,"時間が0",IF($I1706=0,"丸めると0分","")))))))))</f>
        <v/>
      </c>
      <c r="M1706" s="58" t="n"/>
      <c r="N1706" s="33">
        <f>IF(ISNUMBER($A1706),DATE(YEAR($A1706),MONTH($A1706),1),"")</f>
        <v/>
      </c>
      <c r="O1706" s="34">
        <f>IF($C1706="","",IFERROR(MATCH($C1706,'案件'!$A$5:$A$84,0),"なし"))</f>
        <v/>
      </c>
      <c r="P1706" s="34">
        <f>IF($B1706="","",IFERROR(MATCH($B1706,'メンバー'!$B$5:$B$24,0),"なし"))</f>
        <v/>
      </c>
    </row>
    <row r="1707" ht="17" customHeight="1">
      <c r="A1707" s="23" t="n"/>
      <c r="B1707" s="21" t="n"/>
      <c r="C1707" s="21" t="n"/>
      <c r="D1707" s="29">
        <f>IF(OR($O1707="",$O1707="なし"),"",INDEX('案件'!$B$5:$B$84,$O1707)&amp;"")</f>
        <v/>
      </c>
      <c r="E1707" s="19" t="n"/>
      <c r="F1707" s="22" t="n"/>
      <c r="G1707" s="22" t="n"/>
      <c r="H1707" s="19" t="n"/>
      <c r="I1707" s="30">
        <f>IF(AND($F1707="",$G1707=""),"",IF(N('設定'!$B$11)&gt;0,ROUND((N($F1707)*60+N($G1707))/N('設定'!$B$11),0)*N('設定'!$B$11),(N($F1707)*60+N($G1707)))/60)</f>
        <v/>
      </c>
      <c r="J1707" s="31">
        <f>IF(OR($I1707="",$P1707="",$P1707="なし"),"",$I1707*N(INDEX('メンバー'!$D$5:$D$24,$P1707)))</f>
        <v/>
      </c>
      <c r="K1707" s="32">
        <f>IF(OR($O1707="",$O1707="なし"),"",INDEX('案件'!$D$5:$D$84,$O1707)&amp;"")</f>
        <v/>
      </c>
      <c r="L1707" s="32">
        <f>IF(AND($A1707="",$B1707="",$C1707="",$F1707="",$G1707=""),"",IF(NOT(ISNUMBER($A1707)),"日付がない",IF($P1707="","氏名がない",IF($P1707="なし","氏名がメンバーにない",IF($O1707="","案件コードがない",IF($O1707="なし","案件コードが案件にない",IF($I1707="","時間がない",IF((N($F1707)*60+N($G1707))=0,"時間が0",IF($I1707=0,"丸めると0分","")))))))))</f>
        <v/>
      </c>
      <c r="M1707" s="58" t="n"/>
      <c r="N1707" s="33">
        <f>IF(ISNUMBER($A1707),DATE(YEAR($A1707),MONTH($A1707),1),"")</f>
        <v/>
      </c>
      <c r="O1707" s="34">
        <f>IF($C1707="","",IFERROR(MATCH($C1707,'案件'!$A$5:$A$84,0),"なし"))</f>
        <v/>
      </c>
      <c r="P1707" s="34">
        <f>IF($B1707="","",IFERROR(MATCH($B1707,'メンバー'!$B$5:$B$24,0),"なし"))</f>
        <v/>
      </c>
    </row>
    <row r="1708" ht="17" customHeight="1">
      <c r="A1708" s="23" t="n"/>
      <c r="B1708" s="21" t="n"/>
      <c r="C1708" s="21" t="n"/>
      <c r="D1708" s="29">
        <f>IF(OR($O1708="",$O1708="なし"),"",INDEX('案件'!$B$5:$B$84,$O1708)&amp;"")</f>
        <v/>
      </c>
      <c r="E1708" s="19" t="n"/>
      <c r="F1708" s="22" t="n"/>
      <c r="G1708" s="22" t="n"/>
      <c r="H1708" s="19" t="n"/>
      <c r="I1708" s="30">
        <f>IF(AND($F1708="",$G1708=""),"",IF(N('設定'!$B$11)&gt;0,ROUND((N($F1708)*60+N($G1708))/N('設定'!$B$11),0)*N('設定'!$B$11),(N($F1708)*60+N($G1708)))/60)</f>
        <v/>
      </c>
      <c r="J1708" s="31">
        <f>IF(OR($I1708="",$P1708="",$P1708="なし"),"",$I1708*N(INDEX('メンバー'!$D$5:$D$24,$P1708)))</f>
        <v/>
      </c>
      <c r="K1708" s="32">
        <f>IF(OR($O1708="",$O1708="なし"),"",INDEX('案件'!$D$5:$D$84,$O1708)&amp;"")</f>
        <v/>
      </c>
      <c r="L1708" s="32">
        <f>IF(AND($A1708="",$B1708="",$C1708="",$F1708="",$G1708=""),"",IF(NOT(ISNUMBER($A1708)),"日付がない",IF($P1708="","氏名がない",IF($P1708="なし","氏名がメンバーにない",IF($O1708="","案件コードがない",IF($O1708="なし","案件コードが案件にない",IF($I1708="","時間がない",IF((N($F1708)*60+N($G1708))=0,"時間が0",IF($I1708=0,"丸めると0分","")))))))))</f>
        <v/>
      </c>
      <c r="M1708" s="58" t="n"/>
      <c r="N1708" s="33">
        <f>IF(ISNUMBER($A1708),DATE(YEAR($A1708),MONTH($A1708),1),"")</f>
        <v/>
      </c>
      <c r="O1708" s="34">
        <f>IF($C1708="","",IFERROR(MATCH($C1708,'案件'!$A$5:$A$84,0),"なし"))</f>
        <v/>
      </c>
      <c r="P1708" s="34">
        <f>IF($B1708="","",IFERROR(MATCH($B1708,'メンバー'!$B$5:$B$24,0),"なし"))</f>
        <v/>
      </c>
    </row>
    <row r="1709" ht="17" customHeight="1">
      <c r="A1709" s="23" t="n"/>
      <c r="B1709" s="21" t="n"/>
      <c r="C1709" s="21" t="n"/>
      <c r="D1709" s="29">
        <f>IF(OR($O1709="",$O1709="なし"),"",INDEX('案件'!$B$5:$B$84,$O1709)&amp;"")</f>
        <v/>
      </c>
      <c r="E1709" s="19" t="n"/>
      <c r="F1709" s="22" t="n"/>
      <c r="G1709" s="22" t="n"/>
      <c r="H1709" s="19" t="n"/>
      <c r="I1709" s="30">
        <f>IF(AND($F1709="",$G1709=""),"",IF(N('設定'!$B$11)&gt;0,ROUND((N($F1709)*60+N($G1709))/N('設定'!$B$11),0)*N('設定'!$B$11),(N($F1709)*60+N($G1709)))/60)</f>
        <v/>
      </c>
      <c r="J1709" s="31">
        <f>IF(OR($I1709="",$P1709="",$P1709="なし"),"",$I1709*N(INDEX('メンバー'!$D$5:$D$24,$P1709)))</f>
        <v/>
      </c>
      <c r="K1709" s="32">
        <f>IF(OR($O1709="",$O1709="なし"),"",INDEX('案件'!$D$5:$D$84,$O1709)&amp;"")</f>
        <v/>
      </c>
      <c r="L1709" s="32">
        <f>IF(AND($A1709="",$B1709="",$C1709="",$F1709="",$G1709=""),"",IF(NOT(ISNUMBER($A1709)),"日付がない",IF($P1709="","氏名がない",IF($P1709="なし","氏名がメンバーにない",IF($O1709="","案件コードがない",IF($O1709="なし","案件コードが案件にない",IF($I1709="","時間がない",IF((N($F1709)*60+N($G1709))=0,"時間が0",IF($I1709=0,"丸めると0分","")))))))))</f>
        <v/>
      </c>
      <c r="M1709" s="58" t="n"/>
      <c r="N1709" s="33">
        <f>IF(ISNUMBER($A1709),DATE(YEAR($A1709),MONTH($A1709),1),"")</f>
        <v/>
      </c>
      <c r="O1709" s="34">
        <f>IF($C1709="","",IFERROR(MATCH($C1709,'案件'!$A$5:$A$84,0),"なし"))</f>
        <v/>
      </c>
      <c r="P1709" s="34">
        <f>IF($B1709="","",IFERROR(MATCH($B1709,'メンバー'!$B$5:$B$24,0),"なし"))</f>
        <v/>
      </c>
    </row>
    <row r="1710" ht="17" customHeight="1">
      <c r="A1710" s="23" t="n"/>
      <c r="B1710" s="21" t="n"/>
      <c r="C1710" s="21" t="n"/>
      <c r="D1710" s="29">
        <f>IF(OR($O1710="",$O1710="なし"),"",INDEX('案件'!$B$5:$B$84,$O1710)&amp;"")</f>
        <v/>
      </c>
      <c r="E1710" s="19" t="n"/>
      <c r="F1710" s="22" t="n"/>
      <c r="G1710" s="22" t="n"/>
      <c r="H1710" s="19" t="n"/>
      <c r="I1710" s="30">
        <f>IF(AND($F1710="",$G1710=""),"",IF(N('設定'!$B$11)&gt;0,ROUND((N($F1710)*60+N($G1710))/N('設定'!$B$11),0)*N('設定'!$B$11),(N($F1710)*60+N($G1710)))/60)</f>
        <v/>
      </c>
      <c r="J1710" s="31">
        <f>IF(OR($I1710="",$P1710="",$P1710="なし"),"",$I1710*N(INDEX('メンバー'!$D$5:$D$24,$P1710)))</f>
        <v/>
      </c>
      <c r="K1710" s="32">
        <f>IF(OR($O1710="",$O1710="なし"),"",INDEX('案件'!$D$5:$D$84,$O1710)&amp;"")</f>
        <v/>
      </c>
      <c r="L1710" s="32">
        <f>IF(AND($A1710="",$B1710="",$C1710="",$F1710="",$G1710=""),"",IF(NOT(ISNUMBER($A1710)),"日付がない",IF($P1710="","氏名がない",IF($P1710="なし","氏名がメンバーにない",IF($O1710="","案件コードがない",IF($O1710="なし","案件コードが案件にない",IF($I1710="","時間がない",IF((N($F1710)*60+N($G1710))=0,"時間が0",IF($I1710=0,"丸めると0分","")))))))))</f>
        <v/>
      </c>
      <c r="M1710" s="58" t="n"/>
      <c r="N1710" s="33">
        <f>IF(ISNUMBER($A1710),DATE(YEAR($A1710),MONTH($A1710),1),"")</f>
        <v/>
      </c>
      <c r="O1710" s="34">
        <f>IF($C1710="","",IFERROR(MATCH($C1710,'案件'!$A$5:$A$84,0),"なし"))</f>
        <v/>
      </c>
      <c r="P1710" s="34">
        <f>IF($B1710="","",IFERROR(MATCH($B1710,'メンバー'!$B$5:$B$24,0),"なし"))</f>
        <v/>
      </c>
    </row>
    <row r="1711" ht="17" customHeight="1">
      <c r="A1711" s="23" t="n"/>
      <c r="B1711" s="21" t="n"/>
      <c r="C1711" s="21" t="n"/>
      <c r="D1711" s="29">
        <f>IF(OR($O1711="",$O1711="なし"),"",INDEX('案件'!$B$5:$B$84,$O1711)&amp;"")</f>
        <v/>
      </c>
      <c r="E1711" s="19" t="n"/>
      <c r="F1711" s="22" t="n"/>
      <c r="G1711" s="22" t="n"/>
      <c r="H1711" s="19" t="n"/>
      <c r="I1711" s="30">
        <f>IF(AND($F1711="",$G1711=""),"",IF(N('設定'!$B$11)&gt;0,ROUND((N($F1711)*60+N($G1711))/N('設定'!$B$11),0)*N('設定'!$B$11),(N($F1711)*60+N($G1711)))/60)</f>
        <v/>
      </c>
      <c r="J1711" s="31">
        <f>IF(OR($I1711="",$P1711="",$P1711="なし"),"",$I1711*N(INDEX('メンバー'!$D$5:$D$24,$P1711)))</f>
        <v/>
      </c>
      <c r="K1711" s="32">
        <f>IF(OR($O1711="",$O1711="なし"),"",INDEX('案件'!$D$5:$D$84,$O1711)&amp;"")</f>
        <v/>
      </c>
      <c r="L1711" s="32">
        <f>IF(AND($A1711="",$B1711="",$C1711="",$F1711="",$G1711=""),"",IF(NOT(ISNUMBER($A1711)),"日付がない",IF($P1711="","氏名がない",IF($P1711="なし","氏名がメンバーにない",IF($O1711="","案件コードがない",IF($O1711="なし","案件コードが案件にない",IF($I1711="","時間がない",IF((N($F1711)*60+N($G1711))=0,"時間が0",IF($I1711=0,"丸めると0分","")))))))))</f>
        <v/>
      </c>
      <c r="M1711" s="58" t="n"/>
      <c r="N1711" s="33">
        <f>IF(ISNUMBER($A1711),DATE(YEAR($A1711),MONTH($A1711),1),"")</f>
        <v/>
      </c>
      <c r="O1711" s="34">
        <f>IF($C1711="","",IFERROR(MATCH($C1711,'案件'!$A$5:$A$84,0),"なし"))</f>
        <v/>
      </c>
      <c r="P1711" s="34">
        <f>IF($B1711="","",IFERROR(MATCH($B1711,'メンバー'!$B$5:$B$24,0),"なし"))</f>
        <v/>
      </c>
    </row>
    <row r="1712" ht="17" customHeight="1">
      <c r="A1712" s="23" t="n"/>
      <c r="B1712" s="21" t="n"/>
      <c r="C1712" s="21" t="n"/>
      <c r="D1712" s="29">
        <f>IF(OR($O1712="",$O1712="なし"),"",INDEX('案件'!$B$5:$B$84,$O1712)&amp;"")</f>
        <v/>
      </c>
      <c r="E1712" s="19" t="n"/>
      <c r="F1712" s="22" t="n"/>
      <c r="G1712" s="22" t="n"/>
      <c r="H1712" s="19" t="n"/>
      <c r="I1712" s="30">
        <f>IF(AND($F1712="",$G1712=""),"",IF(N('設定'!$B$11)&gt;0,ROUND((N($F1712)*60+N($G1712))/N('設定'!$B$11),0)*N('設定'!$B$11),(N($F1712)*60+N($G1712)))/60)</f>
        <v/>
      </c>
      <c r="J1712" s="31">
        <f>IF(OR($I1712="",$P1712="",$P1712="なし"),"",$I1712*N(INDEX('メンバー'!$D$5:$D$24,$P1712)))</f>
        <v/>
      </c>
      <c r="K1712" s="32">
        <f>IF(OR($O1712="",$O1712="なし"),"",INDEX('案件'!$D$5:$D$84,$O1712)&amp;"")</f>
        <v/>
      </c>
      <c r="L1712" s="32">
        <f>IF(AND($A1712="",$B1712="",$C1712="",$F1712="",$G1712=""),"",IF(NOT(ISNUMBER($A1712)),"日付がない",IF($P1712="","氏名がない",IF($P1712="なし","氏名がメンバーにない",IF($O1712="","案件コードがない",IF($O1712="なし","案件コードが案件にない",IF($I1712="","時間がない",IF((N($F1712)*60+N($G1712))=0,"時間が0",IF($I1712=0,"丸めると0分","")))))))))</f>
        <v/>
      </c>
      <c r="M1712" s="58" t="n"/>
      <c r="N1712" s="33">
        <f>IF(ISNUMBER($A1712),DATE(YEAR($A1712),MONTH($A1712),1),"")</f>
        <v/>
      </c>
      <c r="O1712" s="34">
        <f>IF($C1712="","",IFERROR(MATCH($C1712,'案件'!$A$5:$A$84,0),"なし"))</f>
        <v/>
      </c>
      <c r="P1712" s="34">
        <f>IF($B1712="","",IFERROR(MATCH($B1712,'メンバー'!$B$5:$B$24,0),"なし"))</f>
        <v/>
      </c>
    </row>
    <row r="1713" ht="17" customHeight="1">
      <c r="A1713" s="23" t="n"/>
      <c r="B1713" s="21" t="n"/>
      <c r="C1713" s="21" t="n"/>
      <c r="D1713" s="29">
        <f>IF(OR($O1713="",$O1713="なし"),"",INDEX('案件'!$B$5:$B$84,$O1713)&amp;"")</f>
        <v/>
      </c>
      <c r="E1713" s="19" t="n"/>
      <c r="F1713" s="22" t="n"/>
      <c r="G1713" s="22" t="n"/>
      <c r="H1713" s="19" t="n"/>
      <c r="I1713" s="30">
        <f>IF(AND($F1713="",$G1713=""),"",IF(N('設定'!$B$11)&gt;0,ROUND((N($F1713)*60+N($G1713))/N('設定'!$B$11),0)*N('設定'!$B$11),(N($F1713)*60+N($G1713)))/60)</f>
        <v/>
      </c>
      <c r="J1713" s="31">
        <f>IF(OR($I1713="",$P1713="",$P1713="なし"),"",$I1713*N(INDEX('メンバー'!$D$5:$D$24,$P1713)))</f>
        <v/>
      </c>
      <c r="K1713" s="32">
        <f>IF(OR($O1713="",$O1713="なし"),"",INDEX('案件'!$D$5:$D$84,$O1713)&amp;"")</f>
        <v/>
      </c>
      <c r="L1713" s="32">
        <f>IF(AND($A1713="",$B1713="",$C1713="",$F1713="",$G1713=""),"",IF(NOT(ISNUMBER($A1713)),"日付がない",IF($P1713="","氏名がない",IF($P1713="なし","氏名がメンバーにない",IF($O1713="","案件コードがない",IF($O1713="なし","案件コードが案件にない",IF($I1713="","時間がない",IF((N($F1713)*60+N($G1713))=0,"時間が0",IF($I1713=0,"丸めると0分","")))))))))</f>
        <v/>
      </c>
      <c r="M1713" s="58" t="n"/>
      <c r="N1713" s="33">
        <f>IF(ISNUMBER($A1713),DATE(YEAR($A1713),MONTH($A1713),1),"")</f>
        <v/>
      </c>
      <c r="O1713" s="34">
        <f>IF($C1713="","",IFERROR(MATCH($C1713,'案件'!$A$5:$A$84,0),"なし"))</f>
        <v/>
      </c>
      <c r="P1713" s="34">
        <f>IF($B1713="","",IFERROR(MATCH($B1713,'メンバー'!$B$5:$B$24,0),"なし"))</f>
        <v/>
      </c>
    </row>
    <row r="1714" ht="17" customHeight="1">
      <c r="A1714" s="23" t="n"/>
      <c r="B1714" s="21" t="n"/>
      <c r="C1714" s="21" t="n"/>
      <c r="D1714" s="29">
        <f>IF(OR($O1714="",$O1714="なし"),"",INDEX('案件'!$B$5:$B$84,$O1714)&amp;"")</f>
        <v/>
      </c>
      <c r="E1714" s="19" t="n"/>
      <c r="F1714" s="22" t="n"/>
      <c r="G1714" s="22" t="n"/>
      <c r="H1714" s="19" t="n"/>
      <c r="I1714" s="30">
        <f>IF(AND($F1714="",$G1714=""),"",IF(N('設定'!$B$11)&gt;0,ROUND((N($F1714)*60+N($G1714))/N('設定'!$B$11),0)*N('設定'!$B$11),(N($F1714)*60+N($G1714)))/60)</f>
        <v/>
      </c>
      <c r="J1714" s="31">
        <f>IF(OR($I1714="",$P1714="",$P1714="なし"),"",$I1714*N(INDEX('メンバー'!$D$5:$D$24,$P1714)))</f>
        <v/>
      </c>
      <c r="K1714" s="32">
        <f>IF(OR($O1714="",$O1714="なし"),"",INDEX('案件'!$D$5:$D$84,$O1714)&amp;"")</f>
        <v/>
      </c>
      <c r="L1714" s="32">
        <f>IF(AND($A1714="",$B1714="",$C1714="",$F1714="",$G1714=""),"",IF(NOT(ISNUMBER($A1714)),"日付がない",IF($P1714="","氏名がない",IF($P1714="なし","氏名がメンバーにない",IF($O1714="","案件コードがない",IF($O1714="なし","案件コードが案件にない",IF($I1714="","時間がない",IF((N($F1714)*60+N($G1714))=0,"時間が0",IF($I1714=0,"丸めると0分","")))))))))</f>
        <v/>
      </c>
      <c r="M1714" s="58" t="n"/>
      <c r="N1714" s="33">
        <f>IF(ISNUMBER($A1714),DATE(YEAR($A1714),MONTH($A1714),1),"")</f>
        <v/>
      </c>
      <c r="O1714" s="34">
        <f>IF($C1714="","",IFERROR(MATCH($C1714,'案件'!$A$5:$A$84,0),"なし"))</f>
        <v/>
      </c>
      <c r="P1714" s="34">
        <f>IF($B1714="","",IFERROR(MATCH($B1714,'メンバー'!$B$5:$B$24,0),"なし"))</f>
        <v/>
      </c>
    </row>
    <row r="1715" ht="17" customHeight="1">
      <c r="A1715" s="23" t="n"/>
      <c r="B1715" s="21" t="n"/>
      <c r="C1715" s="21" t="n"/>
      <c r="D1715" s="29">
        <f>IF(OR($O1715="",$O1715="なし"),"",INDEX('案件'!$B$5:$B$84,$O1715)&amp;"")</f>
        <v/>
      </c>
      <c r="E1715" s="19" t="n"/>
      <c r="F1715" s="22" t="n"/>
      <c r="G1715" s="22" t="n"/>
      <c r="H1715" s="19" t="n"/>
      <c r="I1715" s="30">
        <f>IF(AND($F1715="",$G1715=""),"",IF(N('設定'!$B$11)&gt;0,ROUND((N($F1715)*60+N($G1715))/N('設定'!$B$11),0)*N('設定'!$B$11),(N($F1715)*60+N($G1715)))/60)</f>
        <v/>
      </c>
      <c r="J1715" s="31">
        <f>IF(OR($I1715="",$P1715="",$P1715="なし"),"",$I1715*N(INDEX('メンバー'!$D$5:$D$24,$P1715)))</f>
        <v/>
      </c>
      <c r="K1715" s="32">
        <f>IF(OR($O1715="",$O1715="なし"),"",INDEX('案件'!$D$5:$D$84,$O1715)&amp;"")</f>
        <v/>
      </c>
      <c r="L1715" s="32">
        <f>IF(AND($A1715="",$B1715="",$C1715="",$F1715="",$G1715=""),"",IF(NOT(ISNUMBER($A1715)),"日付がない",IF($P1715="","氏名がない",IF($P1715="なし","氏名がメンバーにない",IF($O1715="","案件コードがない",IF($O1715="なし","案件コードが案件にない",IF($I1715="","時間がない",IF((N($F1715)*60+N($G1715))=0,"時間が0",IF($I1715=0,"丸めると0分","")))))))))</f>
        <v/>
      </c>
      <c r="M1715" s="58" t="n"/>
      <c r="N1715" s="33">
        <f>IF(ISNUMBER($A1715),DATE(YEAR($A1715),MONTH($A1715),1),"")</f>
        <v/>
      </c>
      <c r="O1715" s="34">
        <f>IF($C1715="","",IFERROR(MATCH($C1715,'案件'!$A$5:$A$84,0),"なし"))</f>
        <v/>
      </c>
      <c r="P1715" s="34">
        <f>IF($B1715="","",IFERROR(MATCH($B1715,'メンバー'!$B$5:$B$24,0),"なし"))</f>
        <v/>
      </c>
    </row>
    <row r="1716" ht="17" customHeight="1">
      <c r="A1716" s="23" t="n"/>
      <c r="B1716" s="21" t="n"/>
      <c r="C1716" s="21" t="n"/>
      <c r="D1716" s="29">
        <f>IF(OR($O1716="",$O1716="なし"),"",INDEX('案件'!$B$5:$B$84,$O1716)&amp;"")</f>
        <v/>
      </c>
      <c r="E1716" s="19" t="n"/>
      <c r="F1716" s="22" t="n"/>
      <c r="G1716" s="22" t="n"/>
      <c r="H1716" s="19" t="n"/>
      <c r="I1716" s="30">
        <f>IF(AND($F1716="",$G1716=""),"",IF(N('設定'!$B$11)&gt;0,ROUND((N($F1716)*60+N($G1716))/N('設定'!$B$11),0)*N('設定'!$B$11),(N($F1716)*60+N($G1716)))/60)</f>
        <v/>
      </c>
      <c r="J1716" s="31">
        <f>IF(OR($I1716="",$P1716="",$P1716="なし"),"",$I1716*N(INDEX('メンバー'!$D$5:$D$24,$P1716)))</f>
        <v/>
      </c>
      <c r="K1716" s="32">
        <f>IF(OR($O1716="",$O1716="なし"),"",INDEX('案件'!$D$5:$D$84,$O1716)&amp;"")</f>
        <v/>
      </c>
      <c r="L1716" s="32">
        <f>IF(AND($A1716="",$B1716="",$C1716="",$F1716="",$G1716=""),"",IF(NOT(ISNUMBER($A1716)),"日付がない",IF($P1716="","氏名がない",IF($P1716="なし","氏名がメンバーにない",IF($O1716="","案件コードがない",IF($O1716="なし","案件コードが案件にない",IF($I1716="","時間がない",IF((N($F1716)*60+N($G1716))=0,"時間が0",IF($I1716=0,"丸めると0分","")))))))))</f>
        <v/>
      </c>
      <c r="M1716" s="58" t="n"/>
      <c r="N1716" s="33">
        <f>IF(ISNUMBER($A1716),DATE(YEAR($A1716),MONTH($A1716),1),"")</f>
        <v/>
      </c>
      <c r="O1716" s="34">
        <f>IF($C1716="","",IFERROR(MATCH($C1716,'案件'!$A$5:$A$84,0),"なし"))</f>
        <v/>
      </c>
      <c r="P1716" s="34">
        <f>IF($B1716="","",IFERROR(MATCH($B1716,'メンバー'!$B$5:$B$24,0),"なし"))</f>
        <v/>
      </c>
    </row>
    <row r="1717" ht="17" customHeight="1">
      <c r="A1717" s="23" t="n"/>
      <c r="B1717" s="21" t="n"/>
      <c r="C1717" s="21" t="n"/>
      <c r="D1717" s="29">
        <f>IF(OR($O1717="",$O1717="なし"),"",INDEX('案件'!$B$5:$B$84,$O1717)&amp;"")</f>
        <v/>
      </c>
      <c r="E1717" s="19" t="n"/>
      <c r="F1717" s="22" t="n"/>
      <c r="G1717" s="22" t="n"/>
      <c r="H1717" s="19" t="n"/>
      <c r="I1717" s="30">
        <f>IF(AND($F1717="",$G1717=""),"",IF(N('設定'!$B$11)&gt;0,ROUND((N($F1717)*60+N($G1717))/N('設定'!$B$11),0)*N('設定'!$B$11),(N($F1717)*60+N($G1717)))/60)</f>
        <v/>
      </c>
      <c r="J1717" s="31">
        <f>IF(OR($I1717="",$P1717="",$P1717="なし"),"",$I1717*N(INDEX('メンバー'!$D$5:$D$24,$P1717)))</f>
        <v/>
      </c>
      <c r="K1717" s="32">
        <f>IF(OR($O1717="",$O1717="なし"),"",INDEX('案件'!$D$5:$D$84,$O1717)&amp;"")</f>
        <v/>
      </c>
      <c r="L1717" s="32">
        <f>IF(AND($A1717="",$B1717="",$C1717="",$F1717="",$G1717=""),"",IF(NOT(ISNUMBER($A1717)),"日付がない",IF($P1717="","氏名がない",IF($P1717="なし","氏名がメンバーにない",IF($O1717="","案件コードがない",IF($O1717="なし","案件コードが案件にない",IF($I1717="","時間がない",IF((N($F1717)*60+N($G1717))=0,"時間が0",IF($I1717=0,"丸めると0分","")))))))))</f>
        <v/>
      </c>
      <c r="M1717" s="58" t="n"/>
      <c r="N1717" s="33">
        <f>IF(ISNUMBER($A1717),DATE(YEAR($A1717),MONTH($A1717),1),"")</f>
        <v/>
      </c>
      <c r="O1717" s="34">
        <f>IF($C1717="","",IFERROR(MATCH($C1717,'案件'!$A$5:$A$84,0),"なし"))</f>
        <v/>
      </c>
      <c r="P1717" s="34">
        <f>IF($B1717="","",IFERROR(MATCH($B1717,'メンバー'!$B$5:$B$24,0),"なし"))</f>
        <v/>
      </c>
    </row>
    <row r="1718" ht="17" customHeight="1">
      <c r="A1718" s="23" t="n"/>
      <c r="B1718" s="21" t="n"/>
      <c r="C1718" s="21" t="n"/>
      <c r="D1718" s="29">
        <f>IF(OR($O1718="",$O1718="なし"),"",INDEX('案件'!$B$5:$B$84,$O1718)&amp;"")</f>
        <v/>
      </c>
      <c r="E1718" s="19" t="n"/>
      <c r="F1718" s="22" t="n"/>
      <c r="G1718" s="22" t="n"/>
      <c r="H1718" s="19" t="n"/>
      <c r="I1718" s="30">
        <f>IF(AND($F1718="",$G1718=""),"",IF(N('設定'!$B$11)&gt;0,ROUND((N($F1718)*60+N($G1718))/N('設定'!$B$11),0)*N('設定'!$B$11),(N($F1718)*60+N($G1718)))/60)</f>
        <v/>
      </c>
      <c r="J1718" s="31">
        <f>IF(OR($I1718="",$P1718="",$P1718="なし"),"",$I1718*N(INDEX('メンバー'!$D$5:$D$24,$P1718)))</f>
        <v/>
      </c>
      <c r="K1718" s="32">
        <f>IF(OR($O1718="",$O1718="なし"),"",INDEX('案件'!$D$5:$D$84,$O1718)&amp;"")</f>
        <v/>
      </c>
      <c r="L1718" s="32">
        <f>IF(AND($A1718="",$B1718="",$C1718="",$F1718="",$G1718=""),"",IF(NOT(ISNUMBER($A1718)),"日付がない",IF($P1718="","氏名がない",IF($P1718="なし","氏名がメンバーにない",IF($O1718="","案件コードがない",IF($O1718="なし","案件コードが案件にない",IF($I1718="","時間がない",IF((N($F1718)*60+N($G1718))=0,"時間が0",IF($I1718=0,"丸めると0分","")))))))))</f>
        <v/>
      </c>
      <c r="M1718" s="58" t="n"/>
      <c r="N1718" s="33">
        <f>IF(ISNUMBER($A1718),DATE(YEAR($A1718),MONTH($A1718),1),"")</f>
        <v/>
      </c>
      <c r="O1718" s="34">
        <f>IF($C1718="","",IFERROR(MATCH($C1718,'案件'!$A$5:$A$84,0),"なし"))</f>
        <v/>
      </c>
      <c r="P1718" s="34">
        <f>IF($B1718="","",IFERROR(MATCH($B1718,'メンバー'!$B$5:$B$24,0),"なし"))</f>
        <v/>
      </c>
    </row>
    <row r="1719" ht="17" customHeight="1">
      <c r="A1719" s="23" t="n"/>
      <c r="B1719" s="21" t="n"/>
      <c r="C1719" s="21" t="n"/>
      <c r="D1719" s="29">
        <f>IF(OR($O1719="",$O1719="なし"),"",INDEX('案件'!$B$5:$B$84,$O1719)&amp;"")</f>
        <v/>
      </c>
      <c r="E1719" s="19" t="n"/>
      <c r="F1719" s="22" t="n"/>
      <c r="G1719" s="22" t="n"/>
      <c r="H1719" s="19" t="n"/>
      <c r="I1719" s="30">
        <f>IF(AND($F1719="",$G1719=""),"",IF(N('設定'!$B$11)&gt;0,ROUND((N($F1719)*60+N($G1719))/N('設定'!$B$11),0)*N('設定'!$B$11),(N($F1719)*60+N($G1719)))/60)</f>
        <v/>
      </c>
      <c r="J1719" s="31">
        <f>IF(OR($I1719="",$P1719="",$P1719="なし"),"",$I1719*N(INDEX('メンバー'!$D$5:$D$24,$P1719)))</f>
        <v/>
      </c>
      <c r="K1719" s="32">
        <f>IF(OR($O1719="",$O1719="なし"),"",INDEX('案件'!$D$5:$D$84,$O1719)&amp;"")</f>
        <v/>
      </c>
      <c r="L1719" s="32">
        <f>IF(AND($A1719="",$B1719="",$C1719="",$F1719="",$G1719=""),"",IF(NOT(ISNUMBER($A1719)),"日付がない",IF($P1719="","氏名がない",IF($P1719="なし","氏名がメンバーにない",IF($O1719="","案件コードがない",IF($O1719="なし","案件コードが案件にない",IF($I1719="","時間がない",IF((N($F1719)*60+N($G1719))=0,"時間が0",IF($I1719=0,"丸めると0分","")))))))))</f>
        <v/>
      </c>
      <c r="M1719" s="58" t="n"/>
      <c r="N1719" s="33">
        <f>IF(ISNUMBER($A1719),DATE(YEAR($A1719),MONTH($A1719),1),"")</f>
        <v/>
      </c>
      <c r="O1719" s="34">
        <f>IF($C1719="","",IFERROR(MATCH($C1719,'案件'!$A$5:$A$84,0),"なし"))</f>
        <v/>
      </c>
      <c r="P1719" s="34">
        <f>IF($B1719="","",IFERROR(MATCH($B1719,'メンバー'!$B$5:$B$24,0),"なし"))</f>
        <v/>
      </c>
    </row>
    <row r="1720" ht="17" customHeight="1">
      <c r="A1720" s="23" t="n"/>
      <c r="B1720" s="21" t="n"/>
      <c r="C1720" s="21" t="n"/>
      <c r="D1720" s="29">
        <f>IF(OR($O1720="",$O1720="なし"),"",INDEX('案件'!$B$5:$B$84,$O1720)&amp;"")</f>
        <v/>
      </c>
      <c r="E1720" s="19" t="n"/>
      <c r="F1720" s="22" t="n"/>
      <c r="G1720" s="22" t="n"/>
      <c r="H1720" s="19" t="n"/>
      <c r="I1720" s="30">
        <f>IF(AND($F1720="",$G1720=""),"",IF(N('設定'!$B$11)&gt;0,ROUND((N($F1720)*60+N($G1720))/N('設定'!$B$11),0)*N('設定'!$B$11),(N($F1720)*60+N($G1720)))/60)</f>
        <v/>
      </c>
      <c r="J1720" s="31">
        <f>IF(OR($I1720="",$P1720="",$P1720="なし"),"",$I1720*N(INDEX('メンバー'!$D$5:$D$24,$P1720)))</f>
        <v/>
      </c>
      <c r="K1720" s="32">
        <f>IF(OR($O1720="",$O1720="なし"),"",INDEX('案件'!$D$5:$D$84,$O1720)&amp;"")</f>
        <v/>
      </c>
      <c r="L1720" s="32">
        <f>IF(AND($A1720="",$B1720="",$C1720="",$F1720="",$G1720=""),"",IF(NOT(ISNUMBER($A1720)),"日付がない",IF($P1720="","氏名がない",IF($P1720="なし","氏名がメンバーにない",IF($O1720="","案件コードがない",IF($O1720="なし","案件コードが案件にない",IF($I1720="","時間がない",IF((N($F1720)*60+N($G1720))=0,"時間が0",IF($I1720=0,"丸めると0分","")))))))))</f>
        <v/>
      </c>
      <c r="M1720" s="58" t="n"/>
      <c r="N1720" s="33">
        <f>IF(ISNUMBER($A1720),DATE(YEAR($A1720),MONTH($A1720),1),"")</f>
        <v/>
      </c>
      <c r="O1720" s="34">
        <f>IF($C1720="","",IFERROR(MATCH($C1720,'案件'!$A$5:$A$84,0),"なし"))</f>
        <v/>
      </c>
      <c r="P1720" s="34">
        <f>IF($B1720="","",IFERROR(MATCH($B1720,'メンバー'!$B$5:$B$24,0),"なし"))</f>
        <v/>
      </c>
    </row>
    <row r="1721" ht="17" customHeight="1">
      <c r="A1721" s="23" t="n"/>
      <c r="B1721" s="21" t="n"/>
      <c r="C1721" s="21" t="n"/>
      <c r="D1721" s="29">
        <f>IF(OR($O1721="",$O1721="なし"),"",INDEX('案件'!$B$5:$B$84,$O1721)&amp;"")</f>
        <v/>
      </c>
      <c r="E1721" s="19" t="n"/>
      <c r="F1721" s="22" t="n"/>
      <c r="G1721" s="22" t="n"/>
      <c r="H1721" s="19" t="n"/>
      <c r="I1721" s="30">
        <f>IF(AND($F1721="",$G1721=""),"",IF(N('設定'!$B$11)&gt;0,ROUND((N($F1721)*60+N($G1721))/N('設定'!$B$11),0)*N('設定'!$B$11),(N($F1721)*60+N($G1721)))/60)</f>
        <v/>
      </c>
      <c r="J1721" s="31">
        <f>IF(OR($I1721="",$P1721="",$P1721="なし"),"",$I1721*N(INDEX('メンバー'!$D$5:$D$24,$P1721)))</f>
        <v/>
      </c>
      <c r="K1721" s="32">
        <f>IF(OR($O1721="",$O1721="なし"),"",INDEX('案件'!$D$5:$D$84,$O1721)&amp;"")</f>
        <v/>
      </c>
      <c r="L1721" s="32">
        <f>IF(AND($A1721="",$B1721="",$C1721="",$F1721="",$G1721=""),"",IF(NOT(ISNUMBER($A1721)),"日付がない",IF($P1721="","氏名がない",IF($P1721="なし","氏名がメンバーにない",IF($O1721="","案件コードがない",IF($O1721="なし","案件コードが案件にない",IF($I1721="","時間がない",IF((N($F1721)*60+N($G1721))=0,"時間が0",IF($I1721=0,"丸めると0分","")))))))))</f>
        <v/>
      </c>
      <c r="M1721" s="58" t="n"/>
      <c r="N1721" s="33">
        <f>IF(ISNUMBER($A1721),DATE(YEAR($A1721),MONTH($A1721),1),"")</f>
        <v/>
      </c>
      <c r="O1721" s="34">
        <f>IF($C1721="","",IFERROR(MATCH($C1721,'案件'!$A$5:$A$84,0),"なし"))</f>
        <v/>
      </c>
      <c r="P1721" s="34">
        <f>IF($B1721="","",IFERROR(MATCH($B1721,'メンバー'!$B$5:$B$24,0),"なし"))</f>
        <v/>
      </c>
    </row>
    <row r="1722" ht="17" customHeight="1">
      <c r="A1722" s="23" t="n"/>
      <c r="B1722" s="21" t="n"/>
      <c r="C1722" s="21" t="n"/>
      <c r="D1722" s="29">
        <f>IF(OR($O1722="",$O1722="なし"),"",INDEX('案件'!$B$5:$B$84,$O1722)&amp;"")</f>
        <v/>
      </c>
      <c r="E1722" s="19" t="n"/>
      <c r="F1722" s="22" t="n"/>
      <c r="G1722" s="22" t="n"/>
      <c r="H1722" s="19" t="n"/>
      <c r="I1722" s="30">
        <f>IF(AND($F1722="",$G1722=""),"",IF(N('設定'!$B$11)&gt;0,ROUND((N($F1722)*60+N($G1722))/N('設定'!$B$11),0)*N('設定'!$B$11),(N($F1722)*60+N($G1722)))/60)</f>
        <v/>
      </c>
      <c r="J1722" s="31">
        <f>IF(OR($I1722="",$P1722="",$P1722="なし"),"",$I1722*N(INDEX('メンバー'!$D$5:$D$24,$P1722)))</f>
        <v/>
      </c>
      <c r="K1722" s="32">
        <f>IF(OR($O1722="",$O1722="なし"),"",INDEX('案件'!$D$5:$D$84,$O1722)&amp;"")</f>
        <v/>
      </c>
      <c r="L1722" s="32">
        <f>IF(AND($A1722="",$B1722="",$C1722="",$F1722="",$G1722=""),"",IF(NOT(ISNUMBER($A1722)),"日付がない",IF($P1722="","氏名がない",IF($P1722="なし","氏名がメンバーにない",IF($O1722="","案件コードがない",IF($O1722="なし","案件コードが案件にない",IF($I1722="","時間がない",IF((N($F1722)*60+N($G1722))=0,"時間が0",IF($I1722=0,"丸めると0分","")))))))))</f>
        <v/>
      </c>
      <c r="M1722" s="58" t="n"/>
      <c r="N1722" s="33">
        <f>IF(ISNUMBER($A1722),DATE(YEAR($A1722),MONTH($A1722),1),"")</f>
        <v/>
      </c>
      <c r="O1722" s="34">
        <f>IF($C1722="","",IFERROR(MATCH($C1722,'案件'!$A$5:$A$84,0),"なし"))</f>
        <v/>
      </c>
      <c r="P1722" s="34">
        <f>IF($B1722="","",IFERROR(MATCH($B1722,'メンバー'!$B$5:$B$24,0),"なし"))</f>
        <v/>
      </c>
    </row>
    <row r="1723" ht="17" customHeight="1">
      <c r="A1723" s="23" t="n"/>
      <c r="B1723" s="21" t="n"/>
      <c r="C1723" s="21" t="n"/>
      <c r="D1723" s="29">
        <f>IF(OR($O1723="",$O1723="なし"),"",INDEX('案件'!$B$5:$B$84,$O1723)&amp;"")</f>
        <v/>
      </c>
      <c r="E1723" s="19" t="n"/>
      <c r="F1723" s="22" t="n"/>
      <c r="G1723" s="22" t="n"/>
      <c r="H1723" s="19" t="n"/>
      <c r="I1723" s="30">
        <f>IF(AND($F1723="",$G1723=""),"",IF(N('設定'!$B$11)&gt;0,ROUND((N($F1723)*60+N($G1723))/N('設定'!$B$11),0)*N('設定'!$B$11),(N($F1723)*60+N($G1723)))/60)</f>
        <v/>
      </c>
      <c r="J1723" s="31">
        <f>IF(OR($I1723="",$P1723="",$P1723="なし"),"",$I1723*N(INDEX('メンバー'!$D$5:$D$24,$P1723)))</f>
        <v/>
      </c>
      <c r="K1723" s="32">
        <f>IF(OR($O1723="",$O1723="なし"),"",INDEX('案件'!$D$5:$D$84,$O1723)&amp;"")</f>
        <v/>
      </c>
      <c r="L1723" s="32">
        <f>IF(AND($A1723="",$B1723="",$C1723="",$F1723="",$G1723=""),"",IF(NOT(ISNUMBER($A1723)),"日付がない",IF($P1723="","氏名がない",IF($P1723="なし","氏名がメンバーにない",IF($O1723="","案件コードがない",IF($O1723="なし","案件コードが案件にない",IF($I1723="","時間がない",IF((N($F1723)*60+N($G1723))=0,"時間が0",IF($I1723=0,"丸めると0分","")))))))))</f>
        <v/>
      </c>
      <c r="M1723" s="58" t="n"/>
      <c r="N1723" s="33">
        <f>IF(ISNUMBER($A1723),DATE(YEAR($A1723),MONTH($A1723),1),"")</f>
        <v/>
      </c>
      <c r="O1723" s="34">
        <f>IF($C1723="","",IFERROR(MATCH($C1723,'案件'!$A$5:$A$84,0),"なし"))</f>
        <v/>
      </c>
      <c r="P1723" s="34">
        <f>IF($B1723="","",IFERROR(MATCH($B1723,'メンバー'!$B$5:$B$24,0),"なし"))</f>
        <v/>
      </c>
    </row>
    <row r="1724" ht="17" customHeight="1">
      <c r="A1724" s="23" t="n"/>
      <c r="B1724" s="21" t="n"/>
      <c r="C1724" s="21" t="n"/>
      <c r="D1724" s="29">
        <f>IF(OR($O1724="",$O1724="なし"),"",INDEX('案件'!$B$5:$B$84,$O1724)&amp;"")</f>
        <v/>
      </c>
      <c r="E1724" s="19" t="n"/>
      <c r="F1724" s="22" t="n"/>
      <c r="G1724" s="22" t="n"/>
      <c r="H1724" s="19" t="n"/>
      <c r="I1724" s="30">
        <f>IF(AND($F1724="",$G1724=""),"",IF(N('設定'!$B$11)&gt;0,ROUND((N($F1724)*60+N($G1724))/N('設定'!$B$11),0)*N('設定'!$B$11),(N($F1724)*60+N($G1724)))/60)</f>
        <v/>
      </c>
      <c r="J1724" s="31">
        <f>IF(OR($I1724="",$P1724="",$P1724="なし"),"",$I1724*N(INDEX('メンバー'!$D$5:$D$24,$P1724)))</f>
        <v/>
      </c>
      <c r="K1724" s="32">
        <f>IF(OR($O1724="",$O1724="なし"),"",INDEX('案件'!$D$5:$D$84,$O1724)&amp;"")</f>
        <v/>
      </c>
      <c r="L1724" s="32">
        <f>IF(AND($A1724="",$B1724="",$C1724="",$F1724="",$G1724=""),"",IF(NOT(ISNUMBER($A1724)),"日付がない",IF($P1724="","氏名がない",IF($P1724="なし","氏名がメンバーにない",IF($O1724="","案件コードがない",IF($O1724="なし","案件コードが案件にない",IF($I1724="","時間がない",IF((N($F1724)*60+N($G1724))=0,"時間が0",IF($I1724=0,"丸めると0分","")))))))))</f>
        <v/>
      </c>
      <c r="M1724" s="58" t="n"/>
      <c r="N1724" s="33">
        <f>IF(ISNUMBER($A1724),DATE(YEAR($A1724),MONTH($A1724),1),"")</f>
        <v/>
      </c>
      <c r="O1724" s="34">
        <f>IF($C1724="","",IFERROR(MATCH($C1724,'案件'!$A$5:$A$84,0),"なし"))</f>
        <v/>
      </c>
      <c r="P1724" s="34">
        <f>IF($B1724="","",IFERROR(MATCH($B1724,'メンバー'!$B$5:$B$24,0),"なし"))</f>
        <v/>
      </c>
    </row>
    <row r="1725" ht="17" customHeight="1">
      <c r="A1725" s="23" t="n"/>
      <c r="B1725" s="21" t="n"/>
      <c r="C1725" s="21" t="n"/>
      <c r="D1725" s="29">
        <f>IF(OR($O1725="",$O1725="なし"),"",INDEX('案件'!$B$5:$B$84,$O1725)&amp;"")</f>
        <v/>
      </c>
      <c r="E1725" s="19" t="n"/>
      <c r="F1725" s="22" t="n"/>
      <c r="G1725" s="22" t="n"/>
      <c r="H1725" s="19" t="n"/>
      <c r="I1725" s="30">
        <f>IF(AND($F1725="",$G1725=""),"",IF(N('設定'!$B$11)&gt;0,ROUND((N($F1725)*60+N($G1725))/N('設定'!$B$11),0)*N('設定'!$B$11),(N($F1725)*60+N($G1725)))/60)</f>
        <v/>
      </c>
      <c r="J1725" s="31">
        <f>IF(OR($I1725="",$P1725="",$P1725="なし"),"",$I1725*N(INDEX('メンバー'!$D$5:$D$24,$P1725)))</f>
        <v/>
      </c>
      <c r="K1725" s="32">
        <f>IF(OR($O1725="",$O1725="なし"),"",INDEX('案件'!$D$5:$D$84,$O1725)&amp;"")</f>
        <v/>
      </c>
      <c r="L1725" s="32">
        <f>IF(AND($A1725="",$B1725="",$C1725="",$F1725="",$G1725=""),"",IF(NOT(ISNUMBER($A1725)),"日付がない",IF($P1725="","氏名がない",IF($P1725="なし","氏名がメンバーにない",IF($O1725="","案件コードがない",IF($O1725="なし","案件コードが案件にない",IF($I1725="","時間がない",IF((N($F1725)*60+N($G1725))=0,"時間が0",IF($I1725=0,"丸めると0分","")))))))))</f>
        <v/>
      </c>
      <c r="M1725" s="58" t="n"/>
      <c r="N1725" s="33">
        <f>IF(ISNUMBER($A1725),DATE(YEAR($A1725),MONTH($A1725),1),"")</f>
        <v/>
      </c>
      <c r="O1725" s="34">
        <f>IF($C1725="","",IFERROR(MATCH($C1725,'案件'!$A$5:$A$84,0),"なし"))</f>
        <v/>
      </c>
      <c r="P1725" s="34">
        <f>IF($B1725="","",IFERROR(MATCH($B1725,'メンバー'!$B$5:$B$24,0),"なし"))</f>
        <v/>
      </c>
    </row>
    <row r="1726" ht="17" customHeight="1">
      <c r="A1726" s="23" t="n"/>
      <c r="B1726" s="21" t="n"/>
      <c r="C1726" s="21" t="n"/>
      <c r="D1726" s="29">
        <f>IF(OR($O1726="",$O1726="なし"),"",INDEX('案件'!$B$5:$B$84,$O1726)&amp;"")</f>
        <v/>
      </c>
      <c r="E1726" s="19" t="n"/>
      <c r="F1726" s="22" t="n"/>
      <c r="G1726" s="22" t="n"/>
      <c r="H1726" s="19" t="n"/>
      <c r="I1726" s="30">
        <f>IF(AND($F1726="",$G1726=""),"",IF(N('設定'!$B$11)&gt;0,ROUND((N($F1726)*60+N($G1726))/N('設定'!$B$11),0)*N('設定'!$B$11),(N($F1726)*60+N($G1726)))/60)</f>
        <v/>
      </c>
      <c r="J1726" s="31">
        <f>IF(OR($I1726="",$P1726="",$P1726="なし"),"",$I1726*N(INDEX('メンバー'!$D$5:$D$24,$P1726)))</f>
        <v/>
      </c>
      <c r="K1726" s="32">
        <f>IF(OR($O1726="",$O1726="なし"),"",INDEX('案件'!$D$5:$D$84,$O1726)&amp;"")</f>
        <v/>
      </c>
      <c r="L1726" s="32">
        <f>IF(AND($A1726="",$B1726="",$C1726="",$F1726="",$G1726=""),"",IF(NOT(ISNUMBER($A1726)),"日付がない",IF($P1726="","氏名がない",IF($P1726="なし","氏名がメンバーにない",IF($O1726="","案件コードがない",IF($O1726="なし","案件コードが案件にない",IF($I1726="","時間がない",IF((N($F1726)*60+N($G1726))=0,"時間が0",IF($I1726=0,"丸めると0分","")))))))))</f>
        <v/>
      </c>
      <c r="M1726" s="58" t="n"/>
      <c r="N1726" s="33">
        <f>IF(ISNUMBER($A1726),DATE(YEAR($A1726),MONTH($A1726),1),"")</f>
        <v/>
      </c>
      <c r="O1726" s="34">
        <f>IF($C1726="","",IFERROR(MATCH($C1726,'案件'!$A$5:$A$84,0),"なし"))</f>
        <v/>
      </c>
      <c r="P1726" s="34">
        <f>IF($B1726="","",IFERROR(MATCH($B1726,'メンバー'!$B$5:$B$24,0),"なし"))</f>
        <v/>
      </c>
    </row>
    <row r="1727" ht="17" customHeight="1">
      <c r="A1727" s="23" t="n"/>
      <c r="B1727" s="21" t="n"/>
      <c r="C1727" s="21" t="n"/>
      <c r="D1727" s="29">
        <f>IF(OR($O1727="",$O1727="なし"),"",INDEX('案件'!$B$5:$B$84,$O1727)&amp;"")</f>
        <v/>
      </c>
      <c r="E1727" s="19" t="n"/>
      <c r="F1727" s="22" t="n"/>
      <c r="G1727" s="22" t="n"/>
      <c r="H1727" s="19" t="n"/>
      <c r="I1727" s="30">
        <f>IF(AND($F1727="",$G1727=""),"",IF(N('設定'!$B$11)&gt;0,ROUND((N($F1727)*60+N($G1727))/N('設定'!$B$11),0)*N('設定'!$B$11),(N($F1727)*60+N($G1727)))/60)</f>
        <v/>
      </c>
      <c r="J1727" s="31">
        <f>IF(OR($I1727="",$P1727="",$P1727="なし"),"",$I1727*N(INDEX('メンバー'!$D$5:$D$24,$P1727)))</f>
        <v/>
      </c>
      <c r="K1727" s="32">
        <f>IF(OR($O1727="",$O1727="なし"),"",INDEX('案件'!$D$5:$D$84,$O1727)&amp;"")</f>
        <v/>
      </c>
      <c r="L1727" s="32">
        <f>IF(AND($A1727="",$B1727="",$C1727="",$F1727="",$G1727=""),"",IF(NOT(ISNUMBER($A1727)),"日付がない",IF($P1727="","氏名がない",IF($P1727="なし","氏名がメンバーにない",IF($O1727="","案件コードがない",IF($O1727="なし","案件コードが案件にない",IF($I1727="","時間がない",IF((N($F1727)*60+N($G1727))=0,"時間が0",IF($I1727=0,"丸めると0分","")))))))))</f>
        <v/>
      </c>
      <c r="M1727" s="58" t="n"/>
      <c r="N1727" s="33">
        <f>IF(ISNUMBER($A1727),DATE(YEAR($A1727),MONTH($A1727),1),"")</f>
        <v/>
      </c>
      <c r="O1727" s="34">
        <f>IF($C1727="","",IFERROR(MATCH($C1727,'案件'!$A$5:$A$84,0),"なし"))</f>
        <v/>
      </c>
      <c r="P1727" s="34">
        <f>IF($B1727="","",IFERROR(MATCH($B1727,'メンバー'!$B$5:$B$24,0),"なし"))</f>
        <v/>
      </c>
    </row>
    <row r="1728" ht="17" customHeight="1">
      <c r="A1728" s="23" t="n"/>
      <c r="B1728" s="21" t="n"/>
      <c r="C1728" s="21" t="n"/>
      <c r="D1728" s="29">
        <f>IF(OR($O1728="",$O1728="なし"),"",INDEX('案件'!$B$5:$B$84,$O1728)&amp;"")</f>
        <v/>
      </c>
      <c r="E1728" s="19" t="n"/>
      <c r="F1728" s="22" t="n"/>
      <c r="G1728" s="22" t="n"/>
      <c r="H1728" s="19" t="n"/>
      <c r="I1728" s="30">
        <f>IF(AND($F1728="",$G1728=""),"",IF(N('設定'!$B$11)&gt;0,ROUND((N($F1728)*60+N($G1728))/N('設定'!$B$11),0)*N('設定'!$B$11),(N($F1728)*60+N($G1728)))/60)</f>
        <v/>
      </c>
      <c r="J1728" s="31">
        <f>IF(OR($I1728="",$P1728="",$P1728="なし"),"",$I1728*N(INDEX('メンバー'!$D$5:$D$24,$P1728)))</f>
        <v/>
      </c>
      <c r="K1728" s="32">
        <f>IF(OR($O1728="",$O1728="なし"),"",INDEX('案件'!$D$5:$D$84,$O1728)&amp;"")</f>
        <v/>
      </c>
      <c r="L1728" s="32">
        <f>IF(AND($A1728="",$B1728="",$C1728="",$F1728="",$G1728=""),"",IF(NOT(ISNUMBER($A1728)),"日付がない",IF($P1728="","氏名がない",IF($P1728="なし","氏名がメンバーにない",IF($O1728="","案件コードがない",IF($O1728="なし","案件コードが案件にない",IF($I1728="","時間がない",IF((N($F1728)*60+N($G1728))=0,"時間が0",IF($I1728=0,"丸めると0分","")))))))))</f>
        <v/>
      </c>
      <c r="M1728" s="58" t="n"/>
      <c r="N1728" s="33">
        <f>IF(ISNUMBER($A1728),DATE(YEAR($A1728),MONTH($A1728),1),"")</f>
        <v/>
      </c>
      <c r="O1728" s="34">
        <f>IF($C1728="","",IFERROR(MATCH($C1728,'案件'!$A$5:$A$84,0),"なし"))</f>
        <v/>
      </c>
      <c r="P1728" s="34">
        <f>IF($B1728="","",IFERROR(MATCH($B1728,'メンバー'!$B$5:$B$24,0),"なし"))</f>
        <v/>
      </c>
    </row>
    <row r="1729" ht="17" customHeight="1">
      <c r="A1729" s="23" t="n"/>
      <c r="B1729" s="21" t="n"/>
      <c r="C1729" s="21" t="n"/>
      <c r="D1729" s="29">
        <f>IF(OR($O1729="",$O1729="なし"),"",INDEX('案件'!$B$5:$B$84,$O1729)&amp;"")</f>
        <v/>
      </c>
      <c r="E1729" s="19" t="n"/>
      <c r="F1729" s="22" t="n"/>
      <c r="G1729" s="22" t="n"/>
      <c r="H1729" s="19" t="n"/>
      <c r="I1729" s="30">
        <f>IF(AND($F1729="",$G1729=""),"",IF(N('設定'!$B$11)&gt;0,ROUND((N($F1729)*60+N($G1729))/N('設定'!$B$11),0)*N('設定'!$B$11),(N($F1729)*60+N($G1729)))/60)</f>
        <v/>
      </c>
      <c r="J1729" s="31">
        <f>IF(OR($I1729="",$P1729="",$P1729="なし"),"",$I1729*N(INDEX('メンバー'!$D$5:$D$24,$P1729)))</f>
        <v/>
      </c>
      <c r="K1729" s="32">
        <f>IF(OR($O1729="",$O1729="なし"),"",INDEX('案件'!$D$5:$D$84,$O1729)&amp;"")</f>
        <v/>
      </c>
      <c r="L1729" s="32">
        <f>IF(AND($A1729="",$B1729="",$C1729="",$F1729="",$G1729=""),"",IF(NOT(ISNUMBER($A1729)),"日付がない",IF($P1729="","氏名がない",IF($P1729="なし","氏名がメンバーにない",IF($O1729="","案件コードがない",IF($O1729="なし","案件コードが案件にない",IF($I1729="","時間がない",IF((N($F1729)*60+N($G1729))=0,"時間が0",IF($I1729=0,"丸めると0分","")))))))))</f>
        <v/>
      </c>
      <c r="M1729" s="58" t="n"/>
      <c r="N1729" s="33">
        <f>IF(ISNUMBER($A1729),DATE(YEAR($A1729),MONTH($A1729),1),"")</f>
        <v/>
      </c>
      <c r="O1729" s="34">
        <f>IF($C1729="","",IFERROR(MATCH($C1729,'案件'!$A$5:$A$84,0),"なし"))</f>
        <v/>
      </c>
      <c r="P1729" s="34">
        <f>IF($B1729="","",IFERROR(MATCH($B1729,'メンバー'!$B$5:$B$24,0),"なし"))</f>
        <v/>
      </c>
    </row>
    <row r="1730" ht="17" customHeight="1">
      <c r="A1730" s="23" t="n"/>
      <c r="B1730" s="21" t="n"/>
      <c r="C1730" s="21" t="n"/>
      <c r="D1730" s="29">
        <f>IF(OR($O1730="",$O1730="なし"),"",INDEX('案件'!$B$5:$B$84,$O1730)&amp;"")</f>
        <v/>
      </c>
      <c r="E1730" s="19" t="n"/>
      <c r="F1730" s="22" t="n"/>
      <c r="G1730" s="22" t="n"/>
      <c r="H1730" s="19" t="n"/>
      <c r="I1730" s="30">
        <f>IF(AND($F1730="",$G1730=""),"",IF(N('設定'!$B$11)&gt;0,ROUND((N($F1730)*60+N($G1730))/N('設定'!$B$11),0)*N('設定'!$B$11),(N($F1730)*60+N($G1730)))/60)</f>
        <v/>
      </c>
      <c r="J1730" s="31">
        <f>IF(OR($I1730="",$P1730="",$P1730="なし"),"",$I1730*N(INDEX('メンバー'!$D$5:$D$24,$P1730)))</f>
        <v/>
      </c>
      <c r="K1730" s="32">
        <f>IF(OR($O1730="",$O1730="なし"),"",INDEX('案件'!$D$5:$D$84,$O1730)&amp;"")</f>
        <v/>
      </c>
      <c r="L1730" s="32">
        <f>IF(AND($A1730="",$B1730="",$C1730="",$F1730="",$G1730=""),"",IF(NOT(ISNUMBER($A1730)),"日付がない",IF($P1730="","氏名がない",IF($P1730="なし","氏名がメンバーにない",IF($O1730="","案件コードがない",IF($O1730="なし","案件コードが案件にない",IF($I1730="","時間がない",IF((N($F1730)*60+N($G1730))=0,"時間が0",IF($I1730=0,"丸めると0分","")))))))))</f>
        <v/>
      </c>
      <c r="M1730" s="58" t="n"/>
      <c r="N1730" s="33">
        <f>IF(ISNUMBER($A1730),DATE(YEAR($A1730),MONTH($A1730),1),"")</f>
        <v/>
      </c>
      <c r="O1730" s="34">
        <f>IF($C1730="","",IFERROR(MATCH($C1730,'案件'!$A$5:$A$84,0),"なし"))</f>
        <v/>
      </c>
      <c r="P1730" s="34">
        <f>IF($B1730="","",IFERROR(MATCH($B1730,'メンバー'!$B$5:$B$24,0),"なし"))</f>
        <v/>
      </c>
    </row>
    <row r="1731" ht="17" customHeight="1">
      <c r="A1731" s="23" t="n"/>
      <c r="B1731" s="21" t="n"/>
      <c r="C1731" s="21" t="n"/>
      <c r="D1731" s="29">
        <f>IF(OR($O1731="",$O1731="なし"),"",INDEX('案件'!$B$5:$B$84,$O1731)&amp;"")</f>
        <v/>
      </c>
      <c r="E1731" s="19" t="n"/>
      <c r="F1731" s="22" t="n"/>
      <c r="G1731" s="22" t="n"/>
      <c r="H1731" s="19" t="n"/>
      <c r="I1731" s="30">
        <f>IF(AND($F1731="",$G1731=""),"",IF(N('設定'!$B$11)&gt;0,ROUND((N($F1731)*60+N($G1731))/N('設定'!$B$11),0)*N('設定'!$B$11),(N($F1731)*60+N($G1731)))/60)</f>
        <v/>
      </c>
      <c r="J1731" s="31">
        <f>IF(OR($I1731="",$P1731="",$P1731="なし"),"",$I1731*N(INDEX('メンバー'!$D$5:$D$24,$P1731)))</f>
        <v/>
      </c>
      <c r="K1731" s="32">
        <f>IF(OR($O1731="",$O1731="なし"),"",INDEX('案件'!$D$5:$D$84,$O1731)&amp;"")</f>
        <v/>
      </c>
      <c r="L1731" s="32">
        <f>IF(AND($A1731="",$B1731="",$C1731="",$F1731="",$G1731=""),"",IF(NOT(ISNUMBER($A1731)),"日付がない",IF($P1731="","氏名がない",IF($P1731="なし","氏名がメンバーにない",IF($O1731="","案件コードがない",IF($O1731="なし","案件コードが案件にない",IF($I1731="","時間がない",IF((N($F1731)*60+N($G1731))=0,"時間が0",IF($I1731=0,"丸めると0分","")))))))))</f>
        <v/>
      </c>
      <c r="M1731" s="58" t="n"/>
      <c r="N1731" s="33">
        <f>IF(ISNUMBER($A1731),DATE(YEAR($A1731),MONTH($A1731),1),"")</f>
        <v/>
      </c>
      <c r="O1731" s="34">
        <f>IF($C1731="","",IFERROR(MATCH($C1731,'案件'!$A$5:$A$84,0),"なし"))</f>
        <v/>
      </c>
      <c r="P1731" s="34">
        <f>IF($B1731="","",IFERROR(MATCH($B1731,'メンバー'!$B$5:$B$24,0),"なし"))</f>
        <v/>
      </c>
    </row>
    <row r="1732" ht="17" customHeight="1">
      <c r="A1732" s="23" t="n"/>
      <c r="B1732" s="21" t="n"/>
      <c r="C1732" s="21" t="n"/>
      <c r="D1732" s="29">
        <f>IF(OR($O1732="",$O1732="なし"),"",INDEX('案件'!$B$5:$B$84,$O1732)&amp;"")</f>
        <v/>
      </c>
      <c r="E1732" s="19" t="n"/>
      <c r="F1732" s="22" t="n"/>
      <c r="G1732" s="22" t="n"/>
      <c r="H1732" s="19" t="n"/>
      <c r="I1732" s="30">
        <f>IF(AND($F1732="",$G1732=""),"",IF(N('設定'!$B$11)&gt;0,ROUND((N($F1732)*60+N($G1732))/N('設定'!$B$11),0)*N('設定'!$B$11),(N($F1732)*60+N($G1732)))/60)</f>
        <v/>
      </c>
      <c r="J1732" s="31">
        <f>IF(OR($I1732="",$P1732="",$P1732="なし"),"",$I1732*N(INDEX('メンバー'!$D$5:$D$24,$P1732)))</f>
        <v/>
      </c>
      <c r="K1732" s="32">
        <f>IF(OR($O1732="",$O1732="なし"),"",INDEX('案件'!$D$5:$D$84,$O1732)&amp;"")</f>
        <v/>
      </c>
      <c r="L1732" s="32">
        <f>IF(AND($A1732="",$B1732="",$C1732="",$F1732="",$G1732=""),"",IF(NOT(ISNUMBER($A1732)),"日付がない",IF($P1732="","氏名がない",IF($P1732="なし","氏名がメンバーにない",IF($O1732="","案件コードがない",IF($O1732="なし","案件コードが案件にない",IF($I1732="","時間がない",IF((N($F1732)*60+N($G1732))=0,"時間が0",IF($I1732=0,"丸めると0分","")))))))))</f>
        <v/>
      </c>
      <c r="M1732" s="58" t="n"/>
      <c r="N1732" s="33">
        <f>IF(ISNUMBER($A1732),DATE(YEAR($A1732),MONTH($A1732),1),"")</f>
        <v/>
      </c>
      <c r="O1732" s="34">
        <f>IF($C1732="","",IFERROR(MATCH($C1732,'案件'!$A$5:$A$84,0),"なし"))</f>
        <v/>
      </c>
      <c r="P1732" s="34">
        <f>IF($B1732="","",IFERROR(MATCH($B1732,'メンバー'!$B$5:$B$24,0),"なし"))</f>
        <v/>
      </c>
    </row>
    <row r="1733" ht="17" customHeight="1">
      <c r="A1733" s="23" t="n"/>
      <c r="B1733" s="21" t="n"/>
      <c r="C1733" s="21" t="n"/>
      <c r="D1733" s="29">
        <f>IF(OR($O1733="",$O1733="なし"),"",INDEX('案件'!$B$5:$B$84,$O1733)&amp;"")</f>
        <v/>
      </c>
      <c r="E1733" s="19" t="n"/>
      <c r="F1733" s="22" t="n"/>
      <c r="G1733" s="22" t="n"/>
      <c r="H1733" s="19" t="n"/>
      <c r="I1733" s="30">
        <f>IF(AND($F1733="",$G1733=""),"",IF(N('設定'!$B$11)&gt;0,ROUND((N($F1733)*60+N($G1733))/N('設定'!$B$11),0)*N('設定'!$B$11),(N($F1733)*60+N($G1733)))/60)</f>
        <v/>
      </c>
      <c r="J1733" s="31">
        <f>IF(OR($I1733="",$P1733="",$P1733="なし"),"",$I1733*N(INDEX('メンバー'!$D$5:$D$24,$P1733)))</f>
        <v/>
      </c>
      <c r="K1733" s="32">
        <f>IF(OR($O1733="",$O1733="なし"),"",INDEX('案件'!$D$5:$D$84,$O1733)&amp;"")</f>
        <v/>
      </c>
      <c r="L1733" s="32">
        <f>IF(AND($A1733="",$B1733="",$C1733="",$F1733="",$G1733=""),"",IF(NOT(ISNUMBER($A1733)),"日付がない",IF($P1733="","氏名がない",IF($P1733="なし","氏名がメンバーにない",IF($O1733="","案件コードがない",IF($O1733="なし","案件コードが案件にない",IF($I1733="","時間がない",IF((N($F1733)*60+N($G1733))=0,"時間が0",IF($I1733=0,"丸めると0分","")))))))))</f>
        <v/>
      </c>
      <c r="M1733" s="58" t="n"/>
      <c r="N1733" s="33">
        <f>IF(ISNUMBER($A1733),DATE(YEAR($A1733),MONTH($A1733),1),"")</f>
        <v/>
      </c>
      <c r="O1733" s="34">
        <f>IF($C1733="","",IFERROR(MATCH($C1733,'案件'!$A$5:$A$84,0),"なし"))</f>
        <v/>
      </c>
      <c r="P1733" s="34">
        <f>IF($B1733="","",IFERROR(MATCH($B1733,'メンバー'!$B$5:$B$24,0),"なし"))</f>
        <v/>
      </c>
    </row>
    <row r="1734" ht="17" customHeight="1">
      <c r="A1734" s="23" t="n"/>
      <c r="B1734" s="21" t="n"/>
      <c r="C1734" s="21" t="n"/>
      <c r="D1734" s="29">
        <f>IF(OR($O1734="",$O1734="なし"),"",INDEX('案件'!$B$5:$B$84,$O1734)&amp;"")</f>
        <v/>
      </c>
      <c r="E1734" s="19" t="n"/>
      <c r="F1734" s="22" t="n"/>
      <c r="G1734" s="22" t="n"/>
      <c r="H1734" s="19" t="n"/>
      <c r="I1734" s="30">
        <f>IF(AND($F1734="",$G1734=""),"",IF(N('設定'!$B$11)&gt;0,ROUND((N($F1734)*60+N($G1734))/N('設定'!$B$11),0)*N('設定'!$B$11),(N($F1734)*60+N($G1734)))/60)</f>
        <v/>
      </c>
      <c r="J1734" s="31">
        <f>IF(OR($I1734="",$P1734="",$P1734="なし"),"",$I1734*N(INDEX('メンバー'!$D$5:$D$24,$P1734)))</f>
        <v/>
      </c>
      <c r="K1734" s="32">
        <f>IF(OR($O1734="",$O1734="なし"),"",INDEX('案件'!$D$5:$D$84,$O1734)&amp;"")</f>
        <v/>
      </c>
      <c r="L1734" s="32">
        <f>IF(AND($A1734="",$B1734="",$C1734="",$F1734="",$G1734=""),"",IF(NOT(ISNUMBER($A1734)),"日付がない",IF($P1734="","氏名がない",IF($P1734="なし","氏名がメンバーにない",IF($O1734="","案件コードがない",IF($O1734="なし","案件コードが案件にない",IF($I1734="","時間がない",IF((N($F1734)*60+N($G1734))=0,"時間が0",IF($I1734=0,"丸めると0分","")))))))))</f>
        <v/>
      </c>
      <c r="M1734" s="58" t="n"/>
      <c r="N1734" s="33">
        <f>IF(ISNUMBER($A1734),DATE(YEAR($A1734),MONTH($A1734),1),"")</f>
        <v/>
      </c>
      <c r="O1734" s="34">
        <f>IF($C1734="","",IFERROR(MATCH($C1734,'案件'!$A$5:$A$84,0),"なし"))</f>
        <v/>
      </c>
      <c r="P1734" s="34">
        <f>IF($B1734="","",IFERROR(MATCH($B1734,'メンバー'!$B$5:$B$24,0),"なし"))</f>
        <v/>
      </c>
    </row>
    <row r="1735" ht="17" customHeight="1">
      <c r="A1735" s="23" t="n"/>
      <c r="B1735" s="21" t="n"/>
      <c r="C1735" s="21" t="n"/>
      <c r="D1735" s="29">
        <f>IF(OR($O1735="",$O1735="なし"),"",INDEX('案件'!$B$5:$B$84,$O1735)&amp;"")</f>
        <v/>
      </c>
      <c r="E1735" s="19" t="n"/>
      <c r="F1735" s="22" t="n"/>
      <c r="G1735" s="22" t="n"/>
      <c r="H1735" s="19" t="n"/>
      <c r="I1735" s="30">
        <f>IF(AND($F1735="",$G1735=""),"",IF(N('設定'!$B$11)&gt;0,ROUND((N($F1735)*60+N($G1735))/N('設定'!$B$11),0)*N('設定'!$B$11),(N($F1735)*60+N($G1735)))/60)</f>
        <v/>
      </c>
      <c r="J1735" s="31">
        <f>IF(OR($I1735="",$P1735="",$P1735="なし"),"",$I1735*N(INDEX('メンバー'!$D$5:$D$24,$P1735)))</f>
        <v/>
      </c>
      <c r="K1735" s="32">
        <f>IF(OR($O1735="",$O1735="なし"),"",INDEX('案件'!$D$5:$D$84,$O1735)&amp;"")</f>
        <v/>
      </c>
      <c r="L1735" s="32">
        <f>IF(AND($A1735="",$B1735="",$C1735="",$F1735="",$G1735=""),"",IF(NOT(ISNUMBER($A1735)),"日付がない",IF($P1735="","氏名がない",IF($P1735="なし","氏名がメンバーにない",IF($O1735="","案件コードがない",IF($O1735="なし","案件コードが案件にない",IF($I1735="","時間がない",IF((N($F1735)*60+N($G1735))=0,"時間が0",IF($I1735=0,"丸めると0分","")))))))))</f>
        <v/>
      </c>
      <c r="M1735" s="58" t="n"/>
      <c r="N1735" s="33">
        <f>IF(ISNUMBER($A1735),DATE(YEAR($A1735),MONTH($A1735),1),"")</f>
        <v/>
      </c>
      <c r="O1735" s="34">
        <f>IF($C1735="","",IFERROR(MATCH($C1735,'案件'!$A$5:$A$84,0),"なし"))</f>
        <v/>
      </c>
      <c r="P1735" s="34">
        <f>IF($B1735="","",IFERROR(MATCH($B1735,'メンバー'!$B$5:$B$24,0),"なし"))</f>
        <v/>
      </c>
    </row>
    <row r="1736" ht="17" customHeight="1">
      <c r="A1736" s="23" t="n"/>
      <c r="B1736" s="21" t="n"/>
      <c r="C1736" s="21" t="n"/>
      <c r="D1736" s="29">
        <f>IF(OR($O1736="",$O1736="なし"),"",INDEX('案件'!$B$5:$B$84,$O1736)&amp;"")</f>
        <v/>
      </c>
      <c r="E1736" s="19" t="n"/>
      <c r="F1736" s="22" t="n"/>
      <c r="G1736" s="22" t="n"/>
      <c r="H1736" s="19" t="n"/>
      <c r="I1736" s="30">
        <f>IF(AND($F1736="",$G1736=""),"",IF(N('設定'!$B$11)&gt;0,ROUND((N($F1736)*60+N($G1736))/N('設定'!$B$11),0)*N('設定'!$B$11),(N($F1736)*60+N($G1736)))/60)</f>
        <v/>
      </c>
      <c r="J1736" s="31">
        <f>IF(OR($I1736="",$P1736="",$P1736="なし"),"",$I1736*N(INDEX('メンバー'!$D$5:$D$24,$P1736)))</f>
        <v/>
      </c>
      <c r="K1736" s="32">
        <f>IF(OR($O1736="",$O1736="なし"),"",INDEX('案件'!$D$5:$D$84,$O1736)&amp;"")</f>
        <v/>
      </c>
      <c r="L1736" s="32">
        <f>IF(AND($A1736="",$B1736="",$C1736="",$F1736="",$G1736=""),"",IF(NOT(ISNUMBER($A1736)),"日付がない",IF($P1736="","氏名がない",IF($P1736="なし","氏名がメンバーにない",IF($O1736="","案件コードがない",IF($O1736="なし","案件コードが案件にない",IF($I1736="","時間がない",IF((N($F1736)*60+N($G1736))=0,"時間が0",IF($I1736=0,"丸めると0分","")))))))))</f>
        <v/>
      </c>
      <c r="M1736" s="58" t="n"/>
      <c r="N1736" s="33">
        <f>IF(ISNUMBER($A1736),DATE(YEAR($A1736),MONTH($A1736),1),"")</f>
        <v/>
      </c>
      <c r="O1736" s="34">
        <f>IF($C1736="","",IFERROR(MATCH($C1736,'案件'!$A$5:$A$84,0),"なし"))</f>
        <v/>
      </c>
      <c r="P1736" s="34">
        <f>IF($B1736="","",IFERROR(MATCH($B1736,'メンバー'!$B$5:$B$24,0),"なし"))</f>
        <v/>
      </c>
    </row>
    <row r="1737" ht="17" customHeight="1">
      <c r="A1737" s="23" t="n"/>
      <c r="B1737" s="21" t="n"/>
      <c r="C1737" s="21" t="n"/>
      <c r="D1737" s="29">
        <f>IF(OR($O1737="",$O1737="なし"),"",INDEX('案件'!$B$5:$B$84,$O1737)&amp;"")</f>
        <v/>
      </c>
      <c r="E1737" s="19" t="n"/>
      <c r="F1737" s="22" t="n"/>
      <c r="G1737" s="22" t="n"/>
      <c r="H1737" s="19" t="n"/>
      <c r="I1737" s="30">
        <f>IF(AND($F1737="",$G1737=""),"",IF(N('設定'!$B$11)&gt;0,ROUND((N($F1737)*60+N($G1737))/N('設定'!$B$11),0)*N('設定'!$B$11),(N($F1737)*60+N($G1737)))/60)</f>
        <v/>
      </c>
      <c r="J1737" s="31">
        <f>IF(OR($I1737="",$P1737="",$P1737="なし"),"",$I1737*N(INDEX('メンバー'!$D$5:$D$24,$P1737)))</f>
        <v/>
      </c>
      <c r="K1737" s="32">
        <f>IF(OR($O1737="",$O1737="なし"),"",INDEX('案件'!$D$5:$D$84,$O1737)&amp;"")</f>
        <v/>
      </c>
      <c r="L1737" s="32">
        <f>IF(AND($A1737="",$B1737="",$C1737="",$F1737="",$G1737=""),"",IF(NOT(ISNUMBER($A1737)),"日付がない",IF($P1737="","氏名がない",IF($P1737="なし","氏名がメンバーにない",IF($O1737="","案件コードがない",IF($O1737="なし","案件コードが案件にない",IF($I1737="","時間がない",IF((N($F1737)*60+N($G1737))=0,"時間が0",IF($I1737=0,"丸めると0分","")))))))))</f>
        <v/>
      </c>
      <c r="M1737" s="58" t="n"/>
      <c r="N1737" s="33">
        <f>IF(ISNUMBER($A1737),DATE(YEAR($A1737),MONTH($A1737),1),"")</f>
        <v/>
      </c>
      <c r="O1737" s="34">
        <f>IF($C1737="","",IFERROR(MATCH($C1737,'案件'!$A$5:$A$84,0),"なし"))</f>
        <v/>
      </c>
      <c r="P1737" s="34">
        <f>IF($B1737="","",IFERROR(MATCH($B1737,'メンバー'!$B$5:$B$24,0),"なし"))</f>
        <v/>
      </c>
    </row>
    <row r="1738" ht="17" customHeight="1">
      <c r="A1738" s="23" t="n"/>
      <c r="B1738" s="21" t="n"/>
      <c r="C1738" s="21" t="n"/>
      <c r="D1738" s="29">
        <f>IF(OR($O1738="",$O1738="なし"),"",INDEX('案件'!$B$5:$B$84,$O1738)&amp;"")</f>
        <v/>
      </c>
      <c r="E1738" s="19" t="n"/>
      <c r="F1738" s="22" t="n"/>
      <c r="G1738" s="22" t="n"/>
      <c r="H1738" s="19" t="n"/>
      <c r="I1738" s="30">
        <f>IF(AND($F1738="",$G1738=""),"",IF(N('設定'!$B$11)&gt;0,ROUND((N($F1738)*60+N($G1738))/N('設定'!$B$11),0)*N('設定'!$B$11),(N($F1738)*60+N($G1738)))/60)</f>
        <v/>
      </c>
      <c r="J1738" s="31">
        <f>IF(OR($I1738="",$P1738="",$P1738="なし"),"",$I1738*N(INDEX('メンバー'!$D$5:$D$24,$P1738)))</f>
        <v/>
      </c>
      <c r="K1738" s="32">
        <f>IF(OR($O1738="",$O1738="なし"),"",INDEX('案件'!$D$5:$D$84,$O1738)&amp;"")</f>
        <v/>
      </c>
      <c r="L1738" s="32">
        <f>IF(AND($A1738="",$B1738="",$C1738="",$F1738="",$G1738=""),"",IF(NOT(ISNUMBER($A1738)),"日付がない",IF($P1738="","氏名がない",IF($P1738="なし","氏名がメンバーにない",IF($O1738="","案件コードがない",IF($O1738="なし","案件コードが案件にない",IF($I1738="","時間がない",IF((N($F1738)*60+N($G1738))=0,"時間が0",IF($I1738=0,"丸めると0分","")))))))))</f>
        <v/>
      </c>
      <c r="M1738" s="58" t="n"/>
      <c r="N1738" s="33">
        <f>IF(ISNUMBER($A1738),DATE(YEAR($A1738),MONTH($A1738),1),"")</f>
        <v/>
      </c>
      <c r="O1738" s="34">
        <f>IF($C1738="","",IFERROR(MATCH($C1738,'案件'!$A$5:$A$84,0),"なし"))</f>
        <v/>
      </c>
      <c r="P1738" s="34">
        <f>IF($B1738="","",IFERROR(MATCH($B1738,'メンバー'!$B$5:$B$24,0),"なし"))</f>
        <v/>
      </c>
    </row>
    <row r="1739" ht="17" customHeight="1">
      <c r="A1739" s="23" t="n"/>
      <c r="B1739" s="21" t="n"/>
      <c r="C1739" s="21" t="n"/>
      <c r="D1739" s="29">
        <f>IF(OR($O1739="",$O1739="なし"),"",INDEX('案件'!$B$5:$B$84,$O1739)&amp;"")</f>
        <v/>
      </c>
      <c r="E1739" s="19" t="n"/>
      <c r="F1739" s="22" t="n"/>
      <c r="G1739" s="22" t="n"/>
      <c r="H1739" s="19" t="n"/>
      <c r="I1739" s="30">
        <f>IF(AND($F1739="",$G1739=""),"",IF(N('設定'!$B$11)&gt;0,ROUND((N($F1739)*60+N($G1739))/N('設定'!$B$11),0)*N('設定'!$B$11),(N($F1739)*60+N($G1739)))/60)</f>
        <v/>
      </c>
      <c r="J1739" s="31">
        <f>IF(OR($I1739="",$P1739="",$P1739="なし"),"",$I1739*N(INDEX('メンバー'!$D$5:$D$24,$P1739)))</f>
        <v/>
      </c>
      <c r="K1739" s="32">
        <f>IF(OR($O1739="",$O1739="なし"),"",INDEX('案件'!$D$5:$D$84,$O1739)&amp;"")</f>
        <v/>
      </c>
      <c r="L1739" s="32">
        <f>IF(AND($A1739="",$B1739="",$C1739="",$F1739="",$G1739=""),"",IF(NOT(ISNUMBER($A1739)),"日付がない",IF($P1739="","氏名がない",IF($P1739="なし","氏名がメンバーにない",IF($O1739="","案件コードがない",IF($O1739="なし","案件コードが案件にない",IF($I1739="","時間がない",IF((N($F1739)*60+N($G1739))=0,"時間が0",IF($I1739=0,"丸めると0分","")))))))))</f>
        <v/>
      </c>
      <c r="M1739" s="58" t="n"/>
      <c r="N1739" s="33">
        <f>IF(ISNUMBER($A1739),DATE(YEAR($A1739),MONTH($A1739),1),"")</f>
        <v/>
      </c>
      <c r="O1739" s="34">
        <f>IF($C1739="","",IFERROR(MATCH($C1739,'案件'!$A$5:$A$84,0),"なし"))</f>
        <v/>
      </c>
      <c r="P1739" s="34">
        <f>IF($B1739="","",IFERROR(MATCH($B1739,'メンバー'!$B$5:$B$24,0),"なし"))</f>
        <v/>
      </c>
    </row>
    <row r="1740" ht="17" customHeight="1">
      <c r="A1740" s="23" t="n"/>
      <c r="B1740" s="21" t="n"/>
      <c r="C1740" s="21" t="n"/>
      <c r="D1740" s="29">
        <f>IF(OR($O1740="",$O1740="なし"),"",INDEX('案件'!$B$5:$B$84,$O1740)&amp;"")</f>
        <v/>
      </c>
      <c r="E1740" s="19" t="n"/>
      <c r="F1740" s="22" t="n"/>
      <c r="G1740" s="22" t="n"/>
      <c r="H1740" s="19" t="n"/>
      <c r="I1740" s="30">
        <f>IF(AND($F1740="",$G1740=""),"",IF(N('設定'!$B$11)&gt;0,ROUND((N($F1740)*60+N($G1740))/N('設定'!$B$11),0)*N('設定'!$B$11),(N($F1740)*60+N($G1740)))/60)</f>
        <v/>
      </c>
      <c r="J1740" s="31">
        <f>IF(OR($I1740="",$P1740="",$P1740="なし"),"",$I1740*N(INDEX('メンバー'!$D$5:$D$24,$P1740)))</f>
        <v/>
      </c>
      <c r="K1740" s="32">
        <f>IF(OR($O1740="",$O1740="なし"),"",INDEX('案件'!$D$5:$D$84,$O1740)&amp;"")</f>
        <v/>
      </c>
      <c r="L1740" s="32">
        <f>IF(AND($A1740="",$B1740="",$C1740="",$F1740="",$G1740=""),"",IF(NOT(ISNUMBER($A1740)),"日付がない",IF($P1740="","氏名がない",IF($P1740="なし","氏名がメンバーにない",IF($O1740="","案件コードがない",IF($O1740="なし","案件コードが案件にない",IF($I1740="","時間がない",IF((N($F1740)*60+N($G1740))=0,"時間が0",IF($I1740=0,"丸めると0分","")))))))))</f>
        <v/>
      </c>
      <c r="M1740" s="58" t="n"/>
      <c r="N1740" s="33">
        <f>IF(ISNUMBER($A1740),DATE(YEAR($A1740),MONTH($A1740),1),"")</f>
        <v/>
      </c>
      <c r="O1740" s="34">
        <f>IF($C1740="","",IFERROR(MATCH($C1740,'案件'!$A$5:$A$84,0),"なし"))</f>
        <v/>
      </c>
      <c r="P1740" s="34">
        <f>IF($B1740="","",IFERROR(MATCH($B1740,'メンバー'!$B$5:$B$24,0),"なし"))</f>
        <v/>
      </c>
    </row>
    <row r="1741" ht="17" customHeight="1">
      <c r="A1741" s="23" t="n"/>
      <c r="B1741" s="21" t="n"/>
      <c r="C1741" s="21" t="n"/>
      <c r="D1741" s="29">
        <f>IF(OR($O1741="",$O1741="なし"),"",INDEX('案件'!$B$5:$B$84,$O1741)&amp;"")</f>
        <v/>
      </c>
      <c r="E1741" s="19" t="n"/>
      <c r="F1741" s="22" t="n"/>
      <c r="G1741" s="22" t="n"/>
      <c r="H1741" s="19" t="n"/>
      <c r="I1741" s="30">
        <f>IF(AND($F1741="",$G1741=""),"",IF(N('設定'!$B$11)&gt;0,ROUND((N($F1741)*60+N($G1741))/N('設定'!$B$11),0)*N('設定'!$B$11),(N($F1741)*60+N($G1741)))/60)</f>
        <v/>
      </c>
      <c r="J1741" s="31">
        <f>IF(OR($I1741="",$P1741="",$P1741="なし"),"",$I1741*N(INDEX('メンバー'!$D$5:$D$24,$P1741)))</f>
        <v/>
      </c>
      <c r="K1741" s="32">
        <f>IF(OR($O1741="",$O1741="なし"),"",INDEX('案件'!$D$5:$D$84,$O1741)&amp;"")</f>
        <v/>
      </c>
      <c r="L1741" s="32">
        <f>IF(AND($A1741="",$B1741="",$C1741="",$F1741="",$G1741=""),"",IF(NOT(ISNUMBER($A1741)),"日付がない",IF($P1741="","氏名がない",IF($P1741="なし","氏名がメンバーにない",IF($O1741="","案件コードがない",IF($O1741="なし","案件コードが案件にない",IF($I1741="","時間がない",IF((N($F1741)*60+N($G1741))=0,"時間が0",IF($I1741=0,"丸めると0分","")))))))))</f>
        <v/>
      </c>
      <c r="M1741" s="58" t="n"/>
      <c r="N1741" s="33">
        <f>IF(ISNUMBER($A1741),DATE(YEAR($A1741),MONTH($A1741),1),"")</f>
        <v/>
      </c>
      <c r="O1741" s="34">
        <f>IF($C1741="","",IFERROR(MATCH($C1741,'案件'!$A$5:$A$84,0),"なし"))</f>
        <v/>
      </c>
      <c r="P1741" s="34">
        <f>IF($B1741="","",IFERROR(MATCH($B1741,'メンバー'!$B$5:$B$24,0),"なし"))</f>
        <v/>
      </c>
    </row>
    <row r="1742" ht="17" customHeight="1">
      <c r="A1742" s="23" t="n"/>
      <c r="B1742" s="21" t="n"/>
      <c r="C1742" s="21" t="n"/>
      <c r="D1742" s="29">
        <f>IF(OR($O1742="",$O1742="なし"),"",INDEX('案件'!$B$5:$B$84,$O1742)&amp;"")</f>
        <v/>
      </c>
      <c r="E1742" s="19" t="n"/>
      <c r="F1742" s="22" t="n"/>
      <c r="G1742" s="22" t="n"/>
      <c r="H1742" s="19" t="n"/>
      <c r="I1742" s="30">
        <f>IF(AND($F1742="",$G1742=""),"",IF(N('設定'!$B$11)&gt;0,ROUND((N($F1742)*60+N($G1742))/N('設定'!$B$11),0)*N('設定'!$B$11),(N($F1742)*60+N($G1742)))/60)</f>
        <v/>
      </c>
      <c r="J1742" s="31">
        <f>IF(OR($I1742="",$P1742="",$P1742="なし"),"",$I1742*N(INDEX('メンバー'!$D$5:$D$24,$P1742)))</f>
        <v/>
      </c>
      <c r="K1742" s="32">
        <f>IF(OR($O1742="",$O1742="なし"),"",INDEX('案件'!$D$5:$D$84,$O1742)&amp;"")</f>
        <v/>
      </c>
      <c r="L1742" s="32">
        <f>IF(AND($A1742="",$B1742="",$C1742="",$F1742="",$G1742=""),"",IF(NOT(ISNUMBER($A1742)),"日付がない",IF($P1742="","氏名がない",IF($P1742="なし","氏名がメンバーにない",IF($O1742="","案件コードがない",IF($O1742="なし","案件コードが案件にない",IF($I1742="","時間がない",IF((N($F1742)*60+N($G1742))=0,"時間が0",IF($I1742=0,"丸めると0分","")))))))))</f>
        <v/>
      </c>
      <c r="M1742" s="58" t="n"/>
      <c r="N1742" s="33">
        <f>IF(ISNUMBER($A1742),DATE(YEAR($A1742),MONTH($A1742),1),"")</f>
        <v/>
      </c>
      <c r="O1742" s="34">
        <f>IF($C1742="","",IFERROR(MATCH($C1742,'案件'!$A$5:$A$84,0),"なし"))</f>
        <v/>
      </c>
      <c r="P1742" s="34">
        <f>IF($B1742="","",IFERROR(MATCH($B1742,'メンバー'!$B$5:$B$24,0),"なし"))</f>
        <v/>
      </c>
    </row>
    <row r="1743" ht="17" customHeight="1">
      <c r="A1743" s="23" t="n"/>
      <c r="B1743" s="21" t="n"/>
      <c r="C1743" s="21" t="n"/>
      <c r="D1743" s="29">
        <f>IF(OR($O1743="",$O1743="なし"),"",INDEX('案件'!$B$5:$B$84,$O1743)&amp;"")</f>
        <v/>
      </c>
      <c r="E1743" s="19" t="n"/>
      <c r="F1743" s="22" t="n"/>
      <c r="G1743" s="22" t="n"/>
      <c r="H1743" s="19" t="n"/>
      <c r="I1743" s="30">
        <f>IF(AND($F1743="",$G1743=""),"",IF(N('設定'!$B$11)&gt;0,ROUND((N($F1743)*60+N($G1743))/N('設定'!$B$11),0)*N('設定'!$B$11),(N($F1743)*60+N($G1743)))/60)</f>
        <v/>
      </c>
      <c r="J1743" s="31">
        <f>IF(OR($I1743="",$P1743="",$P1743="なし"),"",$I1743*N(INDEX('メンバー'!$D$5:$D$24,$P1743)))</f>
        <v/>
      </c>
      <c r="K1743" s="32">
        <f>IF(OR($O1743="",$O1743="なし"),"",INDEX('案件'!$D$5:$D$84,$O1743)&amp;"")</f>
        <v/>
      </c>
      <c r="L1743" s="32">
        <f>IF(AND($A1743="",$B1743="",$C1743="",$F1743="",$G1743=""),"",IF(NOT(ISNUMBER($A1743)),"日付がない",IF($P1743="","氏名がない",IF($P1743="なし","氏名がメンバーにない",IF($O1743="","案件コードがない",IF($O1743="なし","案件コードが案件にない",IF($I1743="","時間がない",IF((N($F1743)*60+N($G1743))=0,"時間が0",IF($I1743=0,"丸めると0分","")))))))))</f>
        <v/>
      </c>
      <c r="M1743" s="58" t="n"/>
      <c r="N1743" s="33">
        <f>IF(ISNUMBER($A1743),DATE(YEAR($A1743),MONTH($A1743),1),"")</f>
        <v/>
      </c>
      <c r="O1743" s="34">
        <f>IF($C1743="","",IFERROR(MATCH($C1743,'案件'!$A$5:$A$84,0),"なし"))</f>
        <v/>
      </c>
      <c r="P1743" s="34">
        <f>IF($B1743="","",IFERROR(MATCH($B1743,'メンバー'!$B$5:$B$24,0),"なし"))</f>
        <v/>
      </c>
    </row>
    <row r="1744" ht="17" customHeight="1">
      <c r="A1744" s="23" t="n"/>
      <c r="B1744" s="21" t="n"/>
      <c r="C1744" s="21" t="n"/>
      <c r="D1744" s="29">
        <f>IF(OR($O1744="",$O1744="なし"),"",INDEX('案件'!$B$5:$B$84,$O1744)&amp;"")</f>
        <v/>
      </c>
      <c r="E1744" s="19" t="n"/>
      <c r="F1744" s="22" t="n"/>
      <c r="G1744" s="22" t="n"/>
      <c r="H1744" s="19" t="n"/>
      <c r="I1744" s="30">
        <f>IF(AND($F1744="",$G1744=""),"",IF(N('設定'!$B$11)&gt;0,ROUND((N($F1744)*60+N($G1744))/N('設定'!$B$11),0)*N('設定'!$B$11),(N($F1744)*60+N($G1744)))/60)</f>
        <v/>
      </c>
      <c r="J1744" s="31">
        <f>IF(OR($I1744="",$P1744="",$P1744="なし"),"",$I1744*N(INDEX('メンバー'!$D$5:$D$24,$P1744)))</f>
        <v/>
      </c>
      <c r="K1744" s="32">
        <f>IF(OR($O1744="",$O1744="なし"),"",INDEX('案件'!$D$5:$D$84,$O1744)&amp;"")</f>
        <v/>
      </c>
      <c r="L1744" s="32">
        <f>IF(AND($A1744="",$B1744="",$C1744="",$F1744="",$G1744=""),"",IF(NOT(ISNUMBER($A1744)),"日付がない",IF($P1744="","氏名がない",IF($P1744="なし","氏名がメンバーにない",IF($O1744="","案件コードがない",IF($O1744="なし","案件コードが案件にない",IF($I1744="","時間がない",IF((N($F1744)*60+N($G1744))=0,"時間が0",IF($I1744=0,"丸めると0分","")))))))))</f>
        <v/>
      </c>
      <c r="M1744" s="58" t="n"/>
      <c r="N1744" s="33">
        <f>IF(ISNUMBER($A1744),DATE(YEAR($A1744),MONTH($A1744),1),"")</f>
        <v/>
      </c>
      <c r="O1744" s="34">
        <f>IF($C1744="","",IFERROR(MATCH($C1744,'案件'!$A$5:$A$84,0),"なし"))</f>
        <v/>
      </c>
      <c r="P1744" s="34">
        <f>IF($B1744="","",IFERROR(MATCH($B1744,'メンバー'!$B$5:$B$24,0),"なし"))</f>
        <v/>
      </c>
    </row>
    <row r="1745" ht="17" customHeight="1">
      <c r="A1745" s="23" t="n"/>
      <c r="B1745" s="21" t="n"/>
      <c r="C1745" s="21" t="n"/>
      <c r="D1745" s="29">
        <f>IF(OR($O1745="",$O1745="なし"),"",INDEX('案件'!$B$5:$B$84,$O1745)&amp;"")</f>
        <v/>
      </c>
      <c r="E1745" s="19" t="n"/>
      <c r="F1745" s="22" t="n"/>
      <c r="G1745" s="22" t="n"/>
      <c r="H1745" s="19" t="n"/>
      <c r="I1745" s="30">
        <f>IF(AND($F1745="",$G1745=""),"",IF(N('設定'!$B$11)&gt;0,ROUND((N($F1745)*60+N($G1745))/N('設定'!$B$11),0)*N('設定'!$B$11),(N($F1745)*60+N($G1745)))/60)</f>
        <v/>
      </c>
      <c r="J1745" s="31">
        <f>IF(OR($I1745="",$P1745="",$P1745="なし"),"",$I1745*N(INDEX('メンバー'!$D$5:$D$24,$P1745)))</f>
        <v/>
      </c>
      <c r="K1745" s="32">
        <f>IF(OR($O1745="",$O1745="なし"),"",INDEX('案件'!$D$5:$D$84,$O1745)&amp;"")</f>
        <v/>
      </c>
      <c r="L1745" s="32">
        <f>IF(AND($A1745="",$B1745="",$C1745="",$F1745="",$G1745=""),"",IF(NOT(ISNUMBER($A1745)),"日付がない",IF($P1745="","氏名がない",IF($P1745="なし","氏名がメンバーにない",IF($O1745="","案件コードがない",IF($O1745="なし","案件コードが案件にない",IF($I1745="","時間がない",IF((N($F1745)*60+N($G1745))=0,"時間が0",IF($I1745=0,"丸めると0分","")))))))))</f>
        <v/>
      </c>
      <c r="M1745" s="58" t="n"/>
      <c r="N1745" s="33">
        <f>IF(ISNUMBER($A1745),DATE(YEAR($A1745),MONTH($A1745),1),"")</f>
        <v/>
      </c>
      <c r="O1745" s="34">
        <f>IF($C1745="","",IFERROR(MATCH($C1745,'案件'!$A$5:$A$84,0),"なし"))</f>
        <v/>
      </c>
      <c r="P1745" s="34">
        <f>IF($B1745="","",IFERROR(MATCH($B1745,'メンバー'!$B$5:$B$24,0),"なし"))</f>
        <v/>
      </c>
    </row>
    <row r="1746" ht="17" customHeight="1">
      <c r="A1746" s="23" t="n"/>
      <c r="B1746" s="21" t="n"/>
      <c r="C1746" s="21" t="n"/>
      <c r="D1746" s="29">
        <f>IF(OR($O1746="",$O1746="なし"),"",INDEX('案件'!$B$5:$B$84,$O1746)&amp;"")</f>
        <v/>
      </c>
      <c r="E1746" s="19" t="n"/>
      <c r="F1746" s="22" t="n"/>
      <c r="G1746" s="22" t="n"/>
      <c r="H1746" s="19" t="n"/>
      <c r="I1746" s="30">
        <f>IF(AND($F1746="",$G1746=""),"",IF(N('設定'!$B$11)&gt;0,ROUND((N($F1746)*60+N($G1746))/N('設定'!$B$11),0)*N('設定'!$B$11),(N($F1746)*60+N($G1746)))/60)</f>
        <v/>
      </c>
      <c r="J1746" s="31">
        <f>IF(OR($I1746="",$P1746="",$P1746="なし"),"",$I1746*N(INDEX('メンバー'!$D$5:$D$24,$P1746)))</f>
        <v/>
      </c>
      <c r="K1746" s="32">
        <f>IF(OR($O1746="",$O1746="なし"),"",INDEX('案件'!$D$5:$D$84,$O1746)&amp;"")</f>
        <v/>
      </c>
      <c r="L1746" s="32">
        <f>IF(AND($A1746="",$B1746="",$C1746="",$F1746="",$G1746=""),"",IF(NOT(ISNUMBER($A1746)),"日付がない",IF($P1746="","氏名がない",IF($P1746="なし","氏名がメンバーにない",IF($O1746="","案件コードがない",IF($O1746="なし","案件コードが案件にない",IF($I1746="","時間がない",IF((N($F1746)*60+N($G1746))=0,"時間が0",IF($I1746=0,"丸めると0分","")))))))))</f>
        <v/>
      </c>
      <c r="M1746" s="58" t="n"/>
      <c r="N1746" s="33">
        <f>IF(ISNUMBER($A1746),DATE(YEAR($A1746),MONTH($A1746),1),"")</f>
        <v/>
      </c>
      <c r="O1746" s="34">
        <f>IF($C1746="","",IFERROR(MATCH($C1746,'案件'!$A$5:$A$84,0),"なし"))</f>
        <v/>
      </c>
      <c r="P1746" s="34">
        <f>IF($B1746="","",IFERROR(MATCH($B1746,'メンバー'!$B$5:$B$24,0),"なし"))</f>
        <v/>
      </c>
    </row>
    <row r="1747" ht="17" customHeight="1">
      <c r="A1747" s="23" t="n"/>
      <c r="B1747" s="21" t="n"/>
      <c r="C1747" s="21" t="n"/>
      <c r="D1747" s="29">
        <f>IF(OR($O1747="",$O1747="なし"),"",INDEX('案件'!$B$5:$B$84,$O1747)&amp;"")</f>
        <v/>
      </c>
      <c r="E1747" s="19" t="n"/>
      <c r="F1747" s="22" t="n"/>
      <c r="G1747" s="22" t="n"/>
      <c r="H1747" s="19" t="n"/>
      <c r="I1747" s="30">
        <f>IF(AND($F1747="",$G1747=""),"",IF(N('設定'!$B$11)&gt;0,ROUND((N($F1747)*60+N($G1747))/N('設定'!$B$11),0)*N('設定'!$B$11),(N($F1747)*60+N($G1747)))/60)</f>
        <v/>
      </c>
      <c r="J1747" s="31">
        <f>IF(OR($I1747="",$P1747="",$P1747="なし"),"",$I1747*N(INDEX('メンバー'!$D$5:$D$24,$P1747)))</f>
        <v/>
      </c>
      <c r="K1747" s="32">
        <f>IF(OR($O1747="",$O1747="なし"),"",INDEX('案件'!$D$5:$D$84,$O1747)&amp;"")</f>
        <v/>
      </c>
      <c r="L1747" s="32">
        <f>IF(AND($A1747="",$B1747="",$C1747="",$F1747="",$G1747=""),"",IF(NOT(ISNUMBER($A1747)),"日付がない",IF($P1747="","氏名がない",IF($P1747="なし","氏名がメンバーにない",IF($O1747="","案件コードがない",IF($O1747="なし","案件コードが案件にない",IF($I1747="","時間がない",IF((N($F1747)*60+N($G1747))=0,"時間が0",IF($I1747=0,"丸めると0分","")))))))))</f>
        <v/>
      </c>
      <c r="M1747" s="58" t="n"/>
      <c r="N1747" s="33">
        <f>IF(ISNUMBER($A1747),DATE(YEAR($A1747),MONTH($A1747),1),"")</f>
        <v/>
      </c>
      <c r="O1747" s="34">
        <f>IF($C1747="","",IFERROR(MATCH($C1747,'案件'!$A$5:$A$84,0),"なし"))</f>
        <v/>
      </c>
      <c r="P1747" s="34">
        <f>IF($B1747="","",IFERROR(MATCH($B1747,'メンバー'!$B$5:$B$24,0),"なし"))</f>
        <v/>
      </c>
    </row>
    <row r="1748" ht="17" customHeight="1">
      <c r="A1748" s="23" t="n"/>
      <c r="B1748" s="21" t="n"/>
      <c r="C1748" s="21" t="n"/>
      <c r="D1748" s="29">
        <f>IF(OR($O1748="",$O1748="なし"),"",INDEX('案件'!$B$5:$B$84,$O1748)&amp;"")</f>
        <v/>
      </c>
      <c r="E1748" s="19" t="n"/>
      <c r="F1748" s="22" t="n"/>
      <c r="G1748" s="22" t="n"/>
      <c r="H1748" s="19" t="n"/>
      <c r="I1748" s="30">
        <f>IF(AND($F1748="",$G1748=""),"",IF(N('設定'!$B$11)&gt;0,ROUND((N($F1748)*60+N($G1748))/N('設定'!$B$11),0)*N('設定'!$B$11),(N($F1748)*60+N($G1748)))/60)</f>
        <v/>
      </c>
      <c r="J1748" s="31">
        <f>IF(OR($I1748="",$P1748="",$P1748="なし"),"",$I1748*N(INDEX('メンバー'!$D$5:$D$24,$P1748)))</f>
        <v/>
      </c>
      <c r="K1748" s="32">
        <f>IF(OR($O1748="",$O1748="なし"),"",INDEX('案件'!$D$5:$D$84,$O1748)&amp;"")</f>
        <v/>
      </c>
      <c r="L1748" s="32">
        <f>IF(AND($A1748="",$B1748="",$C1748="",$F1748="",$G1748=""),"",IF(NOT(ISNUMBER($A1748)),"日付がない",IF($P1748="","氏名がない",IF($P1748="なし","氏名がメンバーにない",IF($O1748="","案件コードがない",IF($O1748="なし","案件コードが案件にない",IF($I1748="","時間がない",IF((N($F1748)*60+N($G1748))=0,"時間が0",IF($I1748=0,"丸めると0分","")))))))))</f>
        <v/>
      </c>
      <c r="M1748" s="58" t="n"/>
      <c r="N1748" s="33">
        <f>IF(ISNUMBER($A1748),DATE(YEAR($A1748),MONTH($A1748),1),"")</f>
        <v/>
      </c>
      <c r="O1748" s="34">
        <f>IF($C1748="","",IFERROR(MATCH($C1748,'案件'!$A$5:$A$84,0),"なし"))</f>
        <v/>
      </c>
      <c r="P1748" s="34">
        <f>IF($B1748="","",IFERROR(MATCH($B1748,'メンバー'!$B$5:$B$24,0),"なし"))</f>
        <v/>
      </c>
    </row>
    <row r="1749" ht="17" customHeight="1">
      <c r="A1749" s="23" t="n"/>
      <c r="B1749" s="21" t="n"/>
      <c r="C1749" s="21" t="n"/>
      <c r="D1749" s="29">
        <f>IF(OR($O1749="",$O1749="なし"),"",INDEX('案件'!$B$5:$B$84,$O1749)&amp;"")</f>
        <v/>
      </c>
      <c r="E1749" s="19" t="n"/>
      <c r="F1749" s="22" t="n"/>
      <c r="G1749" s="22" t="n"/>
      <c r="H1749" s="19" t="n"/>
      <c r="I1749" s="30">
        <f>IF(AND($F1749="",$G1749=""),"",IF(N('設定'!$B$11)&gt;0,ROUND((N($F1749)*60+N($G1749))/N('設定'!$B$11),0)*N('設定'!$B$11),(N($F1749)*60+N($G1749)))/60)</f>
        <v/>
      </c>
      <c r="J1749" s="31">
        <f>IF(OR($I1749="",$P1749="",$P1749="なし"),"",$I1749*N(INDEX('メンバー'!$D$5:$D$24,$P1749)))</f>
        <v/>
      </c>
      <c r="K1749" s="32">
        <f>IF(OR($O1749="",$O1749="なし"),"",INDEX('案件'!$D$5:$D$84,$O1749)&amp;"")</f>
        <v/>
      </c>
      <c r="L1749" s="32">
        <f>IF(AND($A1749="",$B1749="",$C1749="",$F1749="",$G1749=""),"",IF(NOT(ISNUMBER($A1749)),"日付がない",IF($P1749="","氏名がない",IF($P1749="なし","氏名がメンバーにない",IF($O1749="","案件コードがない",IF($O1749="なし","案件コードが案件にない",IF($I1749="","時間がない",IF((N($F1749)*60+N($G1749))=0,"時間が0",IF($I1749=0,"丸めると0分","")))))))))</f>
        <v/>
      </c>
      <c r="M1749" s="58" t="n"/>
      <c r="N1749" s="33">
        <f>IF(ISNUMBER($A1749),DATE(YEAR($A1749),MONTH($A1749),1),"")</f>
        <v/>
      </c>
      <c r="O1749" s="34">
        <f>IF($C1749="","",IFERROR(MATCH($C1749,'案件'!$A$5:$A$84,0),"なし"))</f>
        <v/>
      </c>
      <c r="P1749" s="34">
        <f>IF($B1749="","",IFERROR(MATCH($B1749,'メンバー'!$B$5:$B$24,0),"なし"))</f>
        <v/>
      </c>
    </row>
    <row r="1750" ht="17" customHeight="1">
      <c r="A1750" s="23" t="n"/>
      <c r="B1750" s="21" t="n"/>
      <c r="C1750" s="21" t="n"/>
      <c r="D1750" s="29">
        <f>IF(OR($O1750="",$O1750="なし"),"",INDEX('案件'!$B$5:$B$84,$O1750)&amp;"")</f>
        <v/>
      </c>
      <c r="E1750" s="19" t="n"/>
      <c r="F1750" s="22" t="n"/>
      <c r="G1750" s="22" t="n"/>
      <c r="H1750" s="19" t="n"/>
      <c r="I1750" s="30">
        <f>IF(AND($F1750="",$G1750=""),"",IF(N('設定'!$B$11)&gt;0,ROUND((N($F1750)*60+N($G1750))/N('設定'!$B$11),0)*N('設定'!$B$11),(N($F1750)*60+N($G1750)))/60)</f>
        <v/>
      </c>
      <c r="J1750" s="31">
        <f>IF(OR($I1750="",$P1750="",$P1750="なし"),"",$I1750*N(INDEX('メンバー'!$D$5:$D$24,$P1750)))</f>
        <v/>
      </c>
      <c r="K1750" s="32">
        <f>IF(OR($O1750="",$O1750="なし"),"",INDEX('案件'!$D$5:$D$84,$O1750)&amp;"")</f>
        <v/>
      </c>
      <c r="L1750" s="32">
        <f>IF(AND($A1750="",$B1750="",$C1750="",$F1750="",$G1750=""),"",IF(NOT(ISNUMBER($A1750)),"日付がない",IF($P1750="","氏名がない",IF($P1750="なし","氏名がメンバーにない",IF($O1750="","案件コードがない",IF($O1750="なし","案件コードが案件にない",IF($I1750="","時間がない",IF((N($F1750)*60+N($G1750))=0,"時間が0",IF($I1750=0,"丸めると0分","")))))))))</f>
        <v/>
      </c>
      <c r="M1750" s="58" t="n"/>
      <c r="N1750" s="33">
        <f>IF(ISNUMBER($A1750),DATE(YEAR($A1750),MONTH($A1750),1),"")</f>
        <v/>
      </c>
      <c r="O1750" s="34">
        <f>IF($C1750="","",IFERROR(MATCH($C1750,'案件'!$A$5:$A$84,0),"なし"))</f>
        <v/>
      </c>
      <c r="P1750" s="34">
        <f>IF($B1750="","",IFERROR(MATCH($B1750,'メンバー'!$B$5:$B$24,0),"なし"))</f>
        <v/>
      </c>
    </row>
    <row r="1751" ht="17" customHeight="1">
      <c r="A1751" s="23" t="n"/>
      <c r="B1751" s="21" t="n"/>
      <c r="C1751" s="21" t="n"/>
      <c r="D1751" s="29">
        <f>IF(OR($O1751="",$O1751="なし"),"",INDEX('案件'!$B$5:$B$84,$O1751)&amp;"")</f>
        <v/>
      </c>
      <c r="E1751" s="19" t="n"/>
      <c r="F1751" s="22" t="n"/>
      <c r="G1751" s="22" t="n"/>
      <c r="H1751" s="19" t="n"/>
      <c r="I1751" s="30">
        <f>IF(AND($F1751="",$G1751=""),"",IF(N('設定'!$B$11)&gt;0,ROUND((N($F1751)*60+N($G1751))/N('設定'!$B$11),0)*N('設定'!$B$11),(N($F1751)*60+N($G1751)))/60)</f>
        <v/>
      </c>
      <c r="J1751" s="31">
        <f>IF(OR($I1751="",$P1751="",$P1751="なし"),"",$I1751*N(INDEX('メンバー'!$D$5:$D$24,$P1751)))</f>
        <v/>
      </c>
      <c r="K1751" s="32">
        <f>IF(OR($O1751="",$O1751="なし"),"",INDEX('案件'!$D$5:$D$84,$O1751)&amp;"")</f>
        <v/>
      </c>
      <c r="L1751" s="32">
        <f>IF(AND($A1751="",$B1751="",$C1751="",$F1751="",$G1751=""),"",IF(NOT(ISNUMBER($A1751)),"日付がない",IF($P1751="","氏名がない",IF($P1751="なし","氏名がメンバーにない",IF($O1751="","案件コードがない",IF($O1751="なし","案件コードが案件にない",IF($I1751="","時間がない",IF((N($F1751)*60+N($G1751))=0,"時間が0",IF($I1751=0,"丸めると0分","")))))))))</f>
        <v/>
      </c>
      <c r="M1751" s="58" t="n"/>
      <c r="N1751" s="33">
        <f>IF(ISNUMBER($A1751),DATE(YEAR($A1751),MONTH($A1751),1),"")</f>
        <v/>
      </c>
      <c r="O1751" s="34">
        <f>IF($C1751="","",IFERROR(MATCH($C1751,'案件'!$A$5:$A$84,0),"なし"))</f>
        <v/>
      </c>
      <c r="P1751" s="34">
        <f>IF($B1751="","",IFERROR(MATCH($B1751,'メンバー'!$B$5:$B$24,0),"なし"))</f>
        <v/>
      </c>
    </row>
    <row r="1752" ht="17" customHeight="1">
      <c r="A1752" s="23" t="n"/>
      <c r="B1752" s="21" t="n"/>
      <c r="C1752" s="21" t="n"/>
      <c r="D1752" s="29">
        <f>IF(OR($O1752="",$O1752="なし"),"",INDEX('案件'!$B$5:$B$84,$O1752)&amp;"")</f>
        <v/>
      </c>
      <c r="E1752" s="19" t="n"/>
      <c r="F1752" s="22" t="n"/>
      <c r="G1752" s="22" t="n"/>
      <c r="H1752" s="19" t="n"/>
      <c r="I1752" s="30">
        <f>IF(AND($F1752="",$G1752=""),"",IF(N('設定'!$B$11)&gt;0,ROUND((N($F1752)*60+N($G1752))/N('設定'!$B$11),0)*N('設定'!$B$11),(N($F1752)*60+N($G1752)))/60)</f>
        <v/>
      </c>
      <c r="J1752" s="31">
        <f>IF(OR($I1752="",$P1752="",$P1752="なし"),"",$I1752*N(INDEX('メンバー'!$D$5:$D$24,$P1752)))</f>
        <v/>
      </c>
      <c r="K1752" s="32">
        <f>IF(OR($O1752="",$O1752="なし"),"",INDEX('案件'!$D$5:$D$84,$O1752)&amp;"")</f>
        <v/>
      </c>
      <c r="L1752" s="32">
        <f>IF(AND($A1752="",$B1752="",$C1752="",$F1752="",$G1752=""),"",IF(NOT(ISNUMBER($A1752)),"日付がない",IF($P1752="","氏名がない",IF($P1752="なし","氏名がメンバーにない",IF($O1752="","案件コードがない",IF($O1752="なし","案件コードが案件にない",IF($I1752="","時間がない",IF((N($F1752)*60+N($G1752))=0,"時間が0",IF($I1752=0,"丸めると0分","")))))))))</f>
        <v/>
      </c>
      <c r="M1752" s="58" t="n"/>
      <c r="N1752" s="33">
        <f>IF(ISNUMBER($A1752),DATE(YEAR($A1752),MONTH($A1752),1),"")</f>
        <v/>
      </c>
      <c r="O1752" s="34">
        <f>IF($C1752="","",IFERROR(MATCH($C1752,'案件'!$A$5:$A$84,0),"なし"))</f>
        <v/>
      </c>
      <c r="P1752" s="34">
        <f>IF($B1752="","",IFERROR(MATCH($B1752,'メンバー'!$B$5:$B$24,0),"なし"))</f>
        <v/>
      </c>
    </row>
    <row r="1753" ht="17" customHeight="1">
      <c r="A1753" s="23" t="n"/>
      <c r="B1753" s="21" t="n"/>
      <c r="C1753" s="21" t="n"/>
      <c r="D1753" s="29">
        <f>IF(OR($O1753="",$O1753="なし"),"",INDEX('案件'!$B$5:$B$84,$O1753)&amp;"")</f>
        <v/>
      </c>
      <c r="E1753" s="19" t="n"/>
      <c r="F1753" s="22" t="n"/>
      <c r="G1753" s="22" t="n"/>
      <c r="H1753" s="19" t="n"/>
      <c r="I1753" s="30">
        <f>IF(AND($F1753="",$G1753=""),"",IF(N('設定'!$B$11)&gt;0,ROUND((N($F1753)*60+N($G1753))/N('設定'!$B$11),0)*N('設定'!$B$11),(N($F1753)*60+N($G1753)))/60)</f>
        <v/>
      </c>
      <c r="J1753" s="31">
        <f>IF(OR($I1753="",$P1753="",$P1753="なし"),"",$I1753*N(INDEX('メンバー'!$D$5:$D$24,$P1753)))</f>
        <v/>
      </c>
      <c r="K1753" s="32">
        <f>IF(OR($O1753="",$O1753="なし"),"",INDEX('案件'!$D$5:$D$84,$O1753)&amp;"")</f>
        <v/>
      </c>
      <c r="L1753" s="32">
        <f>IF(AND($A1753="",$B1753="",$C1753="",$F1753="",$G1753=""),"",IF(NOT(ISNUMBER($A1753)),"日付がない",IF($P1753="","氏名がない",IF($P1753="なし","氏名がメンバーにない",IF($O1753="","案件コードがない",IF($O1753="なし","案件コードが案件にない",IF($I1753="","時間がない",IF((N($F1753)*60+N($G1753))=0,"時間が0",IF($I1753=0,"丸めると0分","")))))))))</f>
        <v/>
      </c>
      <c r="M1753" s="58" t="n"/>
      <c r="N1753" s="33">
        <f>IF(ISNUMBER($A1753),DATE(YEAR($A1753),MONTH($A1753),1),"")</f>
        <v/>
      </c>
      <c r="O1753" s="34">
        <f>IF($C1753="","",IFERROR(MATCH($C1753,'案件'!$A$5:$A$84,0),"なし"))</f>
        <v/>
      </c>
      <c r="P1753" s="34">
        <f>IF($B1753="","",IFERROR(MATCH($B1753,'メンバー'!$B$5:$B$24,0),"なし"))</f>
        <v/>
      </c>
    </row>
    <row r="1754" ht="17" customHeight="1">
      <c r="A1754" s="23" t="n"/>
      <c r="B1754" s="21" t="n"/>
      <c r="C1754" s="21" t="n"/>
      <c r="D1754" s="29">
        <f>IF(OR($O1754="",$O1754="なし"),"",INDEX('案件'!$B$5:$B$84,$O1754)&amp;"")</f>
        <v/>
      </c>
      <c r="E1754" s="19" t="n"/>
      <c r="F1754" s="22" t="n"/>
      <c r="G1754" s="22" t="n"/>
      <c r="H1754" s="19" t="n"/>
      <c r="I1754" s="30">
        <f>IF(AND($F1754="",$G1754=""),"",IF(N('設定'!$B$11)&gt;0,ROUND((N($F1754)*60+N($G1754))/N('設定'!$B$11),0)*N('設定'!$B$11),(N($F1754)*60+N($G1754)))/60)</f>
        <v/>
      </c>
      <c r="J1754" s="31">
        <f>IF(OR($I1754="",$P1754="",$P1754="なし"),"",$I1754*N(INDEX('メンバー'!$D$5:$D$24,$P1754)))</f>
        <v/>
      </c>
      <c r="K1754" s="32">
        <f>IF(OR($O1754="",$O1754="なし"),"",INDEX('案件'!$D$5:$D$84,$O1754)&amp;"")</f>
        <v/>
      </c>
      <c r="L1754" s="32">
        <f>IF(AND($A1754="",$B1754="",$C1754="",$F1754="",$G1754=""),"",IF(NOT(ISNUMBER($A1754)),"日付がない",IF($P1754="","氏名がない",IF($P1754="なし","氏名がメンバーにない",IF($O1754="","案件コードがない",IF($O1754="なし","案件コードが案件にない",IF($I1754="","時間がない",IF((N($F1754)*60+N($G1754))=0,"時間が0",IF($I1754=0,"丸めると0分","")))))))))</f>
        <v/>
      </c>
      <c r="M1754" s="58" t="n"/>
      <c r="N1754" s="33">
        <f>IF(ISNUMBER($A1754),DATE(YEAR($A1754),MONTH($A1754),1),"")</f>
        <v/>
      </c>
      <c r="O1754" s="34">
        <f>IF($C1754="","",IFERROR(MATCH($C1754,'案件'!$A$5:$A$84,0),"なし"))</f>
        <v/>
      </c>
      <c r="P1754" s="34">
        <f>IF($B1754="","",IFERROR(MATCH($B1754,'メンバー'!$B$5:$B$24,0),"なし"))</f>
        <v/>
      </c>
    </row>
    <row r="1755" ht="17" customHeight="1">
      <c r="A1755" s="23" t="n"/>
      <c r="B1755" s="21" t="n"/>
      <c r="C1755" s="21" t="n"/>
      <c r="D1755" s="29">
        <f>IF(OR($O1755="",$O1755="なし"),"",INDEX('案件'!$B$5:$B$84,$O1755)&amp;"")</f>
        <v/>
      </c>
      <c r="E1755" s="19" t="n"/>
      <c r="F1755" s="22" t="n"/>
      <c r="G1755" s="22" t="n"/>
      <c r="H1755" s="19" t="n"/>
      <c r="I1755" s="30">
        <f>IF(AND($F1755="",$G1755=""),"",IF(N('設定'!$B$11)&gt;0,ROUND((N($F1755)*60+N($G1755))/N('設定'!$B$11),0)*N('設定'!$B$11),(N($F1755)*60+N($G1755)))/60)</f>
        <v/>
      </c>
      <c r="J1755" s="31">
        <f>IF(OR($I1755="",$P1755="",$P1755="なし"),"",$I1755*N(INDEX('メンバー'!$D$5:$D$24,$P1755)))</f>
        <v/>
      </c>
      <c r="K1755" s="32">
        <f>IF(OR($O1755="",$O1755="なし"),"",INDEX('案件'!$D$5:$D$84,$O1755)&amp;"")</f>
        <v/>
      </c>
      <c r="L1755" s="32">
        <f>IF(AND($A1755="",$B1755="",$C1755="",$F1755="",$G1755=""),"",IF(NOT(ISNUMBER($A1755)),"日付がない",IF($P1755="","氏名がない",IF($P1755="なし","氏名がメンバーにない",IF($O1755="","案件コードがない",IF($O1755="なし","案件コードが案件にない",IF($I1755="","時間がない",IF((N($F1755)*60+N($G1755))=0,"時間が0",IF($I1755=0,"丸めると0分","")))))))))</f>
        <v/>
      </c>
      <c r="M1755" s="58" t="n"/>
      <c r="N1755" s="33">
        <f>IF(ISNUMBER($A1755),DATE(YEAR($A1755),MONTH($A1755),1),"")</f>
        <v/>
      </c>
      <c r="O1755" s="34">
        <f>IF($C1755="","",IFERROR(MATCH($C1755,'案件'!$A$5:$A$84,0),"なし"))</f>
        <v/>
      </c>
      <c r="P1755" s="34">
        <f>IF($B1755="","",IFERROR(MATCH($B1755,'メンバー'!$B$5:$B$24,0),"なし"))</f>
        <v/>
      </c>
    </row>
    <row r="1756" ht="17" customHeight="1">
      <c r="A1756" s="23" t="n"/>
      <c r="B1756" s="21" t="n"/>
      <c r="C1756" s="21" t="n"/>
      <c r="D1756" s="29">
        <f>IF(OR($O1756="",$O1756="なし"),"",INDEX('案件'!$B$5:$B$84,$O1756)&amp;"")</f>
        <v/>
      </c>
      <c r="E1756" s="19" t="n"/>
      <c r="F1756" s="22" t="n"/>
      <c r="G1756" s="22" t="n"/>
      <c r="H1756" s="19" t="n"/>
      <c r="I1756" s="30">
        <f>IF(AND($F1756="",$G1756=""),"",IF(N('設定'!$B$11)&gt;0,ROUND((N($F1756)*60+N($G1756))/N('設定'!$B$11),0)*N('設定'!$B$11),(N($F1756)*60+N($G1756)))/60)</f>
        <v/>
      </c>
      <c r="J1756" s="31">
        <f>IF(OR($I1756="",$P1756="",$P1756="なし"),"",$I1756*N(INDEX('メンバー'!$D$5:$D$24,$P1756)))</f>
        <v/>
      </c>
      <c r="K1756" s="32">
        <f>IF(OR($O1756="",$O1756="なし"),"",INDEX('案件'!$D$5:$D$84,$O1756)&amp;"")</f>
        <v/>
      </c>
      <c r="L1756" s="32">
        <f>IF(AND($A1756="",$B1756="",$C1756="",$F1756="",$G1756=""),"",IF(NOT(ISNUMBER($A1756)),"日付がない",IF($P1756="","氏名がない",IF($P1756="なし","氏名がメンバーにない",IF($O1756="","案件コードがない",IF($O1756="なし","案件コードが案件にない",IF($I1756="","時間がない",IF((N($F1756)*60+N($G1756))=0,"時間が0",IF($I1756=0,"丸めると0分","")))))))))</f>
        <v/>
      </c>
      <c r="M1756" s="58" t="n"/>
      <c r="N1756" s="33">
        <f>IF(ISNUMBER($A1756),DATE(YEAR($A1756),MONTH($A1756),1),"")</f>
        <v/>
      </c>
      <c r="O1756" s="34">
        <f>IF($C1756="","",IFERROR(MATCH($C1756,'案件'!$A$5:$A$84,0),"なし"))</f>
        <v/>
      </c>
      <c r="P1756" s="34">
        <f>IF($B1756="","",IFERROR(MATCH($B1756,'メンバー'!$B$5:$B$24,0),"なし"))</f>
        <v/>
      </c>
    </row>
    <row r="1757" ht="17" customHeight="1">
      <c r="A1757" s="23" t="n"/>
      <c r="B1757" s="21" t="n"/>
      <c r="C1757" s="21" t="n"/>
      <c r="D1757" s="29">
        <f>IF(OR($O1757="",$O1757="なし"),"",INDEX('案件'!$B$5:$B$84,$O1757)&amp;"")</f>
        <v/>
      </c>
      <c r="E1757" s="19" t="n"/>
      <c r="F1757" s="22" t="n"/>
      <c r="G1757" s="22" t="n"/>
      <c r="H1757" s="19" t="n"/>
      <c r="I1757" s="30">
        <f>IF(AND($F1757="",$G1757=""),"",IF(N('設定'!$B$11)&gt;0,ROUND((N($F1757)*60+N($G1757))/N('設定'!$B$11),0)*N('設定'!$B$11),(N($F1757)*60+N($G1757)))/60)</f>
        <v/>
      </c>
      <c r="J1757" s="31">
        <f>IF(OR($I1757="",$P1757="",$P1757="なし"),"",$I1757*N(INDEX('メンバー'!$D$5:$D$24,$P1757)))</f>
        <v/>
      </c>
      <c r="K1757" s="32">
        <f>IF(OR($O1757="",$O1757="なし"),"",INDEX('案件'!$D$5:$D$84,$O1757)&amp;"")</f>
        <v/>
      </c>
      <c r="L1757" s="32">
        <f>IF(AND($A1757="",$B1757="",$C1757="",$F1757="",$G1757=""),"",IF(NOT(ISNUMBER($A1757)),"日付がない",IF($P1757="","氏名がない",IF($P1757="なし","氏名がメンバーにない",IF($O1757="","案件コードがない",IF($O1757="なし","案件コードが案件にない",IF($I1757="","時間がない",IF((N($F1757)*60+N($G1757))=0,"時間が0",IF($I1757=0,"丸めると0分","")))))))))</f>
        <v/>
      </c>
      <c r="M1757" s="58" t="n"/>
      <c r="N1757" s="33">
        <f>IF(ISNUMBER($A1757),DATE(YEAR($A1757),MONTH($A1757),1),"")</f>
        <v/>
      </c>
      <c r="O1757" s="34">
        <f>IF($C1757="","",IFERROR(MATCH($C1757,'案件'!$A$5:$A$84,0),"なし"))</f>
        <v/>
      </c>
      <c r="P1757" s="34">
        <f>IF($B1757="","",IFERROR(MATCH($B1757,'メンバー'!$B$5:$B$24,0),"なし"))</f>
        <v/>
      </c>
    </row>
    <row r="1758" ht="17" customHeight="1">
      <c r="A1758" s="23" t="n"/>
      <c r="B1758" s="21" t="n"/>
      <c r="C1758" s="21" t="n"/>
      <c r="D1758" s="29">
        <f>IF(OR($O1758="",$O1758="なし"),"",INDEX('案件'!$B$5:$B$84,$O1758)&amp;"")</f>
        <v/>
      </c>
      <c r="E1758" s="19" t="n"/>
      <c r="F1758" s="22" t="n"/>
      <c r="G1758" s="22" t="n"/>
      <c r="H1758" s="19" t="n"/>
      <c r="I1758" s="30">
        <f>IF(AND($F1758="",$G1758=""),"",IF(N('設定'!$B$11)&gt;0,ROUND((N($F1758)*60+N($G1758))/N('設定'!$B$11),0)*N('設定'!$B$11),(N($F1758)*60+N($G1758)))/60)</f>
        <v/>
      </c>
      <c r="J1758" s="31">
        <f>IF(OR($I1758="",$P1758="",$P1758="なし"),"",$I1758*N(INDEX('メンバー'!$D$5:$D$24,$P1758)))</f>
        <v/>
      </c>
      <c r="K1758" s="32">
        <f>IF(OR($O1758="",$O1758="なし"),"",INDEX('案件'!$D$5:$D$84,$O1758)&amp;"")</f>
        <v/>
      </c>
      <c r="L1758" s="32">
        <f>IF(AND($A1758="",$B1758="",$C1758="",$F1758="",$G1758=""),"",IF(NOT(ISNUMBER($A1758)),"日付がない",IF($P1758="","氏名がない",IF($P1758="なし","氏名がメンバーにない",IF($O1758="","案件コードがない",IF($O1758="なし","案件コードが案件にない",IF($I1758="","時間がない",IF((N($F1758)*60+N($G1758))=0,"時間が0",IF($I1758=0,"丸めると0分","")))))))))</f>
        <v/>
      </c>
      <c r="M1758" s="58" t="n"/>
      <c r="N1758" s="33">
        <f>IF(ISNUMBER($A1758),DATE(YEAR($A1758),MONTH($A1758),1),"")</f>
        <v/>
      </c>
      <c r="O1758" s="34">
        <f>IF($C1758="","",IFERROR(MATCH($C1758,'案件'!$A$5:$A$84,0),"なし"))</f>
        <v/>
      </c>
      <c r="P1758" s="34">
        <f>IF($B1758="","",IFERROR(MATCH($B1758,'メンバー'!$B$5:$B$24,0),"なし"))</f>
        <v/>
      </c>
    </row>
    <row r="1759" ht="17" customHeight="1">
      <c r="A1759" s="23" t="n"/>
      <c r="B1759" s="21" t="n"/>
      <c r="C1759" s="21" t="n"/>
      <c r="D1759" s="29">
        <f>IF(OR($O1759="",$O1759="なし"),"",INDEX('案件'!$B$5:$B$84,$O1759)&amp;"")</f>
        <v/>
      </c>
      <c r="E1759" s="19" t="n"/>
      <c r="F1759" s="22" t="n"/>
      <c r="G1759" s="22" t="n"/>
      <c r="H1759" s="19" t="n"/>
      <c r="I1759" s="30">
        <f>IF(AND($F1759="",$G1759=""),"",IF(N('設定'!$B$11)&gt;0,ROUND((N($F1759)*60+N($G1759))/N('設定'!$B$11),0)*N('設定'!$B$11),(N($F1759)*60+N($G1759)))/60)</f>
        <v/>
      </c>
      <c r="J1759" s="31">
        <f>IF(OR($I1759="",$P1759="",$P1759="なし"),"",$I1759*N(INDEX('メンバー'!$D$5:$D$24,$P1759)))</f>
        <v/>
      </c>
      <c r="K1759" s="32">
        <f>IF(OR($O1759="",$O1759="なし"),"",INDEX('案件'!$D$5:$D$84,$O1759)&amp;"")</f>
        <v/>
      </c>
      <c r="L1759" s="32">
        <f>IF(AND($A1759="",$B1759="",$C1759="",$F1759="",$G1759=""),"",IF(NOT(ISNUMBER($A1759)),"日付がない",IF($P1759="","氏名がない",IF($P1759="なし","氏名がメンバーにない",IF($O1759="","案件コードがない",IF($O1759="なし","案件コードが案件にない",IF($I1759="","時間がない",IF((N($F1759)*60+N($G1759))=0,"時間が0",IF($I1759=0,"丸めると0分","")))))))))</f>
        <v/>
      </c>
      <c r="M1759" s="58" t="n"/>
      <c r="N1759" s="33">
        <f>IF(ISNUMBER($A1759),DATE(YEAR($A1759),MONTH($A1759),1),"")</f>
        <v/>
      </c>
      <c r="O1759" s="34">
        <f>IF($C1759="","",IFERROR(MATCH($C1759,'案件'!$A$5:$A$84,0),"なし"))</f>
        <v/>
      </c>
      <c r="P1759" s="34">
        <f>IF($B1759="","",IFERROR(MATCH($B1759,'メンバー'!$B$5:$B$24,0),"なし"))</f>
        <v/>
      </c>
    </row>
    <row r="1760" ht="17" customHeight="1">
      <c r="A1760" s="23" t="n"/>
      <c r="B1760" s="21" t="n"/>
      <c r="C1760" s="21" t="n"/>
      <c r="D1760" s="29">
        <f>IF(OR($O1760="",$O1760="なし"),"",INDEX('案件'!$B$5:$B$84,$O1760)&amp;"")</f>
        <v/>
      </c>
      <c r="E1760" s="19" t="n"/>
      <c r="F1760" s="22" t="n"/>
      <c r="G1760" s="22" t="n"/>
      <c r="H1760" s="19" t="n"/>
      <c r="I1760" s="30">
        <f>IF(AND($F1760="",$G1760=""),"",IF(N('設定'!$B$11)&gt;0,ROUND((N($F1760)*60+N($G1760))/N('設定'!$B$11),0)*N('設定'!$B$11),(N($F1760)*60+N($G1760)))/60)</f>
        <v/>
      </c>
      <c r="J1760" s="31">
        <f>IF(OR($I1760="",$P1760="",$P1760="なし"),"",$I1760*N(INDEX('メンバー'!$D$5:$D$24,$P1760)))</f>
        <v/>
      </c>
      <c r="K1760" s="32">
        <f>IF(OR($O1760="",$O1760="なし"),"",INDEX('案件'!$D$5:$D$84,$O1760)&amp;"")</f>
        <v/>
      </c>
      <c r="L1760" s="32">
        <f>IF(AND($A1760="",$B1760="",$C1760="",$F1760="",$G1760=""),"",IF(NOT(ISNUMBER($A1760)),"日付がない",IF($P1760="","氏名がない",IF($P1760="なし","氏名がメンバーにない",IF($O1760="","案件コードがない",IF($O1760="なし","案件コードが案件にない",IF($I1760="","時間がない",IF((N($F1760)*60+N($G1760))=0,"時間が0",IF($I1760=0,"丸めると0分","")))))))))</f>
        <v/>
      </c>
      <c r="M1760" s="58" t="n"/>
      <c r="N1760" s="33">
        <f>IF(ISNUMBER($A1760),DATE(YEAR($A1760),MONTH($A1760),1),"")</f>
        <v/>
      </c>
      <c r="O1760" s="34">
        <f>IF($C1760="","",IFERROR(MATCH($C1760,'案件'!$A$5:$A$84,0),"なし"))</f>
        <v/>
      </c>
      <c r="P1760" s="34">
        <f>IF($B1760="","",IFERROR(MATCH($B1760,'メンバー'!$B$5:$B$24,0),"なし"))</f>
        <v/>
      </c>
    </row>
    <row r="1761" ht="17" customHeight="1">
      <c r="A1761" s="23" t="n"/>
      <c r="B1761" s="21" t="n"/>
      <c r="C1761" s="21" t="n"/>
      <c r="D1761" s="29">
        <f>IF(OR($O1761="",$O1761="なし"),"",INDEX('案件'!$B$5:$B$84,$O1761)&amp;"")</f>
        <v/>
      </c>
      <c r="E1761" s="19" t="n"/>
      <c r="F1761" s="22" t="n"/>
      <c r="G1761" s="22" t="n"/>
      <c r="H1761" s="19" t="n"/>
      <c r="I1761" s="30">
        <f>IF(AND($F1761="",$G1761=""),"",IF(N('設定'!$B$11)&gt;0,ROUND((N($F1761)*60+N($G1761))/N('設定'!$B$11),0)*N('設定'!$B$11),(N($F1761)*60+N($G1761)))/60)</f>
        <v/>
      </c>
      <c r="J1761" s="31">
        <f>IF(OR($I1761="",$P1761="",$P1761="なし"),"",$I1761*N(INDEX('メンバー'!$D$5:$D$24,$P1761)))</f>
        <v/>
      </c>
      <c r="K1761" s="32">
        <f>IF(OR($O1761="",$O1761="なし"),"",INDEX('案件'!$D$5:$D$84,$O1761)&amp;"")</f>
        <v/>
      </c>
      <c r="L1761" s="32">
        <f>IF(AND($A1761="",$B1761="",$C1761="",$F1761="",$G1761=""),"",IF(NOT(ISNUMBER($A1761)),"日付がない",IF($P1761="","氏名がない",IF($P1761="なし","氏名がメンバーにない",IF($O1761="","案件コードがない",IF($O1761="なし","案件コードが案件にない",IF($I1761="","時間がない",IF((N($F1761)*60+N($G1761))=0,"時間が0",IF($I1761=0,"丸めると0分","")))))))))</f>
        <v/>
      </c>
      <c r="M1761" s="58" t="n"/>
      <c r="N1761" s="33">
        <f>IF(ISNUMBER($A1761),DATE(YEAR($A1761),MONTH($A1761),1),"")</f>
        <v/>
      </c>
      <c r="O1761" s="34">
        <f>IF($C1761="","",IFERROR(MATCH($C1761,'案件'!$A$5:$A$84,0),"なし"))</f>
        <v/>
      </c>
      <c r="P1761" s="34">
        <f>IF($B1761="","",IFERROR(MATCH($B1761,'メンバー'!$B$5:$B$24,0),"なし"))</f>
        <v/>
      </c>
    </row>
    <row r="1762" ht="17" customHeight="1">
      <c r="A1762" s="23" t="n"/>
      <c r="B1762" s="21" t="n"/>
      <c r="C1762" s="21" t="n"/>
      <c r="D1762" s="29">
        <f>IF(OR($O1762="",$O1762="なし"),"",INDEX('案件'!$B$5:$B$84,$O1762)&amp;"")</f>
        <v/>
      </c>
      <c r="E1762" s="19" t="n"/>
      <c r="F1762" s="22" t="n"/>
      <c r="G1762" s="22" t="n"/>
      <c r="H1762" s="19" t="n"/>
      <c r="I1762" s="30">
        <f>IF(AND($F1762="",$G1762=""),"",IF(N('設定'!$B$11)&gt;0,ROUND((N($F1762)*60+N($G1762))/N('設定'!$B$11),0)*N('設定'!$B$11),(N($F1762)*60+N($G1762)))/60)</f>
        <v/>
      </c>
      <c r="J1762" s="31">
        <f>IF(OR($I1762="",$P1762="",$P1762="なし"),"",$I1762*N(INDEX('メンバー'!$D$5:$D$24,$P1762)))</f>
        <v/>
      </c>
      <c r="K1762" s="32">
        <f>IF(OR($O1762="",$O1762="なし"),"",INDEX('案件'!$D$5:$D$84,$O1762)&amp;"")</f>
        <v/>
      </c>
      <c r="L1762" s="32">
        <f>IF(AND($A1762="",$B1762="",$C1762="",$F1762="",$G1762=""),"",IF(NOT(ISNUMBER($A1762)),"日付がない",IF($P1762="","氏名がない",IF($P1762="なし","氏名がメンバーにない",IF($O1762="","案件コードがない",IF($O1762="なし","案件コードが案件にない",IF($I1762="","時間がない",IF((N($F1762)*60+N($G1762))=0,"時間が0",IF($I1762=0,"丸めると0分","")))))))))</f>
        <v/>
      </c>
      <c r="M1762" s="58" t="n"/>
      <c r="N1762" s="33">
        <f>IF(ISNUMBER($A1762),DATE(YEAR($A1762),MONTH($A1762),1),"")</f>
        <v/>
      </c>
      <c r="O1762" s="34">
        <f>IF($C1762="","",IFERROR(MATCH($C1762,'案件'!$A$5:$A$84,0),"なし"))</f>
        <v/>
      </c>
      <c r="P1762" s="34">
        <f>IF($B1762="","",IFERROR(MATCH($B1762,'メンバー'!$B$5:$B$24,0),"なし"))</f>
        <v/>
      </c>
    </row>
    <row r="1763" ht="17" customHeight="1">
      <c r="A1763" s="23" t="n"/>
      <c r="B1763" s="21" t="n"/>
      <c r="C1763" s="21" t="n"/>
      <c r="D1763" s="29">
        <f>IF(OR($O1763="",$O1763="なし"),"",INDEX('案件'!$B$5:$B$84,$O1763)&amp;"")</f>
        <v/>
      </c>
      <c r="E1763" s="19" t="n"/>
      <c r="F1763" s="22" t="n"/>
      <c r="G1763" s="22" t="n"/>
      <c r="H1763" s="19" t="n"/>
      <c r="I1763" s="30">
        <f>IF(AND($F1763="",$G1763=""),"",IF(N('設定'!$B$11)&gt;0,ROUND((N($F1763)*60+N($G1763))/N('設定'!$B$11),0)*N('設定'!$B$11),(N($F1763)*60+N($G1763)))/60)</f>
        <v/>
      </c>
      <c r="J1763" s="31">
        <f>IF(OR($I1763="",$P1763="",$P1763="なし"),"",$I1763*N(INDEX('メンバー'!$D$5:$D$24,$P1763)))</f>
        <v/>
      </c>
      <c r="K1763" s="32">
        <f>IF(OR($O1763="",$O1763="なし"),"",INDEX('案件'!$D$5:$D$84,$O1763)&amp;"")</f>
        <v/>
      </c>
      <c r="L1763" s="32">
        <f>IF(AND($A1763="",$B1763="",$C1763="",$F1763="",$G1763=""),"",IF(NOT(ISNUMBER($A1763)),"日付がない",IF($P1763="","氏名がない",IF($P1763="なし","氏名がメンバーにない",IF($O1763="","案件コードがない",IF($O1763="なし","案件コードが案件にない",IF($I1763="","時間がない",IF((N($F1763)*60+N($G1763))=0,"時間が0",IF($I1763=0,"丸めると0分","")))))))))</f>
        <v/>
      </c>
      <c r="M1763" s="58" t="n"/>
      <c r="N1763" s="33">
        <f>IF(ISNUMBER($A1763),DATE(YEAR($A1763),MONTH($A1763),1),"")</f>
        <v/>
      </c>
      <c r="O1763" s="34">
        <f>IF($C1763="","",IFERROR(MATCH($C1763,'案件'!$A$5:$A$84,0),"なし"))</f>
        <v/>
      </c>
      <c r="P1763" s="34">
        <f>IF($B1763="","",IFERROR(MATCH($B1763,'メンバー'!$B$5:$B$24,0),"なし"))</f>
        <v/>
      </c>
    </row>
    <row r="1764" ht="17" customHeight="1">
      <c r="A1764" s="23" t="n"/>
      <c r="B1764" s="21" t="n"/>
      <c r="C1764" s="21" t="n"/>
      <c r="D1764" s="29">
        <f>IF(OR($O1764="",$O1764="なし"),"",INDEX('案件'!$B$5:$B$84,$O1764)&amp;"")</f>
        <v/>
      </c>
      <c r="E1764" s="19" t="n"/>
      <c r="F1764" s="22" t="n"/>
      <c r="G1764" s="22" t="n"/>
      <c r="H1764" s="19" t="n"/>
      <c r="I1764" s="30">
        <f>IF(AND($F1764="",$G1764=""),"",IF(N('設定'!$B$11)&gt;0,ROUND((N($F1764)*60+N($G1764))/N('設定'!$B$11),0)*N('設定'!$B$11),(N($F1764)*60+N($G1764)))/60)</f>
        <v/>
      </c>
      <c r="J1764" s="31">
        <f>IF(OR($I1764="",$P1764="",$P1764="なし"),"",$I1764*N(INDEX('メンバー'!$D$5:$D$24,$P1764)))</f>
        <v/>
      </c>
      <c r="K1764" s="32">
        <f>IF(OR($O1764="",$O1764="なし"),"",INDEX('案件'!$D$5:$D$84,$O1764)&amp;"")</f>
        <v/>
      </c>
      <c r="L1764" s="32">
        <f>IF(AND($A1764="",$B1764="",$C1764="",$F1764="",$G1764=""),"",IF(NOT(ISNUMBER($A1764)),"日付がない",IF($P1764="","氏名がない",IF($P1764="なし","氏名がメンバーにない",IF($O1764="","案件コードがない",IF($O1764="なし","案件コードが案件にない",IF($I1764="","時間がない",IF((N($F1764)*60+N($G1764))=0,"時間が0",IF($I1764=0,"丸めると0分","")))))))))</f>
        <v/>
      </c>
      <c r="M1764" s="58" t="n"/>
      <c r="N1764" s="33">
        <f>IF(ISNUMBER($A1764),DATE(YEAR($A1764),MONTH($A1764),1),"")</f>
        <v/>
      </c>
      <c r="O1764" s="34">
        <f>IF($C1764="","",IFERROR(MATCH($C1764,'案件'!$A$5:$A$84,0),"なし"))</f>
        <v/>
      </c>
      <c r="P1764" s="34">
        <f>IF($B1764="","",IFERROR(MATCH($B1764,'メンバー'!$B$5:$B$24,0),"なし"))</f>
        <v/>
      </c>
    </row>
    <row r="1765" ht="17" customHeight="1">
      <c r="A1765" s="23" t="n"/>
      <c r="B1765" s="21" t="n"/>
      <c r="C1765" s="21" t="n"/>
      <c r="D1765" s="29">
        <f>IF(OR($O1765="",$O1765="なし"),"",INDEX('案件'!$B$5:$B$84,$O1765)&amp;"")</f>
        <v/>
      </c>
      <c r="E1765" s="19" t="n"/>
      <c r="F1765" s="22" t="n"/>
      <c r="G1765" s="22" t="n"/>
      <c r="H1765" s="19" t="n"/>
      <c r="I1765" s="30">
        <f>IF(AND($F1765="",$G1765=""),"",IF(N('設定'!$B$11)&gt;0,ROUND((N($F1765)*60+N($G1765))/N('設定'!$B$11),0)*N('設定'!$B$11),(N($F1765)*60+N($G1765)))/60)</f>
        <v/>
      </c>
      <c r="J1765" s="31">
        <f>IF(OR($I1765="",$P1765="",$P1765="なし"),"",$I1765*N(INDEX('メンバー'!$D$5:$D$24,$P1765)))</f>
        <v/>
      </c>
      <c r="K1765" s="32">
        <f>IF(OR($O1765="",$O1765="なし"),"",INDEX('案件'!$D$5:$D$84,$O1765)&amp;"")</f>
        <v/>
      </c>
      <c r="L1765" s="32">
        <f>IF(AND($A1765="",$B1765="",$C1765="",$F1765="",$G1765=""),"",IF(NOT(ISNUMBER($A1765)),"日付がない",IF($P1765="","氏名がない",IF($P1765="なし","氏名がメンバーにない",IF($O1765="","案件コードがない",IF($O1765="なし","案件コードが案件にない",IF($I1765="","時間がない",IF((N($F1765)*60+N($G1765))=0,"時間が0",IF($I1765=0,"丸めると0分","")))))))))</f>
        <v/>
      </c>
      <c r="M1765" s="58" t="n"/>
      <c r="N1765" s="33">
        <f>IF(ISNUMBER($A1765),DATE(YEAR($A1765),MONTH($A1765),1),"")</f>
        <v/>
      </c>
      <c r="O1765" s="34">
        <f>IF($C1765="","",IFERROR(MATCH($C1765,'案件'!$A$5:$A$84,0),"なし"))</f>
        <v/>
      </c>
      <c r="P1765" s="34">
        <f>IF($B1765="","",IFERROR(MATCH($B1765,'メンバー'!$B$5:$B$24,0),"なし"))</f>
        <v/>
      </c>
    </row>
    <row r="1766" ht="17" customHeight="1">
      <c r="A1766" s="23" t="n"/>
      <c r="B1766" s="21" t="n"/>
      <c r="C1766" s="21" t="n"/>
      <c r="D1766" s="29">
        <f>IF(OR($O1766="",$O1766="なし"),"",INDEX('案件'!$B$5:$B$84,$O1766)&amp;"")</f>
        <v/>
      </c>
      <c r="E1766" s="19" t="n"/>
      <c r="F1766" s="22" t="n"/>
      <c r="G1766" s="22" t="n"/>
      <c r="H1766" s="19" t="n"/>
      <c r="I1766" s="30">
        <f>IF(AND($F1766="",$G1766=""),"",IF(N('設定'!$B$11)&gt;0,ROUND((N($F1766)*60+N($G1766))/N('設定'!$B$11),0)*N('設定'!$B$11),(N($F1766)*60+N($G1766)))/60)</f>
        <v/>
      </c>
      <c r="J1766" s="31">
        <f>IF(OR($I1766="",$P1766="",$P1766="なし"),"",$I1766*N(INDEX('メンバー'!$D$5:$D$24,$P1766)))</f>
        <v/>
      </c>
      <c r="K1766" s="32">
        <f>IF(OR($O1766="",$O1766="なし"),"",INDEX('案件'!$D$5:$D$84,$O1766)&amp;"")</f>
        <v/>
      </c>
      <c r="L1766" s="32">
        <f>IF(AND($A1766="",$B1766="",$C1766="",$F1766="",$G1766=""),"",IF(NOT(ISNUMBER($A1766)),"日付がない",IF($P1766="","氏名がない",IF($P1766="なし","氏名がメンバーにない",IF($O1766="","案件コードがない",IF($O1766="なし","案件コードが案件にない",IF($I1766="","時間がない",IF((N($F1766)*60+N($G1766))=0,"時間が0",IF($I1766=0,"丸めると0分","")))))))))</f>
        <v/>
      </c>
      <c r="M1766" s="58" t="n"/>
      <c r="N1766" s="33">
        <f>IF(ISNUMBER($A1766),DATE(YEAR($A1766),MONTH($A1766),1),"")</f>
        <v/>
      </c>
      <c r="O1766" s="34">
        <f>IF($C1766="","",IFERROR(MATCH($C1766,'案件'!$A$5:$A$84,0),"なし"))</f>
        <v/>
      </c>
      <c r="P1766" s="34">
        <f>IF($B1766="","",IFERROR(MATCH($B1766,'メンバー'!$B$5:$B$24,0),"なし"))</f>
        <v/>
      </c>
    </row>
    <row r="1767" ht="17" customHeight="1">
      <c r="A1767" s="23" t="n"/>
      <c r="B1767" s="21" t="n"/>
      <c r="C1767" s="21" t="n"/>
      <c r="D1767" s="29">
        <f>IF(OR($O1767="",$O1767="なし"),"",INDEX('案件'!$B$5:$B$84,$O1767)&amp;"")</f>
        <v/>
      </c>
      <c r="E1767" s="19" t="n"/>
      <c r="F1767" s="22" t="n"/>
      <c r="G1767" s="22" t="n"/>
      <c r="H1767" s="19" t="n"/>
      <c r="I1767" s="30">
        <f>IF(AND($F1767="",$G1767=""),"",IF(N('設定'!$B$11)&gt;0,ROUND((N($F1767)*60+N($G1767))/N('設定'!$B$11),0)*N('設定'!$B$11),(N($F1767)*60+N($G1767)))/60)</f>
        <v/>
      </c>
      <c r="J1767" s="31">
        <f>IF(OR($I1767="",$P1767="",$P1767="なし"),"",$I1767*N(INDEX('メンバー'!$D$5:$D$24,$P1767)))</f>
        <v/>
      </c>
      <c r="K1767" s="32">
        <f>IF(OR($O1767="",$O1767="なし"),"",INDEX('案件'!$D$5:$D$84,$O1767)&amp;"")</f>
        <v/>
      </c>
      <c r="L1767" s="32">
        <f>IF(AND($A1767="",$B1767="",$C1767="",$F1767="",$G1767=""),"",IF(NOT(ISNUMBER($A1767)),"日付がない",IF($P1767="","氏名がない",IF($P1767="なし","氏名がメンバーにない",IF($O1767="","案件コードがない",IF($O1767="なし","案件コードが案件にない",IF($I1767="","時間がない",IF((N($F1767)*60+N($G1767))=0,"時間が0",IF($I1767=0,"丸めると0分","")))))))))</f>
        <v/>
      </c>
      <c r="M1767" s="58" t="n"/>
      <c r="N1767" s="33">
        <f>IF(ISNUMBER($A1767),DATE(YEAR($A1767),MONTH($A1767),1),"")</f>
        <v/>
      </c>
      <c r="O1767" s="34">
        <f>IF($C1767="","",IFERROR(MATCH($C1767,'案件'!$A$5:$A$84,0),"なし"))</f>
        <v/>
      </c>
      <c r="P1767" s="34">
        <f>IF($B1767="","",IFERROR(MATCH($B1767,'メンバー'!$B$5:$B$24,0),"なし"))</f>
        <v/>
      </c>
    </row>
    <row r="1768" ht="17" customHeight="1">
      <c r="A1768" s="23" t="n"/>
      <c r="B1768" s="21" t="n"/>
      <c r="C1768" s="21" t="n"/>
      <c r="D1768" s="29">
        <f>IF(OR($O1768="",$O1768="なし"),"",INDEX('案件'!$B$5:$B$84,$O1768)&amp;"")</f>
        <v/>
      </c>
      <c r="E1768" s="19" t="n"/>
      <c r="F1768" s="22" t="n"/>
      <c r="G1768" s="22" t="n"/>
      <c r="H1768" s="19" t="n"/>
      <c r="I1768" s="30">
        <f>IF(AND($F1768="",$G1768=""),"",IF(N('設定'!$B$11)&gt;0,ROUND((N($F1768)*60+N($G1768))/N('設定'!$B$11),0)*N('設定'!$B$11),(N($F1768)*60+N($G1768)))/60)</f>
        <v/>
      </c>
      <c r="J1768" s="31">
        <f>IF(OR($I1768="",$P1768="",$P1768="なし"),"",$I1768*N(INDEX('メンバー'!$D$5:$D$24,$P1768)))</f>
        <v/>
      </c>
      <c r="K1768" s="32">
        <f>IF(OR($O1768="",$O1768="なし"),"",INDEX('案件'!$D$5:$D$84,$O1768)&amp;"")</f>
        <v/>
      </c>
      <c r="L1768" s="32">
        <f>IF(AND($A1768="",$B1768="",$C1768="",$F1768="",$G1768=""),"",IF(NOT(ISNUMBER($A1768)),"日付がない",IF($P1768="","氏名がない",IF($P1768="なし","氏名がメンバーにない",IF($O1768="","案件コードがない",IF($O1768="なし","案件コードが案件にない",IF($I1768="","時間がない",IF((N($F1768)*60+N($G1768))=0,"時間が0",IF($I1768=0,"丸めると0分","")))))))))</f>
        <v/>
      </c>
      <c r="M1768" s="58" t="n"/>
      <c r="N1768" s="33">
        <f>IF(ISNUMBER($A1768),DATE(YEAR($A1768),MONTH($A1768),1),"")</f>
        <v/>
      </c>
      <c r="O1768" s="34">
        <f>IF($C1768="","",IFERROR(MATCH($C1768,'案件'!$A$5:$A$84,0),"なし"))</f>
        <v/>
      </c>
      <c r="P1768" s="34">
        <f>IF($B1768="","",IFERROR(MATCH($B1768,'メンバー'!$B$5:$B$24,0),"なし"))</f>
        <v/>
      </c>
    </row>
    <row r="1769" ht="17" customHeight="1">
      <c r="A1769" s="23" t="n"/>
      <c r="B1769" s="21" t="n"/>
      <c r="C1769" s="21" t="n"/>
      <c r="D1769" s="29">
        <f>IF(OR($O1769="",$O1769="なし"),"",INDEX('案件'!$B$5:$B$84,$O1769)&amp;"")</f>
        <v/>
      </c>
      <c r="E1769" s="19" t="n"/>
      <c r="F1769" s="22" t="n"/>
      <c r="G1769" s="22" t="n"/>
      <c r="H1769" s="19" t="n"/>
      <c r="I1769" s="30">
        <f>IF(AND($F1769="",$G1769=""),"",IF(N('設定'!$B$11)&gt;0,ROUND((N($F1769)*60+N($G1769))/N('設定'!$B$11),0)*N('設定'!$B$11),(N($F1769)*60+N($G1769)))/60)</f>
        <v/>
      </c>
      <c r="J1769" s="31">
        <f>IF(OR($I1769="",$P1769="",$P1769="なし"),"",$I1769*N(INDEX('メンバー'!$D$5:$D$24,$P1769)))</f>
        <v/>
      </c>
      <c r="K1769" s="32">
        <f>IF(OR($O1769="",$O1769="なし"),"",INDEX('案件'!$D$5:$D$84,$O1769)&amp;"")</f>
        <v/>
      </c>
      <c r="L1769" s="32">
        <f>IF(AND($A1769="",$B1769="",$C1769="",$F1769="",$G1769=""),"",IF(NOT(ISNUMBER($A1769)),"日付がない",IF($P1769="","氏名がない",IF($P1769="なし","氏名がメンバーにない",IF($O1769="","案件コードがない",IF($O1769="なし","案件コードが案件にない",IF($I1769="","時間がない",IF((N($F1769)*60+N($G1769))=0,"時間が0",IF($I1769=0,"丸めると0分","")))))))))</f>
        <v/>
      </c>
      <c r="M1769" s="58" t="n"/>
      <c r="N1769" s="33">
        <f>IF(ISNUMBER($A1769),DATE(YEAR($A1769),MONTH($A1769),1),"")</f>
        <v/>
      </c>
      <c r="O1769" s="34">
        <f>IF($C1769="","",IFERROR(MATCH($C1769,'案件'!$A$5:$A$84,0),"なし"))</f>
        <v/>
      </c>
      <c r="P1769" s="34">
        <f>IF($B1769="","",IFERROR(MATCH($B1769,'メンバー'!$B$5:$B$24,0),"なし"))</f>
        <v/>
      </c>
    </row>
    <row r="1770" ht="17" customHeight="1">
      <c r="A1770" s="23" t="n"/>
      <c r="B1770" s="21" t="n"/>
      <c r="C1770" s="21" t="n"/>
      <c r="D1770" s="29">
        <f>IF(OR($O1770="",$O1770="なし"),"",INDEX('案件'!$B$5:$B$84,$O1770)&amp;"")</f>
        <v/>
      </c>
      <c r="E1770" s="19" t="n"/>
      <c r="F1770" s="22" t="n"/>
      <c r="G1770" s="22" t="n"/>
      <c r="H1770" s="19" t="n"/>
      <c r="I1770" s="30">
        <f>IF(AND($F1770="",$G1770=""),"",IF(N('設定'!$B$11)&gt;0,ROUND((N($F1770)*60+N($G1770))/N('設定'!$B$11),0)*N('設定'!$B$11),(N($F1770)*60+N($G1770)))/60)</f>
        <v/>
      </c>
      <c r="J1770" s="31">
        <f>IF(OR($I1770="",$P1770="",$P1770="なし"),"",$I1770*N(INDEX('メンバー'!$D$5:$D$24,$P1770)))</f>
        <v/>
      </c>
      <c r="K1770" s="32">
        <f>IF(OR($O1770="",$O1770="なし"),"",INDEX('案件'!$D$5:$D$84,$O1770)&amp;"")</f>
        <v/>
      </c>
      <c r="L1770" s="32">
        <f>IF(AND($A1770="",$B1770="",$C1770="",$F1770="",$G1770=""),"",IF(NOT(ISNUMBER($A1770)),"日付がない",IF($P1770="","氏名がない",IF($P1770="なし","氏名がメンバーにない",IF($O1770="","案件コードがない",IF($O1770="なし","案件コードが案件にない",IF($I1770="","時間がない",IF((N($F1770)*60+N($G1770))=0,"時間が0",IF($I1770=0,"丸めると0分","")))))))))</f>
        <v/>
      </c>
      <c r="M1770" s="58" t="n"/>
      <c r="N1770" s="33">
        <f>IF(ISNUMBER($A1770),DATE(YEAR($A1770),MONTH($A1770),1),"")</f>
        <v/>
      </c>
      <c r="O1770" s="34">
        <f>IF($C1770="","",IFERROR(MATCH($C1770,'案件'!$A$5:$A$84,0),"なし"))</f>
        <v/>
      </c>
      <c r="P1770" s="34">
        <f>IF($B1770="","",IFERROR(MATCH($B1770,'メンバー'!$B$5:$B$24,0),"なし"))</f>
        <v/>
      </c>
    </row>
    <row r="1771" ht="17" customHeight="1">
      <c r="A1771" s="23" t="n"/>
      <c r="B1771" s="21" t="n"/>
      <c r="C1771" s="21" t="n"/>
      <c r="D1771" s="29">
        <f>IF(OR($O1771="",$O1771="なし"),"",INDEX('案件'!$B$5:$B$84,$O1771)&amp;"")</f>
        <v/>
      </c>
      <c r="E1771" s="19" t="n"/>
      <c r="F1771" s="22" t="n"/>
      <c r="G1771" s="22" t="n"/>
      <c r="H1771" s="19" t="n"/>
      <c r="I1771" s="30">
        <f>IF(AND($F1771="",$G1771=""),"",IF(N('設定'!$B$11)&gt;0,ROUND((N($F1771)*60+N($G1771))/N('設定'!$B$11),0)*N('設定'!$B$11),(N($F1771)*60+N($G1771)))/60)</f>
        <v/>
      </c>
      <c r="J1771" s="31">
        <f>IF(OR($I1771="",$P1771="",$P1771="なし"),"",$I1771*N(INDEX('メンバー'!$D$5:$D$24,$P1771)))</f>
        <v/>
      </c>
      <c r="K1771" s="32">
        <f>IF(OR($O1771="",$O1771="なし"),"",INDEX('案件'!$D$5:$D$84,$O1771)&amp;"")</f>
        <v/>
      </c>
      <c r="L1771" s="32">
        <f>IF(AND($A1771="",$B1771="",$C1771="",$F1771="",$G1771=""),"",IF(NOT(ISNUMBER($A1771)),"日付がない",IF($P1771="","氏名がない",IF($P1771="なし","氏名がメンバーにない",IF($O1771="","案件コードがない",IF($O1771="なし","案件コードが案件にない",IF($I1771="","時間がない",IF((N($F1771)*60+N($G1771))=0,"時間が0",IF($I1771=0,"丸めると0分","")))))))))</f>
        <v/>
      </c>
      <c r="M1771" s="58" t="n"/>
      <c r="N1771" s="33">
        <f>IF(ISNUMBER($A1771),DATE(YEAR($A1771),MONTH($A1771),1),"")</f>
        <v/>
      </c>
      <c r="O1771" s="34">
        <f>IF($C1771="","",IFERROR(MATCH($C1771,'案件'!$A$5:$A$84,0),"なし"))</f>
        <v/>
      </c>
      <c r="P1771" s="34">
        <f>IF($B1771="","",IFERROR(MATCH($B1771,'メンバー'!$B$5:$B$24,0),"なし"))</f>
        <v/>
      </c>
    </row>
    <row r="1772" ht="17" customHeight="1">
      <c r="A1772" s="23" t="n"/>
      <c r="B1772" s="21" t="n"/>
      <c r="C1772" s="21" t="n"/>
      <c r="D1772" s="29">
        <f>IF(OR($O1772="",$O1772="なし"),"",INDEX('案件'!$B$5:$B$84,$O1772)&amp;"")</f>
        <v/>
      </c>
      <c r="E1772" s="19" t="n"/>
      <c r="F1772" s="22" t="n"/>
      <c r="G1772" s="22" t="n"/>
      <c r="H1772" s="19" t="n"/>
      <c r="I1772" s="30">
        <f>IF(AND($F1772="",$G1772=""),"",IF(N('設定'!$B$11)&gt;0,ROUND((N($F1772)*60+N($G1772))/N('設定'!$B$11),0)*N('設定'!$B$11),(N($F1772)*60+N($G1772)))/60)</f>
        <v/>
      </c>
      <c r="J1772" s="31">
        <f>IF(OR($I1772="",$P1772="",$P1772="なし"),"",$I1772*N(INDEX('メンバー'!$D$5:$D$24,$P1772)))</f>
        <v/>
      </c>
      <c r="K1772" s="32">
        <f>IF(OR($O1772="",$O1772="なし"),"",INDEX('案件'!$D$5:$D$84,$O1772)&amp;"")</f>
        <v/>
      </c>
      <c r="L1772" s="32">
        <f>IF(AND($A1772="",$B1772="",$C1772="",$F1772="",$G1772=""),"",IF(NOT(ISNUMBER($A1772)),"日付がない",IF($P1772="","氏名がない",IF($P1772="なし","氏名がメンバーにない",IF($O1772="","案件コードがない",IF($O1772="なし","案件コードが案件にない",IF($I1772="","時間がない",IF((N($F1772)*60+N($G1772))=0,"時間が0",IF($I1772=0,"丸めると0分","")))))))))</f>
        <v/>
      </c>
      <c r="M1772" s="58" t="n"/>
      <c r="N1772" s="33">
        <f>IF(ISNUMBER($A1772),DATE(YEAR($A1772),MONTH($A1772),1),"")</f>
        <v/>
      </c>
      <c r="O1772" s="34">
        <f>IF($C1772="","",IFERROR(MATCH($C1772,'案件'!$A$5:$A$84,0),"なし"))</f>
        <v/>
      </c>
      <c r="P1772" s="34">
        <f>IF($B1772="","",IFERROR(MATCH($B1772,'メンバー'!$B$5:$B$24,0),"なし"))</f>
        <v/>
      </c>
    </row>
    <row r="1773" ht="17" customHeight="1">
      <c r="A1773" s="23" t="n"/>
      <c r="B1773" s="21" t="n"/>
      <c r="C1773" s="21" t="n"/>
      <c r="D1773" s="29">
        <f>IF(OR($O1773="",$O1773="なし"),"",INDEX('案件'!$B$5:$B$84,$O1773)&amp;"")</f>
        <v/>
      </c>
      <c r="E1773" s="19" t="n"/>
      <c r="F1773" s="22" t="n"/>
      <c r="G1773" s="22" t="n"/>
      <c r="H1773" s="19" t="n"/>
      <c r="I1773" s="30">
        <f>IF(AND($F1773="",$G1773=""),"",IF(N('設定'!$B$11)&gt;0,ROUND((N($F1773)*60+N($G1773))/N('設定'!$B$11),0)*N('設定'!$B$11),(N($F1773)*60+N($G1773)))/60)</f>
        <v/>
      </c>
      <c r="J1773" s="31">
        <f>IF(OR($I1773="",$P1773="",$P1773="なし"),"",$I1773*N(INDEX('メンバー'!$D$5:$D$24,$P1773)))</f>
        <v/>
      </c>
      <c r="K1773" s="32">
        <f>IF(OR($O1773="",$O1773="なし"),"",INDEX('案件'!$D$5:$D$84,$O1773)&amp;"")</f>
        <v/>
      </c>
      <c r="L1773" s="32">
        <f>IF(AND($A1773="",$B1773="",$C1773="",$F1773="",$G1773=""),"",IF(NOT(ISNUMBER($A1773)),"日付がない",IF($P1773="","氏名がない",IF($P1773="なし","氏名がメンバーにない",IF($O1773="","案件コードがない",IF($O1773="なし","案件コードが案件にない",IF($I1773="","時間がない",IF((N($F1773)*60+N($G1773))=0,"時間が0",IF($I1773=0,"丸めると0分","")))))))))</f>
        <v/>
      </c>
      <c r="M1773" s="58" t="n"/>
      <c r="N1773" s="33">
        <f>IF(ISNUMBER($A1773),DATE(YEAR($A1773),MONTH($A1773),1),"")</f>
        <v/>
      </c>
      <c r="O1773" s="34">
        <f>IF($C1773="","",IFERROR(MATCH($C1773,'案件'!$A$5:$A$84,0),"なし"))</f>
        <v/>
      </c>
      <c r="P1773" s="34">
        <f>IF($B1773="","",IFERROR(MATCH($B1773,'メンバー'!$B$5:$B$24,0),"なし"))</f>
        <v/>
      </c>
    </row>
    <row r="1774" ht="17" customHeight="1">
      <c r="A1774" s="23" t="n"/>
      <c r="B1774" s="21" t="n"/>
      <c r="C1774" s="21" t="n"/>
      <c r="D1774" s="29">
        <f>IF(OR($O1774="",$O1774="なし"),"",INDEX('案件'!$B$5:$B$84,$O1774)&amp;"")</f>
        <v/>
      </c>
      <c r="E1774" s="19" t="n"/>
      <c r="F1774" s="22" t="n"/>
      <c r="G1774" s="22" t="n"/>
      <c r="H1774" s="19" t="n"/>
      <c r="I1774" s="30">
        <f>IF(AND($F1774="",$G1774=""),"",IF(N('設定'!$B$11)&gt;0,ROUND((N($F1774)*60+N($G1774))/N('設定'!$B$11),0)*N('設定'!$B$11),(N($F1774)*60+N($G1774)))/60)</f>
        <v/>
      </c>
      <c r="J1774" s="31">
        <f>IF(OR($I1774="",$P1774="",$P1774="なし"),"",$I1774*N(INDEX('メンバー'!$D$5:$D$24,$P1774)))</f>
        <v/>
      </c>
      <c r="K1774" s="32">
        <f>IF(OR($O1774="",$O1774="なし"),"",INDEX('案件'!$D$5:$D$84,$O1774)&amp;"")</f>
        <v/>
      </c>
      <c r="L1774" s="32">
        <f>IF(AND($A1774="",$B1774="",$C1774="",$F1774="",$G1774=""),"",IF(NOT(ISNUMBER($A1774)),"日付がない",IF($P1774="","氏名がない",IF($P1774="なし","氏名がメンバーにない",IF($O1774="","案件コードがない",IF($O1774="なし","案件コードが案件にない",IF($I1774="","時間がない",IF((N($F1774)*60+N($G1774))=0,"時間が0",IF($I1774=0,"丸めると0分","")))))))))</f>
        <v/>
      </c>
      <c r="M1774" s="58" t="n"/>
      <c r="N1774" s="33">
        <f>IF(ISNUMBER($A1774),DATE(YEAR($A1774),MONTH($A1774),1),"")</f>
        <v/>
      </c>
      <c r="O1774" s="34">
        <f>IF($C1774="","",IFERROR(MATCH($C1774,'案件'!$A$5:$A$84,0),"なし"))</f>
        <v/>
      </c>
      <c r="P1774" s="34">
        <f>IF($B1774="","",IFERROR(MATCH($B1774,'メンバー'!$B$5:$B$24,0),"なし"))</f>
        <v/>
      </c>
    </row>
    <row r="1775" ht="17" customHeight="1">
      <c r="A1775" s="23" t="n"/>
      <c r="B1775" s="21" t="n"/>
      <c r="C1775" s="21" t="n"/>
      <c r="D1775" s="29">
        <f>IF(OR($O1775="",$O1775="なし"),"",INDEX('案件'!$B$5:$B$84,$O1775)&amp;"")</f>
        <v/>
      </c>
      <c r="E1775" s="19" t="n"/>
      <c r="F1775" s="22" t="n"/>
      <c r="G1775" s="22" t="n"/>
      <c r="H1775" s="19" t="n"/>
      <c r="I1775" s="30">
        <f>IF(AND($F1775="",$G1775=""),"",IF(N('設定'!$B$11)&gt;0,ROUND((N($F1775)*60+N($G1775))/N('設定'!$B$11),0)*N('設定'!$B$11),(N($F1775)*60+N($G1775)))/60)</f>
        <v/>
      </c>
      <c r="J1775" s="31">
        <f>IF(OR($I1775="",$P1775="",$P1775="なし"),"",$I1775*N(INDEX('メンバー'!$D$5:$D$24,$P1775)))</f>
        <v/>
      </c>
      <c r="K1775" s="32">
        <f>IF(OR($O1775="",$O1775="なし"),"",INDEX('案件'!$D$5:$D$84,$O1775)&amp;"")</f>
        <v/>
      </c>
      <c r="L1775" s="32">
        <f>IF(AND($A1775="",$B1775="",$C1775="",$F1775="",$G1775=""),"",IF(NOT(ISNUMBER($A1775)),"日付がない",IF($P1775="","氏名がない",IF($P1775="なし","氏名がメンバーにない",IF($O1775="","案件コードがない",IF($O1775="なし","案件コードが案件にない",IF($I1775="","時間がない",IF((N($F1775)*60+N($G1775))=0,"時間が0",IF($I1775=0,"丸めると0分","")))))))))</f>
        <v/>
      </c>
      <c r="M1775" s="58" t="n"/>
      <c r="N1775" s="33">
        <f>IF(ISNUMBER($A1775),DATE(YEAR($A1775),MONTH($A1775),1),"")</f>
        <v/>
      </c>
      <c r="O1775" s="34">
        <f>IF($C1775="","",IFERROR(MATCH($C1775,'案件'!$A$5:$A$84,0),"なし"))</f>
        <v/>
      </c>
      <c r="P1775" s="34">
        <f>IF($B1775="","",IFERROR(MATCH($B1775,'メンバー'!$B$5:$B$24,0),"なし"))</f>
        <v/>
      </c>
    </row>
    <row r="1776" ht="17" customHeight="1">
      <c r="A1776" s="23" t="n"/>
      <c r="B1776" s="21" t="n"/>
      <c r="C1776" s="21" t="n"/>
      <c r="D1776" s="29">
        <f>IF(OR($O1776="",$O1776="なし"),"",INDEX('案件'!$B$5:$B$84,$O1776)&amp;"")</f>
        <v/>
      </c>
      <c r="E1776" s="19" t="n"/>
      <c r="F1776" s="22" t="n"/>
      <c r="G1776" s="22" t="n"/>
      <c r="H1776" s="19" t="n"/>
      <c r="I1776" s="30">
        <f>IF(AND($F1776="",$G1776=""),"",IF(N('設定'!$B$11)&gt;0,ROUND((N($F1776)*60+N($G1776))/N('設定'!$B$11),0)*N('設定'!$B$11),(N($F1776)*60+N($G1776)))/60)</f>
        <v/>
      </c>
      <c r="J1776" s="31">
        <f>IF(OR($I1776="",$P1776="",$P1776="なし"),"",$I1776*N(INDEX('メンバー'!$D$5:$D$24,$P1776)))</f>
        <v/>
      </c>
      <c r="K1776" s="32">
        <f>IF(OR($O1776="",$O1776="なし"),"",INDEX('案件'!$D$5:$D$84,$O1776)&amp;"")</f>
        <v/>
      </c>
      <c r="L1776" s="32">
        <f>IF(AND($A1776="",$B1776="",$C1776="",$F1776="",$G1776=""),"",IF(NOT(ISNUMBER($A1776)),"日付がない",IF($P1776="","氏名がない",IF($P1776="なし","氏名がメンバーにない",IF($O1776="","案件コードがない",IF($O1776="なし","案件コードが案件にない",IF($I1776="","時間がない",IF((N($F1776)*60+N($G1776))=0,"時間が0",IF($I1776=0,"丸めると0分","")))))))))</f>
        <v/>
      </c>
      <c r="M1776" s="58" t="n"/>
      <c r="N1776" s="33">
        <f>IF(ISNUMBER($A1776),DATE(YEAR($A1776),MONTH($A1776),1),"")</f>
        <v/>
      </c>
      <c r="O1776" s="34">
        <f>IF($C1776="","",IFERROR(MATCH($C1776,'案件'!$A$5:$A$84,0),"なし"))</f>
        <v/>
      </c>
      <c r="P1776" s="34">
        <f>IF($B1776="","",IFERROR(MATCH($B1776,'メンバー'!$B$5:$B$24,0),"なし"))</f>
        <v/>
      </c>
    </row>
    <row r="1777" ht="17" customHeight="1">
      <c r="A1777" s="23" t="n"/>
      <c r="B1777" s="21" t="n"/>
      <c r="C1777" s="21" t="n"/>
      <c r="D1777" s="29">
        <f>IF(OR($O1777="",$O1777="なし"),"",INDEX('案件'!$B$5:$B$84,$O1777)&amp;"")</f>
        <v/>
      </c>
      <c r="E1777" s="19" t="n"/>
      <c r="F1777" s="22" t="n"/>
      <c r="G1777" s="22" t="n"/>
      <c r="H1777" s="19" t="n"/>
      <c r="I1777" s="30">
        <f>IF(AND($F1777="",$G1777=""),"",IF(N('設定'!$B$11)&gt;0,ROUND((N($F1777)*60+N($G1777))/N('設定'!$B$11),0)*N('設定'!$B$11),(N($F1777)*60+N($G1777)))/60)</f>
        <v/>
      </c>
      <c r="J1777" s="31">
        <f>IF(OR($I1777="",$P1777="",$P1777="なし"),"",$I1777*N(INDEX('メンバー'!$D$5:$D$24,$P1777)))</f>
        <v/>
      </c>
      <c r="K1777" s="32">
        <f>IF(OR($O1777="",$O1777="なし"),"",INDEX('案件'!$D$5:$D$84,$O1777)&amp;"")</f>
        <v/>
      </c>
      <c r="L1777" s="32">
        <f>IF(AND($A1777="",$B1777="",$C1777="",$F1777="",$G1777=""),"",IF(NOT(ISNUMBER($A1777)),"日付がない",IF($P1777="","氏名がない",IF($P1777="なし","氏名がメンバーにない",IF($O1777="","案件コードがない",IF($O1777="なし","案件コードが案件にない",IF($I1777="","時間がない",IF((N($F1777)*60+N($G1777))=0,"時間が0",IF($I1777=0,"丸めると0分","")))))))))</f>
        <v/>
      </c>
      <c r="M1777" s="58" t="n"/>
      <c r="N1777" s="33">
        <f>IF(ISNUMBER($A1777),DATE(YEAR($A1777),MONTH($A1777),1),"")</f>
        <v/>
      </c>
      <c r="O1777" s="34">
        <f>IF($C1777="","",IFERROR(MATCH($C1777,'案件'!$A$5:$A$84,0),"なし"))</f>
        <v/>
      </c>
      <c r="P1777" s="34">
        <f>IF($B1777="","",IFERROR(MATCH($B1777,'メンバー'!$B$5:$B$24,0),"なし"))</f>
        <v/>
      </c>
    </row>
    <row r="1778" ht="17" customHeight="1">
      <c r="A1778" s="23" t="n"/>
      <c r="B1778" s="21" t="n"/>
      <c r="C1778" s="21" t="n"/>
      <c r="D1778" s="29">
        <f>IF(OR($O1778="",$O1778="なし"),"",INDEX('案件'!$B$5:$B$84,$O1778)&amp;"")</f>
        <v/>
      </c>
      <c r="E1778" s="19" t="n"/>
      <c r="F1778" s="22" t="n"/>
      <c r="G1778" s="22" t="n"/>
      <c r="H1778" s="19" t="n"/>
      <c r="I1778" s="30">
        <f>IF(AND($F1778="",$G1778=""),"",IF(N('設定'!$B$11)&gt;0,ROUND((N($F1778)*60+N($G1778))/N('設定'!$B$11),0)*N('設定'!$B$11),(N($F1778)*60+N($G1778)))/60)</f>
        <v/>
      </c>
      <c r="J1778" s="31">
        <f>IF(OR($I1778="",$P1778="",$P1778="なし"),"",$I1778*N(INDEX('メンバー'!$D$5:$D$24,$P1778)))</f>
        <v/>
      </c>
      <c r="K1778" s="32">
        <f>IF(OR($O1778="",$O1778="なし"),"",INDEX('案件'!$D$5:$D$84,$O1778)&amp;"")</f>
        <v/>
      </c>
      <c r="L1778" s="32">
        <f>IF(AND($A1778="",$B1778="",$C1778="",$F1778="",$G1778=""),"",IF(NOT(ISNUMBER($A1778)),"日付がない",IF($P1778="","氏名がない",IF($P1778="なし","氏名がメンバーにない",IF($O1778="","案件コードがない",IF($O1778="なし","案件コードが案件にない",IF($I1778="","時間がない",IF((N($F1778)*60+N($G1778))=0,"時間が0",IF($I1778=0,"丸めると0分","")))))))))</f>
        <v/>
      </c>
      <c r="M1778" s="58" t="n"/>
      <c r="N1778" s="33">
        <f>IF(ISNUMBER($A1778),DATE(YEAR($A1778),MONTH($A1778),1),"")</f>
        <v/>
      </c>
      <c r="O1778" s="34">
        <f>IF($C1778="","",IFERROR(MATCH($C1778,'案件'!$A$5:$A$84,0),"なし"))</f>
        <v/>
      </c>
      <c r="P1778" s="34">
        <f>IF($B1778="","",IFERROR(MATCH($B1778,'メンバー'!$B$5:$B$24,0),"なし"))</f>
        <v/>
      </c>
    </row>
    <row r="1779" ht="17" customHeight="1">
      <c r="A1779" s="23" t="n"/>
      <c r="B1779" s="21" t="n"/>
      <c r="C1779" s="21" t="n"/>
      <c r="D1779" s="29">
        <f>IF(OR($O1779="",$O1779="なし"),"",INDEX('案件'!$B$5:$B$84,$O1779)&amp;"")</f>
        <v/>
      </c>
      <c r="E1779" s="19" t="n"/>
      <c r="F1779" s="22" t="n"/>
      <c r="G1779" s="22" t="n"/>
      <c r="H1779" s="19" t="n"/>
      <c r="I1779" s="30">
        <f>IF(AND($F1779="",$G1779=""),"",IF(N('設定'!$B$11)&gt;0,ROUND((N($F1779)*60+N($G1779))/N('設定'!$B$11),0)*N('設定'!$B$11),(N($F1779)*60+N($G1779)))/60)</f>
        <v/>
      </c>
      <c r="J1779" s="31">
        <f>IF(OR($I1779="",$P1779="",$P1779="なし"),"",$I1779*N(INDEX('メンバー'!$D$5:$D$24,$P1779)))</f>
        <v/>
      </c>
      <c r="K1779" s="32">
        <f>IF(OR($O1779="",$O1779="なし"),"",INDEX('案件'!$D$5:$D$84,$O1779)&amp;"")</f>
        <v/>
      </c>
      <c r="L1779" s="32">
        <f>IF(AND($A1779="",$B1779="",$C1779="",$F1779="",$G1779=""),"",IF(NOT(ISNUMBER($A1779)),"日付がない",IF($P1779="","氏名がない",IF($P1779="なし","氏名がメンバーにない",IF($O1779="","案件コードがない",IF($O1779="なし","案件コードが案件にない",IF($I1779="","時間がない",IF((N($F1779)*60+N($G1779))=0,"時間が0",IF($I1779=0,"丸めると0分","")))))))))</f>
        <v/>
      </c>
      <c r="M1779" s="58" t="n"/>
      <c r="N1779" s="33">
        <f>IF(ISNUMBER($A1779),DATE(YEAR($A1779),MONTH($A1779),1),"")</f>
        <v/>
      </c>
      <c r="O1779" s="34">
        <f>IF($C1779="","",IFERROR(MATCH($C1779,'案件'!$A$5:$A$84,0),"なし"))</f>
        <v/>
      </c>
      <c r="P1779" s="34">
        <f>IF($B1779="","",IFERROR(MATCH($B1779,'メンバー'!$B$5:$B$24,0),"なし"))</f>
        <v/>
      </c>
    </row>
    <row r="1780" ht="17" customHeight="1">
      <c r="A1780" s="23" t="n"/>
      <c r="B1780" s="21" t="n"/>
      <c r="C1780" s="21" t="n"/>
      <c r="D1780" s="29">
        <f>IF(OR($O1780="",$O1780="なし"),"",INDEX('案件'!$B$5:$B$84,$O1780)&amp;"")</f>
        <v/>
      </c>
      <c r="E1780" s="19" t="n"/>
      <c r="F1780" s="22" t="n"/>
      <c r="G1780" s="22" t="n"/>
      <c r="H1780" s="19" t="n"/>
      <c r="I1780" s="30">
        <f>IF(AND($F1780="",$G1780=""),"",IF(N('設定'!$B$11)&gt;0,ROUND((N($F1780)*60+N($G1780))/N('設定'!$B$11),0)*N('設定'!$B$11),(N($F1780)*60+N($G1780)))/60)</f>
        <v/>
      </c>
      <c r="J1780" s="31">
        <f>IF(OR($I1780="",$P1780="",$P1780="なし"),"",$I1780*N(INDEX('メンバー'!$D$5:$D$24,$P1780)))</f>
        <v/>
      </c>
      <c r="K1780" s="32">
        <f>IF(OR($O1780="",$O1780="なし"),"",INDEX('案件'!$D$5:$D$84,$O1780)&amp;"")</f>
        <v/>
      </c>
      <c r="L1780" s="32">
        <f>IF(AND($A1780="",$B1780="",$C1780="",$F1780="",$G1780=""),"",IF(NOT(ISNUMBER($A1780)),"日付がない",IF($P1780="","氏名がない",IF($P1780="なし","氏名がメンバーにない",IF($O1780="","案件コードがない",IF($O1780="なし","案件コードが案件にない",IF($I1780="","時間がない",IF((N($F1780)*60+N($G1780))=0,"時間が0",IF($I1780=0,"丸めると0分","")))))))))</f>
        <v/>
      </c>
      <c r="M1780" s="58" t="n"/>
      <c r="N1780" s="33">
        <f>IF(ISNUMBER($A1780),DATE(YEAR($A1780),MONTH($A1780),1),"")</f>
        <v/>
      </c>
      <c r="O1780" s="34">
        <f>IF($C1780="","",IFERROR(MATCH($C1780,'案件'!$A$5:$A$84,0),"なし"))</f>
        <v/>
      </c>
      <c r="P1780" s="34">
        <f>IF($B1780="","",IFERROR(MATCH($B1780,'メンバー'!$B$5:$B$24,0),"なし"))</f>
        <v/>
      </c>
    </row>
    <row r="1781" ht="17" customHeight="1">
      <c r="A1781" s="23" t="n"/>
      <c r="B1781" s="21" t="n"/>
      <c r="C1781" s="21" t="n"/>
      <c r="D1781" s="29">
        <f>IF(OR($O1781="",$O1781="なし"),"",INDEX('案件'!$B$5:$B$84,$O1781)&amp;"")</f>
        <v/>
      </c>
      <c r="E1781" s="19" t="n"/>
      <c r="F1781" s="22" t="n"/>
      <c r="G1781" s="22" t="n"/>
      <c r="H1781" s="19" t="n"/>
      <c r="I1781" s="30">
        <f>IF(AND($F1781="",$G1781=""),"",IF(N('設定'!$B$11)&gt;0,ROUND((N($F1781)*60+N($G1781))/N('設定'!$B$11),0)*N('設定'!$B$11),(N($F1781)*60+N($G1781)))/60)</f>
        <v/>
      </c>
      <c r="J1781" s="31">
        <f>IF(OR($I1781="",$P1781="",$P1781="なし"),"",$I1781*N(INDEX('メンバー'!$D$5:$D$24,$P1781)))</f>
        <v/>
      </c>
      <c r="K1781" s="32">
        <f>IF(OR($O1781="",$O1781="なし"),"",INDEX('案件'!$D$5:$D$84,$O1781)&amp;"")</f>
        <v/>
      </c>
      <c r="L1781" s="32">
        <f>IF(AND($A1781="",$B1781="",$C1781="",$F1781="",$G1781=""),"",IF(NOT(ISNUMBER($A1781)),"日付がない",IF($P1781="","氏名がない",IF($P1781="なし","氏名がメンバーにない",IF($O1781="","案件コードがない",IF($O1781="なし","案件コードが案件にない",IF($I1781="","時間がない",IF((N($F1781)*60+N($G1781))=0,"時間が0",IF($I1781=0,"丸めると0分","")))))))))</f>
        <v/>
      </c>
      <c r="M1781" s="58" t="n"/>
      <c r="N1781" s="33">
        <f>IF(ISNUMBER($A1781),DATE(YEAR($A1781),MONTH($A1781),1),"")</f>
        <v/>
      </c>
      <c r="O1781" s="34">
        <f>IF($C1781="","",IFERROR(MATCH($C1781,'案件'!$A$5:$A$84,0),"なし"))</f>
        <v/>
      </c>
      <c r="P1781" s="34">
        <f>IF($B1781="","",IFERROR(MATCH($B1781,'メンバー'!$B$5:$B$24,0),"なし"))</f>
        <v/>
      </c>
    </row>
    <row r="1782" ht="17" customHeight="1">
      <c r="A1782" s="23" t="n"/>
      <c r="B1782" s="21" t="n"/>
      <c r="C1782" s="21" t="n"/>
      <c r="D1782" s="29">
        <f>IF(OR($O1782="",$O1782="なし"),"",INDEX('案件'!$B$5:$B$84,$O1782)&amp;"")</f>
        <v/>
      </c>
      <c r="E1782" s="19" t="n"/>
      <c r="F1782" s="22" t="n"/>
      <c r="G1782" s="22" t="n"/>
      <c r="H1782" s="19" t="n"/>
      <c r="I1782" s="30">
        <f>IF(AND($F1782="",$G1782=""),"",IF(N('設定'!$B$11)&gt;0,ROUND((N($F1782)*60+N($G1782))/N('設定'!$B$11),0)*N('設定'!$B$11),(N($F1782)*60+N($G1782)))/60)</f>
        <v/>
      </c>
      <c r="J1782" s="31">
        <f>IF(OR($I1782="",$P1782="",$P1782="なし"),"",$I1782*N(INDEX('メンバー'!$D$5:$D$24,$P1782)))</f>
        <v/>
      </c>
      <c r="K1782" s="32">
        <f>IF(OR($O1782="",$O1782="なし"),"",INDEX('案件'!$D$5:$D$84,$O1782)&amp;"")</f>
        <v/>
      </c>
      <c r="L1782" s="32">
        <f>IF(AND($A1782="",$B1782="",$C1782="",$F1782="",$G1782=""),"",IF(NOT(ISNUMBER($A1782)),"日付がない",IF($P1782="","氏名がない",IF($P1782="なし","氏名がメンバーにない",IF($O1782="","案件コードがない",IF($O1782="なし","案件コードが案件にない",IF($I1782="","時間がない",IF((N($F1782)*60+N($G1782))=0,"時間が0",IF($I1782=0,"丸めると0分","")))))))))</f>
        <v/>
      </c>
      <c r="M1782" s="58" t="n"/>
      <c r="N1782" s="33">
        <f>IF(ISNUMBER($A1782),DATE(YEAR($A1782),MONTH($A1782),1),"")</f>
        <v/>
      </c>
      <c r="O1782" s="34">
        <f>IF($C1782="","",IFERROR(MATCH($C1782,'案件'!$A$5:$A$84,0),"なし"))</f>
        <v/>
      </c>
      <c r="P1782" s="34">
        <f>IF($B1782="","",IFERROR(MATCH($B1782,'メンバー'!$B$5:$B$24,0),"なし"))</f>
        <v/>
      </c>
    </row>
    <row r="1783" ht="17" customHeight="1">
      <c r="A1783" s="23" t="n"/>
      <c r="B1783" s="21" t="n"/>
      <c r="C1783" s="21" t="n"/>
      <c r="D1783" s="29">
        <f>IF(OR($O1783="",$O1783="なし"),"",INDEX('案件'!$B$5:$B$84,$O1783)&amp;"")</f>
        <v/>
      </c>
      <c r="E1783" s="19" t="n"/>
      <c r="F1783" s="22" t="n"/>
      <c r="G1783" s="22" t="n"/>
      <c r="H1783" s="19" t="n"/>
      <c r="I1783" s="30">
        <f>IF(AND($F1783="",$G1783=""),"",IF(N('設定'!$B$11)&gt;0,ROUND((N($F1783)*60+N($G1783))/N('設定'!$B$11),0)*N('設定'!$B$11),(N($F1783)*60+N($G1783)))/60)</f>
        <v/>
      </c>
      <c r="J1783" s="31">
        <f>IF(OR($I1783="",$P1783="",$P1783="なし"),"",$I1783*N(INDEX('メンバー'!$D$5:$D$24,$P1783)))</f>
        <v/>
      </c>
      <c r="K1783" s="32">
        <f>IF(OR($O1783="",$O1783="なし"),"",INDEX('案件'!$D$5:$D$84,$O1783)&amp;"")</f>
        <v/>
      </c>
      <c r="L1783" s="32">
        <f>IF(AND($A1783="",$B1783="",$C1783="",$F1783="",$G1783=""),"",IF(NOT(ISNUMBER($A1783)),"日付がない",IF($P1783="","氏名がない",IF($P1783="なし","氏名がメンバーにない",IF($O1783="","案件コードがない",IF($O1783="なし","案件コードが案件にない",IF($I1783="","時間がない",IF((N($F1783)*60+N($G1783))=0,"時間が0",IF($I1783=0,"丸めると0分","")))))))))</f>
        <v/>
      </c>
      <c r="M1783" s="58" t="n"/>
      <c r="N1783" s="33">
        <f>IF(ISNUMBER($A1783),DATE(YEAR($A1783),MONTH($A1783),1),"")</f>
        <v/>
      </c>
      <c r="O1783" s="34">
        <f>IF($C1783="","",IFERROR(MATCH($C1783,'案件'!$A$5:$A$84,0),"なし"))</f>
        <v/>
      </c>
      <c r="P1783" s="34">
        <f>IF($B1783="","",IFERROR(MATCH($B1783,'メンバー'!$B$5:$B$24,0),"なし"))</f>
        <v/>
      </c>
    </row>
    <row r="1784" ht="17" customHeight="1">
      <c r="A1784" s="23" t="n"/>
      <c r="B1784" s="21" t="n"/>
      <c r="C1784" s="21" t="n"/>
      <c r="D1784" s="29">
        <f>IF(OR($O1784="",$O1784="なし"),"",INDEX('案件'!$B$5:$B$84,$O1784)&amp;"")</f>
        <v/>
      </c>
      <c r="E1784" s="19" t="n"/>
      <c r="F1784" s="22" t="n"/>
      <c r="G1784" s="22" t="n"/>
      <c r="H1784" s="19" t="n"/>
      <c r="I1784" s="30">
        <f>IF(AND($F1784="",$G1784=""),"",IF(N('設定'!$B$11)&gt;0,ROUND((N($F1784)*60+N($G1784))/N('設定'!$B$11),0)*N('設定'!$B$11),(N($F1784)*60+N($G1784)))/60)</f>
        <v/>
      </c>
      <c r="J1784" s="31">
        <f>IF(OR($I1784="",$P1784="",$P1784="なし"),"",$I1784*N(INDEX('メンバー'!$D$5:$D$24,$P1784)))</f>
        <v/>
      </c>
      <c r="K1784" s="32">
        <f>IF(OR($O1784="",$O1784="なし"),"",INDEX('案件'!$D$5:$D$84,$O1784)&amp;"")</f>
        <v/>
      </c>
      <c r="L1784" s="32">
        <f>IF(AND($A1784="",$B1784="",$C1784="",$F1784="",$G1784=""),"",IF(NOT(ISNUMBER($A1784)),"日付がない",IF($P1784="","氏名がない",IF($P1784="なし","氏名がメンバーにない",IF($O1784="","案件コードがない",IF($O1784="なし","案件コードが案件にない",IF($I1784="","時間がない",IF((N($F1784)*60+N($G1784))=0,"時間が0",IF($I1784=0,"丸めると0分","")))))))))</f>
        <v/>
      </c>
      <c r="M1784" s="58" t="n"/>
      <c r="N1784" s="33">
        <f>IF(ISNUMBER($A1784),DATE(YEAR($A1784),MONTH($A1784),1),"")</f>
        <v/>
      </c>
      <c r="O1784" s="34">
        <f>IF($C1784="","",IFERROR(MATCH($C1784,'案件'!$A$5:$A$84,0),"なし"))</f>
        <v/>
      </c>
      <c r="P1784" s="34">
        <f>IF($B1784="","",IFERROR(MATCH($B1784,'メンバー'!$B$5:$B$24,0),"なし"))</f>
        <v/>
      </c>
    </row>
    <row r="1785" ht="17" customHeight="1">
      <c r="A1785" s="23" t="n"/>
      <c r="B1785" s="21" t="n"/>
      <c r="C1785" s="21" t="n"/>
      <c r="D1785" s="29">
        <f>IF(OR($O1785="",$O1785="なし"),"",INDEX('案件'!$B$5:$B$84,$O1785)&amp;"")</f>
        <v/>
      </c>
      <c r="E1785" s="19" t="n"/>
      <c r="F1785" s="22" t="n"/>
      <c r="G1785" s="22" t="n"/>
      <c r="H1785" s="19" t="n"/>
      <c r="I1785" s="30">
        <f>IF(AND($F1785="",$G1785=""),"",IF(N('設定'!$B$11)&gt;0,ROUND((N($F1785)*60+N($G1785))/N('設定'!$B$11),0)*N('設定'!$B$11),(N($F1785)*60+N($G1785)))/60)</f>
        <v/>
      </c>
      <c r="J1785" s="31">
        <f>IF(OR($I1785="",$P1785="",$P1785="なし"),"",$I1785*N(INDEX('メンバー'!$D$5:$D$24,$P1785)))</f>
        <v/>
      </c>
      <c r="K1785" s="32">
        <f>IF(OR($O1785="",$O1785="なし"),"",INDEX('案件'!$D$5:$D$84,$O1785)&amp;"")</f>
        <v/>
      </c>
      <c r="L1785" s="32">
        <f>IF(AND($A1785="",$B1785="",$C1785="",$F1785="",$G1785=""),"",IF(NOT(ISNUMBER($A1785)),"日付がない",IF($P1785="","氏名がない",IF($P1785="なし","氏名がメンバーにない",IF($O1785="","案件コードがない",IF($O1785="なし","案件コードが案件にない",IF($I1785="","時間がない",IF((N($F1785)*60+N($G1785))=0,"時間が0",IF($I1785=0,"丸めると0分","")))))))))</f>
        <v/>
      </c>
      <c r="M1785" s="58" t="n"/>
      <c r="N1785" s="33">
        <f>IF(ISNUMBER($A1785),DATE(YEAR($A1785),MONTH($A1785),1),"")</f>
        <v/>
      </c>
      <c r="O1785" s="34">
        <f>IF($C1785="","",IFERROR(MATCH($C1785,'案件'!$A$5:$A$84,0),"なし"))</f>
        <v/>
      </c>
      <c r="P1785" s="34">
        <f>IF($B1785="","",IFERROR(MATCH($B1785,'メンバー'!$B$5:$B$24,0),"なし"))</f>
        <v/>
      </c>
    </row>
    <row r="1786" ht="17" customHeight="1">
      <c r="A1786" s="23" t="n"/>
      <c r="B1786" s="21" t="n"/>
      <c r="C1786" s="21" t="n"/>
      <c r="D1786" s="29">
        <f>IF(OR($O1786="",$O1786="なし"),"",INDEX('案件'!$B$5:$B$84,$O1786)&amp;"")</f>
        <v/>
      </c>
      <c r="E1786" s="19" t="n"/>
      <c r="F1786" s="22" t="n"/>
      <c r="G1786" s="22" t="n"/>
      <c r="H1786" s="19" t="n"/>
      <c r="I1786" s="30">
        <f>IF(AND($F1786="",$G1786=""),"",IF(N('設定'!$B$11)&gt;0,ROUND((N($F1786)*60+N($G1786))/N('設定'!$B$11),0)*N('設定'!$B$11),(N($F1786)*60+N($G1786)))/60)</f>
        <v/>
      </c>
      <c r="J1786" s="31">
        <f>IF(OR($I1786="",$P1786="",$P1786="なし"),"",$I1786*N(INDEX('メンバー'!$D$5:$D$24,$P1786)))</f>
        <v/>
      </c>
      <c r="K1786" s="32">
        <f>IF(OR($O1786="",$O1786="なし"),"",INDEX('案件'!$D$5:$D$84,$O1786)&amp;"")</f>
        <v/>
      </c>
      <c r="L1786" s="32">
        <f>IF(AND($A1786="",$B1786="",$C1786="",$F1786="",$G1786=""),"",IF(NOT(ISNUMBER($A1786)),"日付がない",IF($P1786="","氏名がない",IF($P1786="なし","氏名がメンバーにない",IF($O1786="","案件コードがない",IF($O1786="なし","案件コードが案件にない",IF($I1786="","時間がない",IF((N($F1786)*60+N($G1786))=0,"時間が0",IF($I1786=0,"丸めると0分","")))))))))</f>
        <v/>
      </c>
      <c r="M1786" s="58" t="n"/>
      <c r="N1786" s="33">
        <f>IF(ISNUMBER($A1786),DATE(YEAR($A1786),MONTH($A1786),1),"")</f>
        <v/>
      </c>
      <c r="O1786" s="34">
        <f>IF($C1786="","",IFERROR(MATCH($C1786,'案件'!$A$5:$A$84,0),"なし"))</f>
        <v/>
      </c>
      <c r="P1786" s="34">
        <f>IF($B1786="","",IFERROR(MATCH($B1786,'メンバー'!$B$5:$B$24,0),"なし"))</f>
        <v/>
      </c>
    </row>
    <row r="1787" ht="17" customHeight="1">
      <c r="A1787" s="23" t="n"/>
      <c r="B1787" s="21" t="n"/>
      <c r="C1787" s="21" t="n"/>
      <c r="D1787" s="29">
        <f>IF(OR($O1787="",$O1787="なし"),"",INDEX('案件'!$B$5:$B$84,$O1787)&amp;"")</f>
        <v/>
      </c>
      <c r="E1787" s="19" t="n"/>
      <c r="F1787" s="22" t="n"/>
      <c r="G1787" s="22" t="n"/>
      <c r="H1787" s="19" t="n"/>
      <c r="I1787" s="30">
        <f>IF(AND($F1787="",$G1787=""),"",IF(N('設定'!$B$11)&gt;0,ROUND((N($F1787)*60+N($G1787))/N('設定'!$B$11),0)*N('設定'!$B$11),(N($F1787)*60+N($G1787)))/60)</f>
        <v/>
      </c>
      <c r="J1787" s="31">
        <f>IF(OR($I1787="",$P1787="",$P1787="なし"),"",$I1787*N(INDEX('メンバー'!$D$5:$D$24,$P1787)))</f>
        <v/>
      </c>
      <c r="K1787" s="32">
        <f>IF(OR($O1787="",$O1787="なし"),"",INDEX('案件'!$D$5:$D$84,$O1787)&amp;"")</f>
        <v/>
      </c>
      <c r="L1787" s="32">
        <f>IF(AND($A1787="",$B1787="",$C1787="",$F1787="",$G1787=""),"",IF(NOT(ISNUMBER($A1787)),"日付がない",IF($P1787="","氏名がない",IF($P1787="なし","氏名がメンバーにない",IF($O1787="","案件コードがない",IF($O1787="なし","案件コードが案件にない",IF($I1787="","時間がない",IF((N($F1787)*60+N($G1787))=0,"時間が0",IF($I1787=0,"丸めると0分","")))))))))</f>
        <v/>
      </c>
      <c r="M1787" s="58" t="n"/>
      <c r="N1787" s="33">
        <f>IF(ISNUMBER($A1787),DATE(YEAR($A1787),MONTH($A1787),1),"")</f>
        <v/>
      </c>
      <c r="O1787" s="34">
        <f>IF($C1787="","",IFERROR(MATCH($C1787,'案件'!$A$5:$A$84,0),"なし"))</f>
        <v/>
      </c>
      <c r="P1787" s="34">
        <f>IF($B1787="","",IFERROR(MATCH($B1787,'メンバー'!$B$5:$B$24,0),"なし"))</f>
        <v/>
      </c>
    </row>
    <row r="1788" ht="17" customHeight="1">
      <c r="A1788" s="23" t="n"/>
      <c r="B1788" s="21" t="n"/>
      <c r="C1788" s="21" t="n"/>
      <c r="D1788" s="29">
        <f>IF(OR($O1788="",$O1788="なし"),"",INDEX('案件'!$B$5:$B$84,$O1788)&amp;"")</f>
        <v/>
      </c>
      <c r="E1788" s="19" t="n"/>
      <c r="F1788" s="22" t="n"/>
      <c r="G1788" s="22" t="n"/>
      <c r="H1788" s="19" t="n"/>
      <c r="I1788" s="30">
        <f>IF(AND($F1788="",$G1788=""),"",IF(N('設定'!$B$11)&gt;0,ROUND((N($F1788)*60+N($G1788))/N('設定'!$B$11),0)*N('設定'!$B$11),(N($F1788)*60+N($G1788)))/60)</f>
        <v/>
      </c>
      <c r="J1788" s="31">
        <f>IF(OR($I1788="",$P1788="",$P1788="なし"),"",$I1788*N(INDEX('メンバー'!$D$5:$D$24,$P1788)))</f>
        <v/>
      </c>
      <c r="K1788" s="32">
        <f>IF(OR($O1788="",$O1788="なし"),"",INDEX('案件'!$D$5:$D$84,$O1788)&amp;"")</f>
        <v/>
      </c>
      <c r="L1788" s="32">
        <f>IF(AND($A1788="",$B1788="",$C1788="",$F1788="",$G1788=""),"",IF(NOT(ISNUMBER($A1788)),"日付がない",IF($P1788="","氏名がない",IF($P1788="なし","氏名がメンバーにない",IF($O1788="","案件コードがない",IF($O1788="なし","案件コードが案件にない",IF($I1788="","時間がない",IF((N($F1788)*60+N($G1788))=0,"時間が0",IF($I1788=0,"丸めると0分","")))))))))</f>
        <v/>
      </c>
      <c r="M1788" s="58" t="n"/>
      <c r="N1788" s="33">
        <f>IF(ISNUMBER($A1788),DATE(YEAR($A1788),MONTH($A1788),1),"")</f>
        <v/>
      </c>
      <c r="O1788" s="34">
        <f>IF($C1788="","",IFERROR(MATCH($C1788,'案件'!$A$5:$A$84,0),"なし"))</f>
        <v/>
      </c>
      <c r="P1788" s="34">
        <f>IF($B1788="","",IFERROR(MATCH($B1788,'メンバー'!$B$5:$B$24,0),"なし"))</f>
        <v/>
      </c>
    </row>
    <row r="1789" ht="17" customHeight="1">
      <c r="A1789" s="23" t="n"/>
      <c r="B1789" s="21" t="n"/>
      <c r="C1789" s="21" t="n"/>
      <c r="D1789" s="29">
        <f>IF(OR($O1789="",$O1789="なし"),"",INDEX('案件'!$B$5:$B$84,$O1789)&amp;"")</f>
        <v/>
      </c>
      <c r="E1789" s="19" t="n"/>
      <c r="F1789" s="22" t="n"/>
      <c r="G1789" s="22" t="n"/>
      <c r="H1789" s="19" t="n"/>
      <c r="I1789" s="30">
        <f>IF(AND($F1789="",$G1789=""),"",IF(N('設定'!$B$11)&gt;0,ROUND((N($F1789)*60+N($G1789))/N('設定'!$B$11),0)*N('設定'!$B$11),(N($F1789)*60+N($G1789)))/60)</f>
        <v/>
      </c>
      <c r="J1789" s="31">
        <f>IF(OR($I1789="",$P1789="",$P1789="なし"),"",$I1789*N(INDEX('メンバー'!$D$5:$D$24,$P1789)))</f>
        <v/>
      </c>
      <c r="K1789" s="32">
        <f>IF(OR($O1789="",$O1789="なし"),"",INDEX('案件'!$D$5:$D$84,$O1789)&amp;"")</f>
        <v/>
      </c>
      <c r="L1789" s="32">
        <f>IF(AND($A1789="",$B1789="",$C1789="",$F1789="",$G1789=""),"",IF(NOT(ISNUMBER($A1789)),"日付がない",IF($P1789="","氏名がない",IF($P1789="なし","氏名がメンバーにない",IF($O1789="","案件コードがない",IF($O1789="なし","案件コードが案件にない",IF($I1789="","時間がない",IF((N($F1789)*60+N($G1789))=0,"時間が0",IF($I1789=0,"丸めると0分","")))))))))</f>
        <v/>
      </c>
      <c r="M1789" s="58" t="n"/>
      <c r="N1789" s="33">
        <f>IF(ISNUMBER($A1789),DATE(YEAR($A1789),MONTH($A1789),1),"")</f>
        <v/>
      </c>
      <c r="O1789" s="34">
        <f>IF($C1789="","",IFERROR(MATCH($C1789,'案件'!$A$5:$A$84,0),"なし"))</f>
        <v/>
      </c>
      <c r="P1789" s="34">
        <f>IF($B1789="","",IFERROR(MATCH($B1789,'メンバー'!$B$5:$B$24,0),"なし"))</f>
        <v/>
      </c>
    </row>
    <row r="1790" ht="17" customHeight="1">
      <c r="A1790" s="23" t="n"/>
      <c r="B1790" s="21" t="n"/>
      <c r="C1790" s="21" t="n"/>
      <c r="D1790" s="29">
        <f>IF(OR($O1790="",$O1790="なし"),"",INDEX('案件'!$B$5:$B$84,$O1790)&amp;"")</f>
        <v/>
      </c>
      <c r="E1790" s="19" t="n"/>
      <c r="F1790" s="22" t="n"/>
      <c r="G1790" s="22" t="n"/>
      <c r="H1790" s="19" t="n"/>
      <c r="I1790" s="30">
        <f>IF(AND($F1790="",$G1790=""),"",IF(N('設定'!$B$11)&gt;0,ROUND((N($F1790)*60+N($G1790))/N('設定'!$B$11),0)*N('設定'!$B$11),(N($F1790)*60+N($G1790)))/60)</f>
        <v/>
      </c>
      <c r="J1790" s="31">
        <f>IF(OR($I1790="",$P1790="",$P1790="なし"),"",$I1790*N(INDEX('メンバー'!$D$5:$D$24,$P1790)))</f>
        <v/>
      </c>
      <c r="K1790" s="32">
        <f>IF(OR($O1790="",$O1790="なし"),"",INDEX('案件'!$D$5:$D$84,$O1790)&amp;"")</f>
        <v/>
      </c>
      <c r="L1790" s="32">
        <f>IF(AND($A1790="",$B1790="",$C1790="",$F1790="",$G1790=""),"",IF(NOT(ISNUMBER($A1790)),"日付がない",IF($P1790="","氏名がない",IF($P1790="なし","氏名がメンバーにない",IF($O1790="","案件コードがない",IF($O1790="なし","案件コードが案件にない",IF($I1790="","時間がない",IF((N($F1790)*60+N($G1790))=0,"時間が0",IF($I1790=0,"丸めると0分","")))))))))</f>
        <v/>
      </c>
      <c r="M1790" s="58" t="n"/>
      <c r="N1790" s="33">
        <f>IF(ISNUMBER($A1790),DATE(YEAR($A1790),MONTH($A1790),1),"")</f>
        <v/>
      </c>
      <c r="O1790" s="34">
        <f>IF($C1790="","",IFERROR(MATCH($C1790,'案件'!$A$5:$A$84,0),"なし"))</f>
        <v/>
      </c>
      <c r="P1790" s="34">
        <f>IF($B1790="","",IFERROR(MATCH($B1790,'メンバー'!$B$5:$B$24,0),"なし"))</f>
        <v/>
      </c>
    </row>
    <row r="1791" ht="17" customHeight="1">
      <c r="A1791" s="23" t="n"/>
      <c r="B1791" s="21" t="n"/>
      <c r="C1791" s="21" t="n"/>
      <c r="D1791" s="29">
        <f>IF(OR($O1791="",$O1791="なし"),"",INDEX('案件'!$B$5:$B$84,$O1791)&amp;"")</f>
        <v/>
      </c>
      <c r="E1791" s="19" t="n"/>
      <c r="F1791" s="22" t="n"/>
      <c r="G1791" s="22" t="n"/>
      <c r="H1791" s="19" t="n"/>
      <c r="I1791" s="30">
        <f>IF(AND($F1791="",$G1791=""),"",IF(N('設定'!$B$11)&gt;0,ROUND((N($F1791)*60+N($G1791))/N('設定'!$B$11),0)*N('設定'!$B$11),(N($F1791)*60+N($G1791)))/60)</f>
        <v/>
      </c>
      <c r="J1791" s="31">
        <f>IF(OR($I1791="",$P1791="",$P1791="なし"),"",$I1791*N(INDEX('メンバー'!$D$5:$D$24,$P1791)))</f>
        <v/>
      </c>
      <c r="K1791" s="32">
        <f>IF(OR($O1791="",$O1791="なし"),"",INDEX('案件'!$D$5:$D$84,$O1791)&amp;"")</f>
        <v/>
      </c>
      <c r="L1791" s="32">
        <f>IF(AND($A1791="",$B1791="",$C1791="",$F1791="",$G1791=""),"",IF(NOT(ISNUMBER($A1791)),"日付がない",IF($P1791="","氏名がない",IF($P1791="なし","氏名がメンバーにない",IF($O1791="","案件コードがない",IF($O1791="なし","案件コードが案件にない",IF($I1791="","時間がない",IF((N($F1791)*60+N($G1791))=0,"時間が0",IF($I1791=0,"丸めると0分","")))))))))</f>
        <v/>
      </c>
      <c r="M1791" s="58" t="n"/>
      <c r="N1791" s="33">
        <f>IF(ISNUMBER($A1791),DATE(YEAR($A1791),MONTH($A1791),1),"")</f>
        <v/>
      </c>
      <c r="O1791" s="34">
        <f>IF($C1791="","",IFERROR(MATCH($C1791,'案件'!$A$5:$A$84,0),"なし"))</f>
        <v/>
      </c>
      <c r="P1791" s="34">
        <f>IF($B1791="","",IFERROR(MATCH($B1791,'メンバー'!$B$5:$B$24,0),"なし"))</f>
        <v/>
      </c>
    </row>
    <row r="1792" ht="17" customHeight="1">
      <c r="A1792" s="23" t="n"/>
      <c r="B1792" s="21" t="n"/>
      <c r="C1792" s="21" t="n"/>
      <c r="D1792" s="29">
        <f>IF(OR($O1792="",$O1792="なし"),"",INDEX('案件'!$B$5:$B$84,$O1792)&amp;"")</f>
        <v/>
      </c>
      <c r="E1792" s="19" t="n"/>
      <c r="F1792" s="22" t="n"/>
      <c r="G1792" s="22" t="n"/>
      <c r="H1792" s="19" t="n"/>
      <c r="I1792" s="30">
        <f>IF(AND($F1792="",$G1792=""),"",IF(N('設定'!$B$11)&gt;0,ROUND((N($F1792)*60+N($G1792))/N('設定'!$B$11),0)*N('設定'!$B$11),(N($F1792)*60+N($G1792)))/60)</f>
        <v/>
      </c>
      <c r="J1792" s="31">
        <f>IF(OR($I1792="",$P1792="",$P1792="なし"),"",$I1792*N(INDEX('メンバー'!$D$5:$D$24,$P1792)))</f>
        <v/>
      </c>
      <c r="K1792" s="32">
        <f>IF(OR($O1792="",$O1792="なし"),"",INDEX('案件'!$D$5:$D$84,$O1792)&amp;"")</f>
        <v/>
      </c>
      <c r="L1792" s="32">
        <f>IF(AND($A1792="",$B1792="",$C1792="",$F1792="",$G1792=""),"",IF(NOT(ISNUMBER($A1792)),"日付がない",IF($P1792="","氏名がない",IF($P1792="なし","氏名がメンバーにない",IF($O1792="","案件コードがない",IF($O1792="なし","案件コードが案件にない",IF($I1792="","時間がない",IF((N($F1792)*60+N($G1792))=0,"時間が0",IF($I1792=0,"丸めると0分","")))))))))</f>
        <v/>
      </c>
      <c r="M1792" s="58" t="n"/>
      <c r="N1792" s="33">
        <f>IF(ISNUMBER($A1792),DATE(YEAR($A1792),MONTH($A1792),1),"")</f>
        <v/>
      </c>
      <c r="O1792" s="34">
        <f>IF($C1792="","",IFERROR(MATCH($C1792,'案件'!$A$5:$A$84,0),"なし"))</f>
        <v/>
      </c>
      <c r="P1792" s="34">
        <f>IF($B1792="","",IFERROR(MATCH($B1792,'メンバー'!$B$5:$B$24,0),"なし"))</f>
        <v/>
      </c>
    </row>
    <row r="1793" ht="17" customHeight="1">
      <c r="A1793" s="23" t="n"/>
      <c r="B1793" s="21" t="n"/>
      <c r="C1793" s="21" t="n"/>
      <c r="D1793" s="29">
        <f>IF(OR($O1793="",$O1793="なし"),"",INDEX('案件'!$B$5:$B$84,$O1793)&amp;"")</f>
        <v/>
      </c>
      <c r="E1793" s="19" t="n"/>
      <c r="F1793" s="22" t="n"/>
      <c r="G1793" s="22" t="n"/>
      <c r="H1793" s="19" t="n"/>
      <c r="I1793" s="30">
        <f>IF(AND($F1793="",$G1793=""),"",IF(N('設定'!$B$11)&gt;0,ROUND((N($F1793)*60+N($G1793))/N('設定'!$B$11),0)*N('設定'!$B$11),(N($F1793)*60+N($G1793)))/60)</f>
        <v/>
      </c>
      <c r="J1793" s="31">
        <f>IF(OR($I1793="",$P1793="",$P1793="なし"),"",$I1793*N(INDEX('メンバー'!$D$5:$D$24,$P1793)))</f>
        <v/>
      </c>
      <c r="K1793" s="32">
        <f>IF(OR($O1793="",$O1793="なし"),"",INDEX('案件'!$D$5:$D$84,$O1793)&amp;"")</f>
        <v/>
      </c>
      <c r="L1793" s="32">
        <f>IF(AND($A1793="",$B1793="",$C1793="",$F1793="",$G1793=""),"",IF(NOT(ISNUMBER($A1793)),"日付がない",IF($P1793="","氏名がない",IF($P1793="なし","氏名がメンバーにない",IF($O1793="","案件コードがない",IF($O1793="なし","案件コードが案件にない",IF($I1793="","時間がない",IF((N($F1793)*60+N($G1793))=0,"時間が0",IF($I1793=0,"丸めると0分","")))))))))</f>
        <v/>
      </c>
      <c r="M1793" s="58" t="n"/>
      <c r="N1793" s="33">
        <f>IF(ISNUMBER($A1793),DATE(YEAR($A1793),MONTH($A1793),1),"")</f>
        <v/>
      </c>
      <c r="O1793" s="34">
        <f>IF($C1793="","",IFERROR(MATCH($C1793,'案件'!$A$5:$A$84,0),"なし"))</f>
        <v/>
      </c>
      <c r="P1793" s="34">
        <f>IF($B1793="","",IFERROR(MATCH($B1793,'メンバー'!$B$5:$B$24,0),"なし"))</f>
        <v/>
      </c>
    </row>
    <row r="1794" ht="17" customHeight="1">
      <c r="A1794" s="23" t="n"/>
      <c r="B1794" s="21" t="n"/>
      <c r="C1794" s="21" t="n"/>
      <c r="D1794" s="29">
        <f>IF(OR($O1794="",$O1794="なし"),"",INDEX('案件'!$B$5:$B$84,$O1794)&amp;"")</f>
        <v/>
      </c>
      <c r="E1794" s="19" t="n"/>
      <c r="F1794" s="22" t="n"/>
      <c r="G1794" s="22" t="n"/>
      <c r="H1794" s="19" t="n"/>
      <c r="I1794" s="30">
        <f>IF(AND($F1794="",$G1794=""),"",IF(N('設定'!$B$11)&gt;0,ROUND((N($F1794)*60+N($G1794))/N('設定'!$B$11),0)*N('設定'!$B$11),(N($F1794)*60+N($G1794)))/60)</f>
        <v/>
      </c>
      <c r="J1794" s="31">
        <f>IF(OR($I1794="",$P1794="",$P1794="なし"),"",$I1794*N(INDEX('メンバー'!$D$5:$D$24,$P1794)))</f>
        <v/>
      </c>
      <c r="K1794" s="32">
        <f>IF(OR($O1794="",$O1794="なし"),"",INDEX('案件'!$D$5:$D$84,$O1794)&amp;"")</f>
        <v/>
      </c>
      <c r="L1794" s="32">
        <f>IF(AND($A1794="",$B1794="",$C1794="",$F1794="",$G1794=""),"",IF(NOT(ISNUMBER($A1794)),"日付がない",IF($P1794="","氏名がない",IF($P1794="なし","氏名がメンバーにない",IF($O1794="","案件コードがない",IF($O1794="なし","案件コードが案件にない",IF($I1794="","時間がない",IF((N($F1794)*60+N($G1794))=0,"時間が0",IF($I1794=0,"丸めると0分","")))))))))</f>
        <v/>
      </c>
      <c r="M1794" s="58" t="n"/>
      <c r="N1794" s="33">
        <f>IF(ISNUMBER($A1794),DATE(YEAR($A1794),MONTH($A1794),1),"")</f>
        <v/>
      </c>
      <c r="O1794" s="34">
        <f>IF($C1794="","",IFERROR(MATCH($C1794,'案件'!$A$5:$A$84,0),"なし"))</f>
        <v/>
      </c>
      <c r="P1794" s="34">
        <f>IF($B1794="","",IFERROR(MATCH($B1794,'メンバー'!$B$5:$B$24,0),"なし"))</f>
        <v/>
      </c>
    </row>
    <row r="1795" ht="17" customHeight="1">
      <c r="A1795" s="23" t="n"/>
      <c r="B1795" s="21" t="n"/>
      <c r="C1795" s="21" t="n"/>
      <c r="D1795" s="29">
        <f>IF(OR($O1795="",$O1795="なし"),"",INDEX('案件'!$B$5:$B$84,$O1795)&amp;"")</f>
        <v/>
      </c>
      <c r="E1795" s="19" t="n"/>
      <c r="F1795" s="22" t="n"/>
      <c r="G1795" s="22" t="n"/>
      <c r="H1795" s="19" t="n"/>
      <c r="I1795" s="30">
        <f>IF(AND($F1795="",$G1795=""),"",IF(N('設定'!$B$11)&gt;0,ROUND((N($F1795)*60+N($G1795))/N('設定'!$B$11),0)*N('設定'!$B$11),(N($F1795)*60+N($G1795)))/60)</f>
        <v/>
      </c>
      <c r="J1795" s="31">
        <f>IF(OR($I1795="",$P1795="",$P1795="なし"),"",$I1795*N(INDEX('メンバー'!$D$5:$D$24,$P1795)))</f>
        <v/>
      </c>
      <c r="K1795" s="32">
        <f>IF(OR($O1795="",$O1795="なし"),"",INDEX('案件'!$D$5:$D$84,$O1795)&amp;"")</f>
        <v/>
      </c>
      <c r="L1795" s="32">
        <f>IF(AND($A1795="",$B1795="",$C1795="",$F1795="",$G1795=""),"",IF(NOT(ISNUMBER($A1795)),"日付がない",IF($P1795="","氏名がない",IF($P1795="なし","氏名がメンバーにない",IF($O1795="","案件コードがない",IF($O1795="なし","案件コードが案件にない",IF($I1795="","時間がない",IF((N($F1795)*60+N($G1795))=0,"時間が0",IF($I1795=0,"丸めると0分","")))))))))</f>
        <v/>
      </c>
      <c r="M1795" s="58" t="n"/>
      <c r="N1795" s="33">
        <f>IF(ISNUMBER($A1795),DATE(YEAR($A1795),MONTH($A1795),1),"")</f>
        <v/>
      </c>
      <c r="O1795" s="34">
        <f>IF($C1795="","",IFERROR(MATCH($C1795,'案件'!$A$5:$A$84,0),"なし"))</f>
        <v/>
      </c>
      <c r="P1795" s="34">
        <f>IF($B1795="","",IFERROR(MATCH($B1795,'メンバー'!$B$5:$B$24,0),"なし"))</f>
        <v/>
      </c>
    </row>
    <row r="1796" ht="17" customHeight="1">
      <c r="A1796" s="23" t="n"/>
      <c r="B1796" s="21" t="n"/>
      <c r="C1796" s="21" t="n"/>
      <c r="D1796" s="29">
        <f>IF(OR($O1796="",$O1796="なし"),"",INDEX('案件'!$B$5:$B$84,$O1796)&amp;"")</f>
        <v/>
      </c>
      <c r="E1796" s="19" t="n"/>
      <c r="F1796" s="22" t="n"/>
      <c r="G1796" s="22" t="n"/>
      <c r="H1796" s="19" t="n"/>
      <c r="I1796" s="30">
        <f>IF(AND($F1796="",$G1796=""),"",IF(N('設定'!$B$11)&gt;0,ROUND((N($F1796)*60+N($G1796))/N('設定'!$B$11),0)*N('設定'!$B$11),(N($F1796)*60+N($G1796)))/60)</f>
        <v/>
      </c>
      <c r="J1796" s="31">
        <f>IF(OR($I1796="",$P1796="",$P1796="なし"),"",$I1796*N(INDEX('メンバー'!$D$5:$D$24,$P1796)))</f>
        <v/>
      </c>
      <c r="K1796" s="32">
        <f>IF(OR($O1796="",$O1796="なし"),"",INDEX('案件'!$D$5:$D$84,$O1796)&amp;"")</f>
        <v/>
      </c>
      <c r="L1796" s="32">
        <f>IF(AND($A1796="",$B1796="",$C1796="",$F1796="",$G1796=""),"",IF(NOT(ISNUMBER($A1796)),"日付がない",IF($P1796="","氏名がない",IF($P1796="なし","氏名がメンバーにない",IF($O1796="","案件コードがない",IF($O1796="なし","案件コードが案件にない",IF($I1796="","時間がない",IF((N($F1796)*60+N($G1796))=0,"時間が0",IF($I1796=0,"丸めると0分","")))))))))</f>
        <v/>
      </c>
      <c r="M1796" s="58" t="n"/>
      <c r="N1796" s="33">
        <f>IF(ISNUMBER($A1796),DATE(YEAR($A1796),MONTH($A1796),1),"")</f>
        <v/>
      </c>
      <c r="O1796" s="34">
        <f>IF($C1796="","",IFERROR(MATCH($C1796,'案件'!$A$5:$A$84,0),"なし"))</f>
        <v/>
      </c>
      <c r="P1796" s="34">
        <f>IF($B1796="","",IFERROR(MATCH($B1796,'メンバー'!$B$5:$B$24,0),"なし"))</f>
        <v/>
      </c>
    </row>
    <row r="1797" ht="17" customHeight="1">
      <c r="A1797" s="23" t="n"/>
      <c r="B1797" s="21" t="n"/>
      <c r="C1797" s="21" t="n"/>
      <c r="D1797" s="29">
        <f>IF(OR($O1797="",$O1797="なし"),"",INDEX('案件'!$B$5:$B$84,$O1797)&amp;"")</f>
        <v/>
      </c>
      <c r="E1797" s="19" t="n"/>
      <c r="F1797" s="22" t="n"/>
      <c r="G1797" s="22" t="n"/>
      <c r="H1797" s="19" t="n"/>
      <c r="I1797" s="30">
        <f>IF(AND($F1797="",$G1797=""),"",IF(N('設定'!$B$11)&gt;0,ROUND((N($F1797)*60+N($G1797))/N('設定'!$B$11),0)*N('設定'!$B$11),(N($F1797)*60+N($G1797)))/60)</f>
        <v/>
      </c>
      <c r="J1797" s="31">
        <f>IF(OR($I1797="",$P1797="",$P1797="なし"),"",$I1797*N(INDEX('メンバー'!$D$5:$D$24,$P1797)))</f>
        <v/>
      </c>
      <c r="K1797" s="32">
        <f>IF(OR($O1797="",$O1797="なし"),"",INDEX('案件'!$D$5:$D$84,$O1797)&amp;"")</f>
        <v/>
      </c>
      <c r="L1797" s="32">
        <f>IF(AND($A1797="",$B1797="",$C1797="",$F1797="",$G1797=""),"",IF(NOT(ISNUMBER($A1797)),"日付がない",IF($P1797="","氏名がない",IF($P1797="なし","氏名がメンバーにない",IF($O1797="","案件コードがない",IF($O1797="なし","案件コードが案件にない",IF($I1797="","時間がない",IF((N($F1797)*60+N($G1797))=0,"時間が0",IF($I1797=0,"丸めると0分","")))))))))</f>
        <v/>
      </c>
      <c r="M1797" s="58" t="n"/>
      <c r="N1797" s="33">
        <f>IF(ISNUMBER($A1797),DATE(YEAR($A1797),MONTH($A1797),1),"")</f>
        <v/>
      </c>
      <c r="O1797" s="34">
        <f>IF($C1797="","",IFERROR(MATCH($C1797,'案件'!$A$5:$A$84,0),"なし"))</f>
        <v/>
      </c>
      <c r="P1797" s="34">
        <f>IF($B1797="","",IFERROR(MATCH($B1797,'メンバー'!$B$5:$B$24,0),"なし"))</f>
        <v/>
      </c>
    </row>
    <row r="1798" ht="17" customHeight="1">
      <c r="A1798" s="23" t="n"/>
      <c r="B1798" s="21" t="n"/>
      <c r="C1798" s="21" t="n"/>
      <c r="D1798" s="29">
        <f>IF(OR($O1798="",$O1798="なし"),"",INDEX('案件'!$B$5:$B$84,$O1798)&amp;"")</f>
        <v/>
      </c>
      <c r="E1798" s="19" t="n"/>
      <c r="F1798" s="22" t="n"/>
      <c r="G1798" s="22" t="n"/>
      <c r="H1798" s="19" t="n"/>
      <c r="I1798" s="30">
        <f>IF(AND($F1798="",$G1798=""),"",IF(N('設定'!$B$11)&gt;0,ROUND((N($F1798)*60+N($G1798))/N('設定'!$B$11),0)*N('設定'!$B$11),(N($F1798)*60+N($G1798)))/60)</f>
        <v/>
      </c>
      <c r="J1798" s="31">
        <f>IF(OR($I1798="",$P1798="",$P1798="なし"),"",$I1798*N(INDEX('メンバー'!$D$5:$D$24,$P1798)))</f>
        <v/>
      </c>
      <c r="K1798" s="32">
        <f>IF(OR($O1798="",$O1798="なし"),"",INDEX('案件'!$D$5:$D$84,$O1798)&amp;"")</f>
        <v/>
      </c>
      <c r="L1798" s="32">
        <f>IF(AND($A1798="",$B1798="",$C1798="",$F1798="",$G1798=""),"",IF(NOT(ISNUMBER($A1798)),"日付がない",IF($P1798="","氏名がない",IF($P1798="なし","氏名がメンバーにない",IF($O1798="","案件コードがない",IF($O1798="なし","案件コードが案件にない",IF($I1798="","時間がない",IF((N($F1798)*60+N($G1798))=0,"時間が0",IF($I1798=0,"丸めると0分","")))))))))</f>
        <v/>
      </c>
      <c r="M1798" s="58" t="n"/>
      <c r="N1798" s="33">
        <f>IF(ISNUMBER($A1798),DATE(YEAR($A1798),MONTH($A1798),1),"")</f>
        <v/>
      </c>
      <c r="O1798" s="34">
        <f>IF($C1798="","",IFERROR(MATCH($C1798,'案件'!$A$5:$A$84,0),"なし"))</f>
        <v/>
      </c>
      <c r="P1798" s="34">
        <f>IF($B1798="","",IFERROR(MATCH($B1798,'メンバー'!$B$5:$B$24,0),"なし"))</f>
        <v/>
      </c>
    </row>
    <row r="1799" ht="17" customHeight="1">
      <c r="A1799" s="23" t="n"/>
      <c r="B1799" s="21" t="n"/>
      <c r="C1799" s="21" t="n"/>
      <c r="D1799" s="29">
        <f>IF(OR($O1799="",$O1799="なし"),"",INDEX('案件'!$B$5:$B$84,$O1799)&amp;"")</f>
        <v/>
      </c>
      <c r="E1799" s="19" t="n"/>
      <c r="F1799" s="22" t="n"/>
      <c r="G1799" s="22" t="n"/>
      <c r="H1799" s="19" t="n"/>
      <c r="I1799" s="30">
        <f>IF(AND($F1799="",$G1799=""),"",IF(N('設定'!$B$11)&gt;0,ROUND((N($F1799)*60+N($G1799))/N('設定'!$B$11),0)*N('設定'!$B$11),(N($F1799)*60+N($G1799)))/60)</f>
        <v/>
      </c>
      <c r="J1799" s="31">
        <f>IF(OR($I1799="",$P1799="",$P1799="なし"),"",$I1799*N(INDEX('メンバー'!$D$5:$D$24,$P1799)))</f>
        <v/>
      </c>
      <c r="K1799" s="32">
        <f>IF(OR($O1799="",$O1799="なし"),"",INDEX('案件'!$D$5:$D$84,$O1799)&amp;"")</f>
        <v/>
      </c>
      <c r="L1799" s="32">
        <f>IF(AND($A1799="",$B1799="",$C1799="",$F1799="",$G1799=""),"",IF(NOT(ISNUMBER($A1799)),"日付がない",IF($P1799="","氏名がない",IF($P1799="なし","氏名がメンバーにない",IF($O1799="","案件コードがない",IF($O1799="なし","案件コードが案件にない",IF($I1799="","時間がない",IF((N($F1799)*60+N($G1799))=0,"時間が0",IF($I1799=0,"丸めると0分","")))))))))</f>
        <v/>
      </c>
      <c r="M1799" s="58" t="n"/>
      <c r="N1799" s="33">
        <f>IF(ISNUMBER($A1799),DATE(YEAR($A1799),MONTH($A1799),1),"")</f>
        <v/>
      </c>
      <c r="O1799" s="34">
        <f>IF($C1799="","",IFERROR(MATCH($C1799,'案件'!$A$5:$A$84,0),"なし"))</f>
        <v/>
      </c>
      <c r="P1799" s="34">
        <f>IF($B1799="","",IFERROR(MATCH($B1799,'メンバー'!$B$5:$B$24,0),"なし"))</f>
        <v/>
      </c>
    </row>
    <row r="1800" ht="17" customHeight="1">
      <c r="A1800" s="23" t="n"/>
      <c r="B1800" s="21" t="n"/>
      <c r="C1800" s="21" t="n"/>
      <c r="D1800" s="29">
        <f>IF(OR($O1800="",$O1800="なし"),"",INDEX('案件'!$B$5:$B$84,$O1800)&amp;"")</f>
        <v/>
      </c>
      <c r="E1800" s="19" t="n"/>
      <c r="F1800" s="22" t="n"/>
      <c r="G1800" s="22" t="n"/>
      <c r="H1800" s="19" t="n"/>
      <c r="I1800" s="30">
        <f>IF(AND($F1800="",$G1800=""),"",IF(N('設定'!$B$11)&gt;0,ROUND((N($F1800)*60+N($G1800))/N('設定'!$B$11),0)*N('設定'!$B$11),(N($F1800)*60+N($G1800)))/60)</f>
        <v/>
      </c>
      <c r="J1800" s="31">
        <f>IF(OR($I1800="",$P1800="",$P1800="なし"),"",$I1800*N(INDEX('メンバー'!$D$5:$D$24,$P1800)))</f>
        <v/>
      </c>
      <c r="K1800" s="32">
        <f>IF(OR($O1800="",$O1800="なし"),"",INDEX('案件'!$D$5:$D$84,$O1800)&amp;"")</f>
        <v/>
      </c>
      <c r="L1800" s="32">
        <f>IF(AND($A1800="",$B1800="",$C1800="",$F1800="",$G1800=""),"",IF(NOT(ISNUMBER($A1800)),"日付がない",IF($P1800="","氏名がない",IF($P1800="なし","氏名がメンバーにない",IF($O1800="","案件コードがない",IF($O1800="なし","案件コードが案件にない",IF($I1800="","時間がない",IF((N($F1800)*60+N($G1800))=0,"時間が0",IF($I1800=0,"丸めると0分","")))))))))</f>
        <v/>
      </c>
      <c r="M1800" s="58" t="n"/>
      <c r="N1800" s="33">
        <f>IF(ISNUMBER($A1800),DATE(YEAR($A1800),MONTH($A1800),1),"")</f>
        <v/>
      </c>
      <c r="O1800" s="34">
        <f>IF($C1800="","",IFERROR(MATCH($C1800,'案件'!$A$5:$A$84,0),"なし"))</f>
        <v/>
      </c>
      <c r="P1800" s="34">
        <f>IF($B1800="","",IFERROR(MATCH($B1800,'メンバー'!$B$5:$B$24,0),"なし"))</f>
        <v/>
      </c>
    </row>
    <row r="1801" ht="17" customHeight="1">
      <c r="A1801" s="23" t="n"/>
      <c r="B1801" s="21" t="n"/>
      <c r="C1801" s="21" t="n"/>
      <c r="D1801" s="29">
        <f>IF(OR($O1801="",$O1801="なし"),"",INDEX('案件'!$B$5:$B$84,$O1801)&amp;"")</f>
        <v/>
      </c>
      <c r="E1801" s="19" t="n"/>
      <c r="F1801" s="22" t="n"/>
      <c r="G1801" s="22" t="n"/>
      <c r="H1801" s="19" t="n"/>
      <c r="I1801" s="30">
        <f>IF(AND($F1801="",$G1801=""),"",IF(N('設定'!$B$11)&gt;0,ROUND((N($F1801)*60+N($G1801))/N('設定'!$B$11),0)*N('設定'!$B$11),(N($F1801)*60+N($G1801)))/60)</f>
        <v/>
      </c>
      <c r="J1801" s="31">
        <f>IF(OR($I1801="",$P1801="",$P1801="なし"),"",$I1801*N(INDEX('メンバー'!$D$5:$D$24,$P1801)))</f>
        <v/>
      </c>
      <c r="K1801" s="32">
        <f>IF(OR($O1801="",$O1801="なし"),"",INDEX('案件'!$D$5:$D$84,$O1801)&amp;"")</f>
        <v/>
      </c>
      <c r="L1801" s="32">
        <f>IF(AND($A1801="",$B1801="",$C1801="",$F1801="",$G1801=""),"",IF(NOT(ISNUMBER($A1801)),"日付がない",IF($P1801="","氏名がない",IF($P1801="なし","氏名がメンバーにない",IF($O1801="","案件コードがない",IF($O1801="なし","案件コードが案件にない",IF($I1801="","時間がない",IF((N($F1801)*60+N($G1801))=0,"時間が0",IF($I1801=0,"丸めると0分","")))))))))</f>
        <v/>
      </c>
      <c r="M1801" s="58" t="n"/>
      <c r="N1801" s="33">
        <f>IF(ISNUMBER($A1801),DATE(YEAR($A1801),MONTH($A1801),1),"")</f>
        <v/>
      </c>
      <c r="O1801" s="34">
        <f>IF($C1801="","",IFERROR(MATCH($C1801,'案件'!$A$5:$A$84,0),"なし"))</f>
        <v/>
      </c>
      <c r="P1801" s="34">
        <f>IF($B1801="","",IFERROR(MATCH($B1801,'メンバー'!$B$5:$B$24,0),"なし"))</f>
        <v/>
      </c>
    </row>
    <row r="1802" ht="17" customHeight="1">
      <c r="A1802" s="23" t="n"/>
      <c r="B1802" s="21" t="n"/>
      <c r="C1802" s="21" t="n"/>
      <c r="D1802" s="29">
        <f>IF(OR($O1802="",$O1802="なし"),"",INDEX('案件'!$B$5:$B$84,$O1802)&amp;"")</f>
        <v/>
      </c>
      <c r="E1802" s="19" t="n"/>
      <c r="F1802" s="22" t="n"/>
      <c r="G1802" s="22" t="n"/>
      <c r="H1802" s="19" t="n"/>
      <c r="I1802" s="30">
        <f>IF(AND($F1802="",$G1802=""),"",IF(N('設定'!$B$11)&gt;0,ROUND((N($F1802)*60+N($G1802))/N('設定'!$B$11),0)*N('設定'!$B$11),(N($F1802)*60+N($G1802)))/60)</f>
        <v/>
      </c>
      <c r="J1802" s="31">
        <f>IF(OR($I1802="",$P1802="",$P1802="なし"),"",$I1802*N(INDEX('メンバー'!$D$5:$D$24,$P1802)))</f>
        <v/>
      </c>
      <c r="K1802" s="32">
        <f>IF(OR($O1802="",$O1802="なし"),"",INDEX('案件'!$D$5:$D$84,$O1802)&amp;"")</f>
        <v/>
      </c>
      <c r="L1802" s="32">
        <f>IF(AND($A1802="",$B1802="",$C1802="",$F1802="",$G1802=""),"",IF(NOT(ISNUMBER($A1802)),"日付がない",IF($P1802="","氏名がない",IF($P1802="なし","氏名がメンバーにない",IF($O1802="","案件コードがない",IF($O1802="なし","案件コードが案件にない",IF($I1802="","時間がない",IF((N($F1802)*60+N($G1802))=0,"時間が0",IF($I1802=0,"丸めると0分","")))))))))</f>
        <v/>
      </c>
      <c r="M1802" s="58" t="n"/>
      <c r="N1802" s="33">
        <f>IF(ISNUMBER($A1802),DATE(YEAR($A1802),MONTH($A1802),1),"")</f>
        <v/>
      </c>
      <c r="O1802" s="34">
        <f>IF($C1802="","",IFERROR(MATCH($C1802,'案件'!$A$5:$A$84,0),"なし"))</f>
        <v/>
      </c>
      <c r="P1802" s="34">
        <f>IF($B1802="","",IFERROR(MATCH($B1802,'メンバー'!$B$5:$B$24,0),"なし"))</f>
        <v/>
      </c>
    </row>
    <row r="1803" ht="17" customHeight="1">
      <c r="A1803" s="23" t="n"/>
      <c r="B1803" s="21" t="n"/>
      <c r="C1803" s="21" t="n"/>
      <c r="D1803" s="29">
        <f>IF(OR($O1803="",$O1803="なし"),"",INDEX('案件'!$B$5:$B$84,$O1803)&amp;"")</f>
        <v/>
      </c>
      <c r="E1803" s="19" t="n"/>
      <c r="F1803" s="22" t="n"/>
      <c r="G1803" s="22" t="n"/>
      <c r="H1803" s="19" t="n"/>
      <c r="I1803" s="30">
        <f>IF(AND($F1803="",$G1803=""),"",IF(N('設定'!$B$11)&gt;0,ROUND((N($F1803)*60+N($G1803))/N('設定'!$B$11),0)*N('設定'!$B$11),(N($F1803)*60+N($G1803)))/60)</f>
        <v/>
      </c>
      <c r="J1803" s="31">
        <f>IF(OR($I1803="",$P1803="",$P1803="なし"),"",$I1803*N(INDEX('メンバー'!$D$5:$D$24,$P1803)))</f>
        <v/>
      </c>
      <c r="K1803" s="32">
        <f>IF(OR($O1803="",$O1803="なし"),"",INDEX('案件'!$D$5:$D$84,$O1803)&amp;"")</f>
        <v/>
      </c>
      <c r="L1803" s="32">
        <f>IF(AND($A1803="",$B1803="",$C1803="",$F1803="",$G1803=""),"",IF(NOT(ISNUMBER($A1803)),"日付がない",IF($P1803="","氏名がない",IF($P1803="なし","氏名がメンバーにない",IF($O1803="","案件コードがない",IF($O1803="なし","案件コードが案件にない",IF($I1803="","時間がない",IF((N($F1803)*60+N($G1803))=0,"時間が0",IF($I1803=0,"丸めると0分","")))))))))</f>
        <v/>
      </c>
      <c r="M1803" s="58" t="n"/>
      <c r="N1803" s="33">
        <f>IF(ISNUMBER($A1803),DATE(YEAR($A1803),MONTH($A1803),1),"")</f>
        <v/>
      </c>
      <c r="O1803" s="34">
        <f>IF($C1803="","",IFERROR(MATCH($C1803,'案件'!$A$5:$A$84,0),"なし"))</f>
        <v/>
      </c>
      <c r="P1803" s="34">
        <f>IF($B1803="","",IFERROR(MATCH($B1803,'メンバー'!$B$5:$B$24,0),"なし"))</f>
        <v/>
      </c>
    </row>
    <row r="1804" ht="17" customHeight="1">
      <c r="A1804" s="23" t="n"/>
      <c r="B1804" s="21" t="n"/>
      <c r="C1804" s="21" t="n"/>
      <c r="D1804" s="29">
        <f>IF(OR($O1804="",$O1804="なし"),"",INDEX('案件'!$B$5:$B$84,$O1804)&amp;"")</f>
        <v/>
      </c>
      <c r="E1804" s="19" t="n"/>
      <c r="F1804" s="22" t="n"/>
      <c r="G1804" s="22" t="n"/>
      <c r="H1804" s="19" t="n"/>
      <c r="I1804" s="30">
        <f>IF(AND($F1804="",$G1804=""),"",IF(N('設定'!$B$11)&gt;0,ROUND((N($F1804)*60+N($G1804))/N('設定'!$B$11),0)*N('設定'!$B$11),(N($F1804)*60+N($G1804)))/60)</f>
        <v/>
      </c>
      <c r="J1804" s="31">
        <f>IF(OR($I1804="",$P1804="",$P1804="なし"),"",$I1804*N(INDEX('メンバー'!$D$5:$D$24,$P1804)))</f>
        <v/>
      </c>
      <c r="K1804" s="32">
        <f>IF(OR($O1804="",$O1804="なし"),"",INDEX('案件'!$D$5:$D$84,$O1804)&amp;"")</f>
        <v/>
      </c>
      <c r="L1804" s="32">
        <f>IF(AND($A1804="",$B1804="",$C1804="",$F1804="",$G1804=""),"",IF(NOT(ISNUMBER($A1804)),"日付がない",IF($P1804="","氏名がない",IF($P1804="なし","氏名がメンバーにない",IF($O1804="","案件コードがない",IF($O1804="なし","案件コードが案件にない",IF($I1804="","時間がない",IF((N($F1804)*60+N($G1804))=0,"時間が0",IF($I1804=0,"丸めると0分","")))))))))</f>
        <v/>
      </c>
      <c r="M1804" s="58" t="n"/>
      <c r="N1804" s="33">
        <f>IF(ISNUMBER($A1804),DATE(YEAR($A1804),MONTH($A1804),1),"")</f>
        <v/>
      </c>
      <c r="O1804" s="34">
        <f>IF($C1804="","",IFERROR(MATCH($C1804,'案件'!$A$5:$A$84,0),"なし"))</f>
        <v/>
      </c>
      <c r="P1804" s="34">
        <f>IF($B1804="","",IFERROR(MATCH($B1804,'メンバー'!$B$5:$B$24,0),"なし"))</f>
        <v/>
      </c>
    </row>
    <row r="1805" ht="17" customHeight="1">
      <c r="A1805" s="23" t="n"/>
      <c r="B1805" s="21" t="n"/>
      <c r="C1805" s="21" t="n"/>
      <c r="D1805" s="29">
        <f>IF(OR($O1805="",$O1805="なし"),"",INDEX('案件'!$B$5:$B$84,$O1805)&amp;"")</f>
        <v/>
      </c>
      <c r="E1805" s="19" t="n"/>
      <c r="F1805" s="22" t="n"/>
      <c r="G1805" s="22" t="n"/>
      <c r="H1805" s="19" t="n"/>
      <c r="I1805" s="30">
        <f>IF(AND($F1805="",$G1805=""),"",IF(N('設定'!$B$11)&gt;0,ROUND((N($F1805)*60+N($G1805))/N('設定'!$B$11),0)*N('設定'!$B$11),(N($F1805)*60+N($G1805)))/60)</f>
        <v/>
      </c>
      <c r="J1805" s="31">
        <f>IF(OR($I1805="",$P1805="",$P1805="なし"),"",$I1805*N(INDEX('メンバー'!$D$5:$D$24,$P1805)))</f>
        <v/>
      </c>
      <c r="K1805" s="32">
        <f>IF(OR($O1805="",$O1805="なし"),"",INDEX('案件'!$D$5:$D$84,$O1805)&amp;"")</f>
        <v/>
      </c>
      <c r="L1805" s="32">
        <f>IF(AND($A1805="",$B1805="",$C1805="",$F1805="",$G1805=""),"",IF(NOT(ISNUMBER($A1805)),"日付がない",IF($P1805="","氏名がない",IF($P1805="なし","氏名がメンバーにない",IF($O1805="","案件コードがない",IF($O1805="なし","案件コードが案件にない",IF($I1805="","時間がない",IF((N($F1805)*60+N($G1805))=0,"時間が0",IF($I1805=0,"丸めると0分","")))))))))</f>
        <v/>
      </c>
      <c r="M1805" s="58" t="n"/>
      <c r="N1805" s="33">
        <f>IF(ISNUMBER($A1805),DATE(YEAR($A1805),MONTH($A1805),1),"")</f>
        <v/>
      </c>
      <c r="O1805" s="34">
        <f>IF($C1805="","",IFERROR(MATCH($C1805,'案件'!$A$5:$A$84,0),"なし"))</f>
        <v/>
      </c>
      <c r="P1805" s="34">
        <f>IF($B1805="","",IFERROR(MATCH($B1805,'メンバー'!$B$5:$B$24,0),"なし"))</f>
        <v/>
      </c>
    </row>
    <row r="1806" ht="17" customHeight="1">
      <c r="A1806" s="23" t="n"/>
      <c r="B1806" s="21" t="n"/>
      <c r="C1806" s="21" t="n"/>
      <c r="D1806" s="29">
        <f>IF(OR($O1806="",$O1806="なし"),"",INDEX('案件'!$B$5:$B$84,$O1806)&amp;"")</f>
        <v/>
      </c>
      <c r="E1806" s="19" t="n"/>
      <c r="F1806" s="22" t="n"/>
      <c r="G1806" s="22" t="n"/>
      <c r="H1806" s="19" t="n"/>
      <c r="I1806" s="30">
        <f>IF(AND($F1806="",$G1806=""),"",IF(N('設定'!$B$11)&gt;0,ROUND((N($F1806)*60+N($G1806))/N('設定'!$B$11),0)*N('設定'!$B$11),(N($F1806)*60+N($G1806)))/60)</f>
        <v/>
      </c>
      <c r="J1806" s="31">
        <f>IF(OR($I1806="",$P1806="",$P1806="なし"),"",$I1806*N(INDEX('メンバー'!$D$5:$D$24,$P1806)))</f>
        <v/>
      </c>
      <c r="K1806" s="32">
        <f>IF(OR($O1806="",$O1806="なし"),"",INDEX('案件'!$D$5:$D$84,$O1806)&amp;"")</f>
        <v/>
      </c>
      <c r="L1806" s="32">
        <f>IF(AND($A1806="",$B1806="",$C1806="",$F1806="",$G1806=""),"",IF(NOT(ISNUMBER($A1806)),"日付がない",IF($P1806="","氏名がない",IF($P1806="なし","氏名がメンバーにない",IF($O1806="","案件コードがない",IF($O1806="なし","案件コードが案件にない",IF($I1806="","時間がない",IF((N($F1806)*60+N($G1806))=0,"時間が0",IF($I1806=0,"丸めると0分","")))))))))</f>
        <v/>
      </c>
      <c r="M1806" s="58" t="n"/>
      <c r="N1806" s="33">
        <f>IF(ISNUMBER($A1806),DATE(YEAR($A1806),MONTH($A1806),1),"")</f>
        <v/>
      </c>
      <c r="O1806" s="34">
        <f>IF($C1806="","",IFERROR(MATCH($C1806,'案件'!$A$5:$A$84,0),"なし"))</f>
        <v/>
      </c>
      <c r="P1806" s="34">
        <f>IF($B1806="","",IFERROR(MATCH($B1806,'メンバー'!$B$5:$B$24,0),"なし"))</f>
        <v/>
      </c>
    </row>
    <row r="1807" ht="17" customHeight="1">
      <c r="A1807" s="23" t="n"/>
      <c r="B1807" s="21" t="n"/>
      <c r="C1807" s="21" t="n"/>
      <c r="D1807" s="29">
        <f>IF(OR($O1807="",$O1807="なし"),"",INDEX('案件'!$B$5:$B$84,$O1807)&amp;"")</f>
        <v/>
      </c>
      <c r="E1807" s="19" t="n"/>
      <c r="F1807" s="22" t="n"/>
      <c r="G1807" s="22" t="n"/>
      <c r="H1807" s="19" t="n"/>
      <c r="I1807" s="30">
        <f>IF(AND($F1807="",$G1807=""),"",IF(N('設定'!$B$11)&gt;0,ROUND((N($F1807)*60+N($G1807))/N('設定'!$B$11),0)*N('設定'!$B$11),(N($F1807)*60+N($G1807)))/60)</f>
        <v/>
      </c>
      <c r="J1807" s="31">
        <f>IF(OR($I1807="",$P1807="",$P1807="なし"),"",$I1807*N(INDEX('メンバー'!$D$5:$D$24,$P1807)))</f>
        <v/>
      </c>
      <c r="K1807" s="32">
        <f>IF(OR($O1807="",$O1807="なし"),"",INDEX('案件'!$D$5:$D$84,$O1807)&amp;"")</f>
        <v/>
      </c>
      <c r="L1807" s="32">
        <f>IF(AND($A1807="",$B1807="",$C1807="",$F1807="",$G1807=""),"",IF(NOT(ISNUMBER($A1807)),"日付がない",IF($P1807="","氏名がない",IF($P1807="なし","氏名がメンバーにない",IF($O1807="","案件コードがない",IF($O1807="なし","案件コードが案件にない",IF($I1807="","時間がない",IF((N($F1807)*60+N($G1807))=0,"時間が0",IF($I1807=0,"丸めると0分","")))))))))</f>
        <v/>
      </c>
      <c r="M1807" s="58" t="n"/>
      <c r="N1807" s="33">
        <f>IF(ISNUMBER($A1807),DATE(YEAR($A1807),MONTH($A1807),1),"")</f>
        <v/>
      </c>
      <c r="O1807" s="34">
        <f>IF($C1807="","",IFERROR(MATCH($C1807,'案件'!$A$5:$A$84,0),"なし"))</f>
        <v/>
      </c>
      <c r="P1807" s="34">
        <f>IF($B1807="","",IFERROR(MATCH($B1807,'メンバー'!$B$5:$B$24,0),"なし"))</f>
        <v/>
      </c>
    </row>
    <row r="1808" ht="17" customHeight="1">
      <c r="A1808" s="23" t="n"/>
      <c r="B1808" s="21" t="n"/>
      <c r="C1808" s="21" t="n"/>
      <c r="D1808" s="29">
        <f>IF(OR($O1808="",$O1808="なし"),"",INDEX('案件'!$B$5:$B$84,$O1808)&amp;"")</f>
        <v/>
      </c>
      <c r="E1808" s="19" t="n"/>
      <c r="F1808" s="22" t="n"/>
      <c r="G1808" s="22" t="n"/>
      <c r="H1808" s="19" t="n"/>
      <c r="I1808" s="30">
        <f>IF(AND($F1808="",$G1808=""),"",IF(N('設定'!$B$11)&gt;0,ROUND((N($F1808)*60+N($G1808))/N('設定'!$B$11),0)*N('設定'!$B$11),(N($F1808)*60+N($G1808)))/60)</f>
        <v/>
      </c>
      <c r="J1808" s="31">
        <f>IF(OR($I1808="",$P1808="",$P1808="なし"),"",$I1808*N(INDEX('メンバー'!$D$5:$D$24,$P1808)))</f>
        <v/>
      </c>
      <c r="K1808" s="32">
        <f>IF(OR($O1808="",$O1808="なし"),"",INDEX('案件'!$D$5:$D$84,$O1808)&amp;"")</f>
        <v/>
      </c>
      <c r="L1808" s="32">
        <f>IF(AND($A1808="",$B1808="",$C1808="",$F1808="",$G1808=""),"",IF(NOT(ISNUMBER($A1808)),"日付がない",IF($P1808="","氏名がない",IF($P1808="なし","氏名がメンバーにない",IF($O1808="","案件コードがない",IF($O1808="なし","案件コードが案件にない",IF($I1808="","時間がない",IF((N($F1808)*60+N($G1808))=0,"時間が0",IF($I1808=0,"丸めると0分","")))))))))</f>
        <v/>
      </c>
      <c r="M1808" s="58" t="n"/>
      <c r="N1808" s="33">
        <f>IF(ISNUMBER($A1808),DATE(YEAR($A1808),MONTH($A1808),1),"")</f>
        <v/>
      </c>
      <c r="O1808" s="34">
        <f>IF($C1808="","",IFERROR(MATCH($C1808,'案件'!$A$5:$A$84,0),"なし"))</f>
        <v/>
      </c>
      <c r="P1808" s="34">
        <f>IF($B1808="","",IFERROR(MATCH($B1808,'メンバー'!$B$5:$B$24,0),"なし"))</f>
        <v/>
      </c>
    </row>
    <row r="1809" ht="17" customHeight="1">
      <c r="A1809" s="23" t="n"/>
      <c r="B1809" s="21" t="n"/>
      <c r="C1809" s="21" t="n"/>
      <c r="D1809" s="29">
        <f>IF(OR($O1809="",$O1809="なし"),"",INDEX('案件'!$B$5:$B$84,$O1809)&amp;"")</f>
        <v/>
      </c>
      <c r="E1809" s="19" t="n"/>
      <c r="F1809" s="22" t="n"/>
      <c r="G1809" s="22" t="n"/>
      <c r="H1809" s="19" t="n"/>
      <c r="I1809" s="30">
        <f>IF(AND($F1809="",$G1809=""),"",IF(N('設定'!$B$11)&gt;0,ROUND((N($F1809)*60+N($G1809))/N('設定'!$B$11),0)*N('設定'!$B$11),(N($F1809)*60+N($G1809)))/60)</f>
        <v/>
      </c>
      <c r="J1809" s="31">
        <f>IF(OR($I1809="",$P1809="",$P1809="なし"),"",$I1809*N(INDEX('メンバー'!$D$5:$D$24,$P1809)))</f>
        <v/>
      </c>
      <c r="K1809" s="32">
        <f>IF(OR($O1809="",$O1809="なし"),"",INDEX('案件'!$D$5:$D$84,$O1809)&amp;"")</f>
        <v/>
      </c>
      <c r="L1809" s="32">
        <f>IF(AND($A1809="",$B1809="",$C1809="",$F1809="",$G1809=""),"",IF(NOT(ISNUMBER($A1809)),"日付がない",IF($P1809="","氏名がない",IF($P1809="なし","氏名がメンバーにない",IF($O1809="","案件コードがない",IF($O1809="なし","案件コードが案件にない",IF($I1809="","時間がない",IF((N($F1809)*60+N($G1809))=0,"時間が0",IF($I1809=0,"丸めると0分","")))))))))</f>
        <v/>
      </c>
      <c r="M1809" s="58" t="n"/>
      <c r="N1809" s="33">
        <f>IF(ISNUMBER($A1809),DATE(YEAR($A1809),MONTH($A1809),1),"")</f>
        <v/>
      </c>
      <c r="O1809" s="34">
        <f>IF($C1809="","",IFERROR(MATCH($C1809,'案件'!$A$5:$A$84,0),"なし"))</f>
        <v/>
      </c>
      <c r="P1809" s="34">
        <f>IF($B1809="","",IFERROR(MATCH($B1809,'メンバー'!$B$5:$B$24,0),"なし"))</f>
        <v/>
      </c>
    </row>
    <row r="1810" ht="17" customHeight="1">
      <c r="A1810" s="23" t="n"/>
      <c r="B1810" s="21" t="n"/>
      <c r="C1810" s="21" t="n"/>
      <c r="D1810" s="29">
        <f>IF(OR($O1810="",$O1810="なし"),"",INDEX('案件'!$B$5:$B$84,$O1810)&amp;"")</f>
        <v/>
      </c>
      <c r="E1810" s="19" t="n"/>
      <c r="F1810" s="22" t="n"/>
      <c r="G1810" s="22" t="n"/>
      <c r="H1810" s="19" t="n"/>
      <c r="I1810" s="30">
        <f>IF(AND($F1810="",$G1810=""),"",IF(N('設定'!$B$11)&gt;0,ROUND((N($F1810)*60+N($G1810))/N('設定'!$B$11),0)*N('設定'!$B$11),(N($F1810)*60+N($G1810)))/60)</f>
        <v/>
      </c>
      <c r="J1810" s="31">
        <f>IF(OR($I1810="",$P1810="",$P1810="なし"),"",$I1810*N(INDEX('メンバー'!$D$5:$D$24,$P1810)))</f>
        <v/>
      </c>
      <c r="K1810" s="32">
        <f>IF(OR($O1810="",$O1810="なし"),"",INDEX('案件'!$D$5:$D$84,$O1810)&amp;"")</f>
        <v/>
      </c>
      <c r="L1810" s="32">
        <f>IF(AND($A1810="",$B1810="",$C1810="",$F1810="",$G1810=""),"",IF(NOT(ISNUMBER($A1810)),"日付がない",IF($P1810="","氏名がない",IF($P1810="なし","氏名がメンバーにない",IF($O1810="","案件コードがない",IF($O1810="なし","案件コードが案件にない",IF($I1810="","時間がない",IF((N($F1810)*60+N($G1810))=0,"時間が0",IF($I1810=0,"丸めると0分","")))))))))</f>
        <v/>
      </c>
      <c r="M1810" s="58" t="n"/>
      <c r="N1810" s="33">
        <f>IF(ISNUMBER($A1810),DATE(YEAR($A1810),MONTH($A1810),1),"")</f>
        <v/>
      </c>
      <c r="O1810" s="34">
        <f>IF($C1810="","",IFERROR(MATCH($C1810,'案件'!$A$5:$A$84,0),"なし"))</f>
        <v/>
      </c>
      <c r="P1810" s="34">
        <f>IF($B1810="","",IFERROR(MATCH($B1810,'メンバー'!$B$5:$B$24,0),"なし"))</f>
        <v/>
      </c>
    </row>
    <row r="1811" ht="17" customHeight="1">
      <c r="A1811" s="23" t="n"/>
      <c r="B1811" s="21" t="n"/>
      <c r="C1811" s="21" t="n"/>
      <c r="D1811" s="29">
        <f>IF(OR($O1811="",$O1811="なし"),"",INDEX('案件'!$B$5:$B$84,$O1811)&amp;"")</f>
        <v/>
      </c>
      <c r="E1811" s="19" t="n"/>
      <c r="F1811" s="22" t="n"/>
      <c r="G1811" s="22" t="n"/>
      <c r="H1811" s="19" t="n"/>
      <c r="I1811" s="30">
        <f>IF(AND($F1811="",$G1811=""),"",IF(N('設定'!$B$11)&gt;0,ROUND((N($F1811)*60+N($G1811))/N('設定'!$B$11),0)*N('設定'!$B$11),(N($F1811)*60+N($G1811)))/60)</f>
        <v/>
      </c>
      <c r="J1811" s="31">
        <f>IF(OR($I1811="",$P1811="",$P1811="なし"),"",$I1811*N(INDEX('メンバー'!$D$5:$D$24,$P1811)))</f>
        <v/>
      </c>
      <c r="K1811" s="32">
        <f>IF(OR($O1811="",$O1811="なし"),"",INDEX('案件'!$D$5:$D$84,$O1811)&amp;"")</f>
        <v/>
      </c>
      <c r="L1811" s="32">
        <f>IF(AND($A1811="",$B1811="",$C1811="",$F1811="",$G1811=""),"",IF(NOT(ISNUMBER($A1811)),"日付がない",IF($P1811="","氏名がない",IF($P1811="なし","氏名がメンバーにない",IF($O1811="","案件コードがない",IF($O1811="なし","案件コードが案件にない",IF($I1811="","時間がない",IF((N($F1811)*60+N($G1811))=0,"時間が0",IF($I1811=0,"丸めると0分","")))))))))</f>
        <v/>
      </c>
      <c r="M1811" s="58" t="n"/>
      <c r="N1811" s="33">
        <f>IF(ISNUMBER($A1811),DATE(YEAR($A1811),MONTH($A1811),1),"")</f>
        <v/>
      </c>
      <c r="O1811" s="34">
        <f>IF($C1811="","",IFERROR(MATCH($C1811,'案件'!$A$5:$A$84,0),"なし"))</f>
        <v/>
      </c>
      <c r="P1811" s="34">
        <f>IF($B1811="","",IFERROR(MATCH($B1811,'メンバー'!$B$5:$B$24,0),"なし"))</f>
        <v/>
      </c>
    </row>
    <row r="1812" ht="17" customHeight="1">
      <c r="A1812" s="23" t="n"/>
      <c r="B1812" s="21" t="n"/>
      <c r="C1812" s="21" t="n"/>
      <c r="D1812" s="29">
        <f>IF(OR($O1812="",$O1812="なし"),"",INDEX('案件'!$B$5:$B$84,$O1812)&amp;"")</f>
        <v/>
      </c>
      <c r="E1812" s="19" t="n"/>
      <c r="F1812" s="22" t="n"/>
      <c r="G1812" s="22" t="n"/>
      <c r="H1812" s="19" t="n"/>
      <c r="I1812" s="30">
        <f>IF(AND($F1812="",$G1812=""),"",IF(N('設定'!$B$11)&gt;0,ROUND((N($F1812)*60+N($G1812))/N('設定'!$B$11),0)*N('設定'!$B$11),(N($F1812)*60+N($G1812)))/60)</f>
        <v/>
      </c>
      <c r="J1812" s="31">
        <f>IF(OR($I1812="",$P1812="",$P1812="なし"),"",$I1812*N(INDEX('メンバー'!$D$5:$D$24,$P1812)))</f>
        <v/>
      </c>
      <c r="K1812" s="32">
        <f>IF(OR($O1812="",$O1812="なし"),"",INDEX('案件'!$D$5:$D$84,$O1812)&amp;"")</f>
        <v/>
      </c>
      <c r="L1812" s="32">
        <f>IF(AND($A1812="",$B1812="",$C1812="",$F1812="",$G1812=""),"",IF(NOT(ISNUMBER($A1812)),"日付がない",IF($P1812="","氏名がない",IF($P1812="なし","氏名がメンバーにない",IF($O1812="","案件コードがない",IF($O1812="なし","案件コードが案件にない",IF($I1812="","時間がない",IF((N($F1812)*60+N($G1812))=0,"時間が0",IF($I1812=0,"丸めると0分","")))))))))</f>
        <v/>
      </c>
      <c r="M1812" s="58" t="n"/>
      <c r="N1812" s="33">
        <f>IF(ISNUMBER($A1812),DATE(YEAR($A1812),MONTH($A1812),1),"")</f>
        <v/>
      </c>
      <c r="O1812" s="34">
        <f>IF($C1812="","",IFERROR(MATCH($C1812,'案件'!$A$5:$A$84,0),"なし"))</f>
        <v/>
      </c>
      <c r="P1812" s="34">
        <f>IF($B1812="","",IFERROR(MATCH($B1812,'メンバー'!$B$5:$B$24,0),"なし"))</f>
        <v/>
      </c>
    </row>
    <row r="1813" ht="17" customHeight="1">
      <c r="A1813" s="23" t="n"/>
      <c r="B1813" s="21" t="n"/>
      <c r="C1813" s="21" t="n"/>
      <c r="D1813" s="29">
        <f>IF(OR($O1813="",$O1813="なし"),"",INDEX('案件'!$B$5:$B$84,$O1813)&amp;"")</f>
        <v/>
      </c>
      <c r="E1813" s="19" t="n"/>
      <c r="F1813" s="22" t="n"/>
      <c r="G1813" s="22" t="n"/>
      <c r="H1813" s="19" t="n"/>
      <c r="I1813" s="30">
        <f>IF(AND($F1813="",$G1813=""),"",IF(N('設定'!$B$11)&gt;0,ROUND((N($F1813)*60+N($G1813))/N('設定'!$B$11),0)*N('設定'!$B$11),(N($F1813)*60+N($G1813)))/60)</f>
        <v/>
      </c>
      <c r="J1813" s="31">
        <f>IF(OR($I1813="",$P1813="",$P1813="なし"),"",$I1813*N(INDEX('メンバー'!$D$5:$D$24,$P1813)))</f>
        <v/>
      </c>
      <c r="K1813" s="32">
        <f>IF(OR($O1813="",$O1813="なし"),"",INDEX('案件'!$D$5:$D$84,$O1813)&amp;"")</f>
        <v/>
      </c>
      <c r="L1813" s="32">
        <f>IF(AND($A1813="",$B1813="",$C1813="",$F1813="",$G1813=""),"",IF(NOT(ISNUMBER($A1813)),"日付がない",IF($P1813="","氏名がない",IF($P1813="なし","氏名がメンバーにない",IF($O1813="","案件コードがない",IF($O1813="なし","案件コードが案件にない",IF($I1813="","時間がない",IF((N($F1813)*60+N($G1813))=0,"時間が0",IF($I1813=0,"丸めると0分","")))))))))</f>
        <v/>
      </c>
      <c r="M1813" s="58" t="n"/>
      <c r="N1813" s="33">
        <f>IF(ISNUMBER($A1813),DATE(YEAR($A1813),MONTH($A1813),1),"")</f>
        <v/>
      </c>
      <c r="O1813" s="34">
        <f>IF($C1813="","",IFERROR(MATCH($C1813,'案件'!$A$5:$A$84,0),"なし"))</f>
        <v/>
      </c>
      <c r="P1813" s="34">
        <f>IF($B1813="","",IFERROR(MATCH($B1813,'メンバー'!$B$5:$B$24,0),"なし"))</f>
        <v/>
      </c>
    </row>
    <row r="1814" ht="17" customHeight="1">
      <c r="A1814" s="23" t="n"/>
      <c r="B1814" s="21" t="n"/>
      <c r="C1814" s="21" t="n"/>
      <c r="D1814" s="29">
        <f>IF(OR($O1814="",$O1814="なし"),"",INDEX('案件'!$B$5:$B$84,$O1814)&amp;"")</f>
        <v/>
      </c>
      <c r="E1814" s="19" t="n"/>
      <c r="F1814" s="22" t="n"/>
      <c r="G1814" s="22" t="n"/>
      <c r="H1814" s="19" t="n"/>
      <c r="I1814" s="30">
        <f>IF(AND($F1814="",$G1814=""),"",IF(N('設定'!$B$11)&gt;0,ROUND((N($F1814)*60+N($G1814))/N('設定'!$B$11),0)*N('設定'!$B$11),(N($F1814)*60+N($G1814)))/60)</f>
        <v/>
      </c>
      <c r="J1814" s="31">
        <f>IF(OR($I1814="",$P1814="",$P1814="なし"),"",$I1814*N(INDEX('メンバー'!$D$5:$D$24,$P1814)))</f>
        <v/>
      </c>
      <c r="K1814" s="32">
        <f>IF(OR($O1814="",$O1814="なし"),"",INDEX('案件'!$D$5:$D$84,$O1814)&amp;"")</f>
        <v/>
      </c>
      <c r="L1814" s="32">
        <f>IF(AND($A1814="",$B1814="",$C1814="",$F1814="",$G1814=""),"",IF(NOT(ISNUMBER($A1814)),"日付がない",IF($P1814="","氏名がない",IF($P1814="なし","氏名がメンバーにない",IF($O1814="","案件コードがない",IF($O1814="なし","案件コードが案件にない",IF($I1814="","時間がない",IF((N($F1814)*60+N($G1814))=0,"時間が0",IF($I1814=0,"丸めると0分","")))))))))</f>
        <v/>
      </c>
      <c r="M1814" s="58" t="n"/>
      <c r="N1814" s="33">
        <f>IF(ISNUMBER($A1814),DATE(YEAR($A1814),MONTH($A1814),1),"")</f>
        <v/>
      </c>
      <c r="O1814" s="34">
        <f>IF($C1814="","",IFERROR(MATCH($C1814,'案件'!$A$5:$A$84,0),"なし"))</f>
        <v/>
      </c>
      <c r="P1814" s="34">
        <f>IF($B1814="","",IFERROR(MATCH($B1814,'メンバー'!$B$5:$B$24,0),"なし"))</f>
        <v/>
      </c>
    </row>
    <row r="1815" ht="17" customHeight="1">
      <c r="A1815" s="23" t="n"/>
      <c r="B1815" s="21" t="n"/>
      <c r="C1815" s="21" t="n"/>
      <c r="D1815" s="29">
        <f>IF(OR($O1815="",$O1815="なし"),"",INDEX('案件'!$B$5:$B$84,$O1815)&amp;"")</f>
        <v/>
      </c>
      <c r="E1815" s="19" t="n"/>
      <c r="F1815" s="22" t="n"/>
      <c r="G1815" s="22" t="n"/>
      <c r="H1815" s="19" t="n"/>
      <c r="I1815" s="30">
        <f>IF(AND($F1815="",$G1815=""),"",IF(N('設定'!$B$11)&gt;0,ROUND((N($F1815)*60+N($G1815))/N('設定'!$B$11),0)*N('設定'!$B$11),(N($F1815)*60+N($G1815)))/60)</f>
        <v/>
      </c>
      <c r="J1815" s="31">
        <f>IF(OR($I1815="",$P1815="",$P1815="なし"),"",$I1815*N(INDEX('メンバー'!$D$5:$D$24,$P1815)))</f>
        <v/>
      </c>
      <c r="K1815" s="32">
        <f>IF(OR($O1815="",$O1815="なし"),"",INDEX('案件'!$D$5:$D$84,$O1815)&amp;"")</f>
        <v/>
      </c>
      <c r="L1815" s="32">
        <f>IF(AND($A1815="",$B1815="",$C1815="",$F1815="",$G1815=""),"",IF(NOT(ISNUMBER($A1815)),"日付がない",IF($P1815="","氏名がない",IF($P1815="なし","氏名がメンバーにない",IF($O1815="","案件コードがない",IF($O1815="なし","案件コードが案件にない",IF($I1815="","時間がない",IF((N($F1815)*60+N($G1815))=0,"時間が0",IF($I1815=0,"丸めると0分","")))))))))</f>
        <v/>
      </c>
      <c r="M1815" s="58" t="n"/>
      <c r="N1815" s="33">
        <f>IF(ISNUMBER($A1815),DATE(YEAR($A1815),MONTH($A1815),1),"")</f>
        <v/>
      </c>
      <c r="O1815" s="34">
        <f>IF($C1815="","",IFERROR(MATCH($C1815,'案件'!$A$5:$A$84,0),"なし"))</f>
        <v/>
      </c>
      <c r="P1815" s="34">
        <f>IF($B1815="","",IFERROR(MATCH($B1815,'メンバー'!$B$5:$B$24,0),"なし"))</f>
        <v/>
      </c>
    </row>
    <row r="1816" ht="17" customHeight="1">
      <c r="A1816" s="23" t="n"/>
      <c r="B1816" s="21" t="n"/>
      <c r="C1816" s="21" t="n"/>
      <c r="D1816" s="29">
        <f>IF(OR($O1816="",$O1816="なし"),"",INDEX('案件'!$B$5:$B$84,$O1816)&amp;"")</f>
        <v/>
      </c>
      <c r="E1816" s="19" t="n"/>
      <c r="F1816" s="22" t="n"/>
      <c r="G1816" s="22" t="n"/>
      <c r="H1816" s="19" t="n"/>
      <c r="I1816" s="30">
        <f>IF(AND($F1816="",$G1816=""),"",IF(N('設定'!$B$11)&gt;0,ROUND((N($F1816)*60+N($G1816))/N('設定'!$B$11),0)*N('設定'!$B$11),(N($F1816)*60+N($G1816)))/60)</f>
        <v/>
      </c>
      <c r="J1816" s="31">
        <f>IF(OR($I1816="",$P1816="",$P1816="なし"),"",$I1816*N(INDEX('メンバー'!$D$5:$D$24,$P1816)))</f>
        <v/>
      </c>
      <c r="K1816" s="32">
        <f>IF(OR($O1816="",$O1816="なし"),"",INDEX('案件'!$D$5:$D$84,$O1816)&amp;"")</f>
        <v/>
      </c>
      <c r="L1816" s="32">
        <f>IF(AND($A1816="",$B1816="",$C1816="",$F1816="",$G1816=""),"",IF(NOT(ISNUMBER($A1816)),"日付がない",IF($P1816="","氏名がない",IF($P1816="なし","氏名がメンバーにない",IF($O1816="","案件コードがない",IF($O1816="なし","案件コードが案件にない",IF($I1816="","時間がない",IF((N($F1816)*60+N($G1816))=0,"時間が0",IF($I1816=0,"丸めると0分","")))))))))</f>
        <v/>
      </c>
      <c r="M1816" s="58" t="n"/>
      <c r="N1816" s="33">
        <f>IF(ISNUMBER($A1816),DATE(YEAR($A1816),MONTH($A1816),1),"")</f>
        <v/>
      </c>
      <c r="O1816" s="34">
        <f>IF($C1816="","",IFERROR(MATCH($C1816,'案件'!$A$5:$A$84,0),"なし"))</f>
        <v/>
      </c>
      <c r="P1816" s="34">
        <f>IF($B1816="","",IFERROR(MATCH($B1816,'メンバー'!$B$5:$B$24,0),"なし"))</f>
        <v/>
      </c>
    </row>
    <row r="1817" ht="17" customHeight="1">
      <c r="A1817" s="23" t="n"/>
      <c r="B1817" s="21" t="n"/>
      <c r="C1817" s="21" t="n"/>
      <c r="D1817" s="29">
        <f>IF(OR($O1817="",$O1817="なし"),"",INDEX('案件'!$B$5:$B$84,$O1817)&amp;"")</f>
        <v/>
      </c>
      <c r="E1817" s="19" t="n"/>
      <c r="F1817" s="22" t="n"/>
      <c r="G1817" s="22" t="n"/>
      <c r="H1817" s="19" t="n"/>
      <c r="I1817" s="30">
        <f>IF(AND($F1817="",$G1817=""),"",IF(N('設定'!$B$11)&gt;0,ROUND((N($F1817)*60+N($G1817))/N('設定'!$B$11),0)*N('設定'!$B$11),(N($F1817)*60+N($G1817)))/60)</f>
        <v/>
      </c>
      <c r="J1817" s="31">
        <f>IF(OR($I1817="",$P1817="",$P1817="なし"),"",$I1817*N(INDEX('メンバー'!$D$5:$D$24,$P1817)))</f>
        <v/>
      </c>
      <c r="K1817" s="32">
        <f>IF(OR($O1817="",$O1817="なし"),"",INDEX('案件'!$D$5:$D$84,$O1817)&amp;"")</f>
        <v/>
      </c>
      <c r="L1817" s="32">
        <f>IF(AND($A1817="",$B1817="",$C1817="",$F1817="",$G1817=""),"",IF(NOT(ISNUMBER($A1817)),"日付がない",IF($P1817="","氏名がない",IF($P1817="なし","氏名がメンバーにない",IF($O1817="","案件コードがない",IF($O1817="なし","案件コードが案件にない",IF($I1817="","時間がない",IF((N($F1817)*60+N($G1817))=0,"時間が0",IF($I1817=0,"丸めると0分","")))))))))</f>
        <v/>
      </c>
      <c r="M1817" s="58" t="n"/>
      <c r="N1817" s="33">
        <f>IF(ISNUMBER($A1817),DATE(YEAR($A1817),MONTH($A1817),1),"")</f>
        <v/>
      </c>
      <c r="O1817" s="34">
        <f>IF($C1817="","",IFERROR(MATCH($C1817,'案件'!$A$5:$A$84,0),"なし"))</f>
        <v/>
      </c>
      <c r="P1817" s="34">
        <f>IF($B1817="","",IFERROR(MATCH($B1817,'メンバー'!$B$5:$B$24,0),"なし"))</f>
        <v/>
      </c>
    </row>
    <row r="1818" ht="17" customHeight="1">
      <c r="A1818" s="23" t="n"/>
      <c r="B1818" s="21" t="n"/>
      <c r="C1818" s="21" t="n"/>
      <c r="D1818" s="29">
        <f>IF(OR($O1818="",$O1818="なし"),"",INDEX('案件'!$B$5:$B$84,$O1818)&amp;"")</f>
        <v/>
      </c>
      <c r="E1818" s="19" t="n"/>
      <c r="F1818" s="22" t="n"/>
      <c r="G1818" s="22" t="n"/>
      <c r="H1818" s="19" t="n"/>
      <c r="I1818" s="30">
        <f>IF(AND($F1818="",$G1818=""),"",IF(N('設定'!$B$11)&gt;0,ROUND((N($F1818)*60+N($G1818))/N('設定'!$B$11),0)*N('設定'!$B$11),(N($F1818)*60+N($G1818)))/60)</f>
        <v/>
      </c>
      <c r="J1818" s="31">
        <f>IF(OR($I1818="",$P1818="",$P1818="なし"),"",$I1818*N(INDEX('メンバー'!$D$5:$D$24,$P1818)))</f>
        <v/>
      </c>
      <c r="K1818" s="32">
        <f>IF(OR($O1818="",$O1818="なし"),"",INDEX('案件'!$D$5:$D$84,$O1818)&amp;"")</f>
        <v/>
      </c>
      <c r="L1818" s="32">
        <f>IF(AND($A1818="",$B1818="",$C1818="",$F1818="",$G1818=""),"",IF(NOT(ISNUMBER($A1818)),"日付がない",IF($P1818="","氏名がない",IF($P1818="なし","氏名がメンバーにない",IF($O1818="","案件コードがない",IF($O1818="なし","案件コードが案件にない",IF($I1818="","時間がない",IF((N($F1818)*60+N($G1818))=0,"時間が0",IF($I1818=0,"丸めると0分","")))))))))</f>
        <v/>
      </c>
      <c r="M1818" s="58" t="n"/>
      <c r="N1818" s="33">
        <f>IF(ISNUMBER($A1818),DATE(YEAR($A1818),MONTH($A1818),1),"")</f>
        <v/>
      </c>
      <c r="O1818" s="34">
        <f>IF($C1818="","",IFERROR(MATCH($C1818,'案件'!$A$5:$A$84,0),"なし"))</f>
        <v/>
      </c>
      <c r="P1818" s="34">
        <f>IF($B1818="","",IFERROR(MATCH($B1818,'メンバー'!$B$5:$B$24,0),"なし"))</f>
        <v/>
      </c>
    </row>
    <row r="1819" ht="17" customHeight="1">
      <c r="A1819" s="23" t="n"/>
      <c r="B1819" s="21" t="n"/>
      <c r="C1819" s="21" t="n"/>
      <c r="D1819" s="29">
        <f>IF(OR($O1819="",$O1819="なし"),"",INDEX('案件'!$B$5:$B$84,$O1819)&amp;"")</f>
        <v/>
      </c>
      <c r="E1819" s="19" t="n"/>
      <c r="F1819" s="22" t="n"/>
      <c r="G1819" s="22" t="n"/>
      <c r="H1819" s="19" t="n"/>
      <c r="I1819" s="30">
        <f>IF(AND($F1819="",$G1819=""),"",IF(N('設定'!$B$11)&gt;0,ROUND((N($F1819)*60+N($G1819))/N('設定'!$B$11),0)*N('設定'!$B$11),(N($F1819)*60+N($G1819)))/60)</f>
        <v/>
      </c>
      <c r="J1819" s="31">
        <f>IF(OR($I1819="",$P1819="",$P1819="なし"),"",$I1819*N(INDEX('メンバー'!$D$5:$D$24,$P1819)))</f>
        <v/>
      </c>
      <c r="K1819" s="32">
        <f>IF(OR($O1819="",$O1819="なし"),"",INDEX('案件'!$D$5:$D$84,$O1819)&amp;"")</f>
        <v/>
      </c>
      <c r="L1819" s="32">
        <f>IF(AND($A1819="",$B1819="",$C1819="",$F1819="",$G1819=""),"",IF(NOT(ISNUMBER($A1819)),"日付がない",IF($P1819="","氏名がない",IF($P1819="なし","氏名がメンバーにない",IF($O1819="","案件コードがない",IF($O1819="なし","案件コードが案件にない",IF($I1819="","時間がない",IF((N($F1819)*60+N($G1819))=0,"時間が0",IF($I1819=0,"丸めると0分","")))))))))</f>
        <v/>
      </c>
      <c r="M1819" s="58" t="n"/>
      <c r="N1819" s="33">
        <f>IF(ISNUMBER($A1819),DATE(YEAR($A1819),MONTH($A1819),1),"")</f>
        <v/>
      </c>
      <c r="O1819" s="34">
        <f>IF($C1819="","",IFERROR(MATCH($C1819,'案件'!$A$5:$A$84,0),"なし"))</f>
        <v/>
      </c>
      <c r="P1819" s="34">
        <f>IF($B1819="","",IFERROR(MATCH($B1819,'メンバー'!$B$5:$B$24,0),"なし"))</f>
        <v/>
      </c>
    </row>
    <row r="1820" ht="17" customHeight="1">
      <c r="A1820" s="23" t="n"/>
      <c r="B1820" s="21" t="n"/>
      <c r="C1820" s="21" t="n"/>
      <c r="D1820" s="29">
        <f>IF(OR($O1820="",$O1820="なし"),"",INDEX('案件'!$B$5:$B$84,$O1820)&amp;"")</f>
        <v/>
      </c>
      <c r="E1820" s="19" t="n"/>
      <c r="F1820" s="22" t="n"/>
      <c r="G1820" s="22" t="n"/>
      <c r="H1820" s="19" t="n"/>
      <c r="I1820" s="30">
        <f>IF(AND($F1820="",$G1820=""),"",IF(N('設定'!$B$11)&gt;0,ROUND((N($F1820)*60+N($G1820))/N('設定'!$B$11),0)*N('設定'!$B$11),(N($F1820)*60+N($G1820)))/60)</f>
        <v/>
      </c>
      <c r="J1820" s="31">
        <f>IF(OR($I1820="",$P1820="",$P1820="なし"),"",$I1820*N(INDEX('メンバー'!$D$5:$D$24,$P1820)))</f>
        <v/>
      </c>
      <c r="K1820" s="32">
        <f>IF(OR($O1820="",$O1820="なし"),"",INDEX('案件'!$D$5:$D$84,$O1820)&amp;"")</f>
        <v/>
      </c>
      <c r="L1820" s="32">
        <f>IF(AND($A1820="",$B1820="",$C1820="",$F1820="",$G1820=""),"",IF(NOT(ISNUMBER($A1820)),"日付がない",IF($P1820="","氏名がない",IF($P1820="なし","氏名がメンバーにない",IF($O1820="","案件コードがない",IF($O1820="なし","案件コードが案件にない",IF($I1820="","時間がない",IF((N($F1820)*60+N($G1820))=0,"時間が0",IF($I1820=0,"丸めると0分","")))))))))</f>
        <v/>
      </c>
      <c r="M1820" s="58" t="n"/>
      <c r="N1820" s="33">
        <f>IF(ISNUMBER($A1820),DATE(YEAR($A1820),MONTH($A1820),1),"")</f>
        <v/>
      </c>
      <c r="O1820" s="34">
        <f>IF($C1820="","",IFERROR(MATCH($C1820,'案件'!$A$5:$A$84,0),"なし"))</f>
        <v/>
      </c>
      <c r="P1820" s="34">
        <f>IF($B1820="","",IFERROR(MATCH($B1820,'メンバー'!$B$5:$B$24,0),"なし"))</f>
        <v/>
      </c>
    </row>
    <row r="1821" ht="17" customHeight="1">
      <c r="A1821" s="23" t="n"/>
      <c r="B1821" s="21" t="n"/>
      <c r="C1821" s="21" t="n"/>
      <c r="D1821" s="29">
        <f>IF(OR($O1821="",$O1821="なし"),"",INDEX('案件'!$B$5:$B$84,$O1821)&amp;"")</f>
        <v/>
      </c>
      <c r="E1821" s="19" t="n"/>
      <c r="F1821" s="22" t="n"/>
      <c r="G1821" s="22" t="n"/>
      <c r="H1821" s="19" t="n"/>
      <c r="I1821" s="30">
        <f>IF(AND($F1821="",$G1821=""),"",IF(N('設定'!$B$11)&gt;0,ROUND((N($F1821)*60+N($G1821))/N('設定'!$B$11),0)*N('設定'!$B$11),(N($F1821)*60+N($G1821)))/60)</f>
        <v/>
      </c>
      <c r="J1821" s="31">
        <f>IF(OR($I1821="",$P1821="",$P1821="なし"),"",$I1821*N(INDEX('メンバー'!$D$5:$D$24,$P1821)))</f>
        <v/>
      </c>
      <c r="K1821" s="32">
        <f>IF(OR($O1821="",$O1821="なし"),"",INDEX('案件'!$D$5:$D$84,$O1821)&amp;"")</f>
        <v/>
      </c>
      <c r="L1821" s="32">
        <f>IF(AND($A1821="",$B1821="",$C1821="",$F1821="",$G1821=""),"",IF(NOT(ISNUMBER($A1821)),"日付がない",IF($P1821="","氏名がない",IF($P1821="なし","氏名がメンバーにない",IF($O1821="","案件コードがない",IF($O1821="なし","案件コードが案件にない",IF($I1821="","時間がない",IF((N($F1821)*60+N($G1821))=0,"時間が0",IF($I1821=0,"丸めると0分","")))))))))</f>
        <v/>
      </c>
      <c r="M1821" s="58" t="n"/>
      <c r="N1821" s="33">
        <f>IF(ISNUMBER($A1821),DATE(YEAR($A1821),MONTH($A1821),1),"")</f>
        <v/>
      </c>
      <c r="O1821" s="34">
        <f>IF($C1821="","",IFERROR(MATCH($C1821,'案件'!$A$5:$A$84,0),"なし"))</f>
        <v/>
      </c>
      <c r="P1821" s="34">
        <f>IF($B1821="","",IFERROR(MATCH($B1821,'メンバー'!$B$5:$B$24,0),"なし"))</f>
        <v/>
      </c>
    </row>
    <row r="1822" ht="17" customHeight="1">
      <c r="A1822" s="23" t="n"/>
      <c r="B1822" s="21" t="n"/>
      <c r="C1822" s="21" t="n"/>
      <c r="D1822" s="29">
        <f>IF(OR($O1822="",$O1822="なし"),"",INDEX('案件'!$B$5:$B$84,$O1822)&amp;"")</f>
        <v/>
      </c>
      <c r="E1822" s="19" t="n"/>
      <c r="F1822" s="22" t="n"/>
      <c r="G1822" s="22" t="n"/>
      <c r="H1822" s="19" t="n"/>
      <c r="I1822" s="30">
        <f>IF(AND($F1822="",$G1822=""),"",IF(N('設定'!$B$11)&gt;0,ROUND((N($F1822)*60+N($G1822))/N('設定'!$B$11),0)*N('設定'!$B$11),(N($F1822)*60+N($G1822)))/60)</f>
        <v/>
      </c>
      <c r="J1822" s="31">
        <f>IF(OR($I1822="",$P1822="",$P1822="なし"),"",$I1822*N(INDEX('メンバー'!$D$5:$D$24,$P1822)))</f>
        <v/>
      </c>
      <c r="K1822" s="32">
        <f>IF(OR($O1822="",$O1822="なし"),"",INDEX('案件'!$D$5:$D$84,$O1822)&amp;"")</f>
        <v/>
      </c>
      <c r="L1822" s="32">
        <f>IF(AND($A1822="",$B1822="",$C1822="",$F1822="",$G1822=""),"",IF(NOT(ISNUMBER($A1822)),"日付がない",IF($P1822="","氏名がない",IF($P1822="なし","氏名がメンバーにない",IF($O1822="","案件コードがない",IF($O1822="なし","案件コードが案件にない",IF($I1822="","時間がない",IF((N($F1822)*60+N($G1822))=0,"時間が0",IF($I1822=0,"丸めると0分","")))))))))</f>
        <v/>
      </c>
      <c r="M1822" s="58" t="n"/>
      <c r="N1822" s="33">
        <f>IF(ISNUMBER($A1822),DATE(YEAR($A1822),MONTH($A1822),1),"")</f>
        <v/>
      </c>
      <c r="O1822" s="34">
        <f>IF($C1822="","",IFERROR(MATCH($C1822,'案件'!$A$5:$A$84,0),"なし"))</f>
        <v/>
      </c>
      <c r="P1822" s="34">
        <f>IF($B1822="","",IFERROR(MATCH($B1822,'メンバー'!$B$5:$B$24,0),"なし"))</f>
        <v/>
      </c>
    </row>
    <row r="1823" ht="17" customHeight="1">
      <c r="A1823" s="23" t="n"/>
      <c r="B1823" s="21" t="n"/>
      <c r="C1823" s="21" t="n"/>
      <c r="D1823" s="29">
        <f>IF(OR($O1823="",$O1823="なし"),"",INDEX('案件'!$B$5:$B$84,$O1823)&amp;"")</f>
        <v/>
      </c>
      <c r="E1823" s="19" t="n"/>
      <c r="F1823" s="22" t="n"/>
      <c r="G1823" s="22" t="n"/>
      <c r="H1823" s="19" t="n"/>
      <c r="I1823" s="30">
        <f>IF(AND($F1823="",$G1823=""),"",IF(N('設定'!$B$11)&gt;0,ROUND((N($F1823)*60+N($G1823))/N('設定'!$B$11),0)*N('設定'!$B$11),(N($F1823)*60+N($G1823)))/60)</f>
        <v/>
      </c>
      <c r="J1823" s="31">
        <f>IF(OR($I1823="",$P1823="",$P1823="なし"),"",$I1823*N(INDEX('メンバー'!$D$5:$D$24,$P1823)))</f>
        <v/>
      </c>
      <c r="K1823" s="32">
        <f>IF(OR($O1823="",$O1823="なし"),"",INDEX('案件'!$D$5:$D$84,$O1823)&amp;"")</f>
        <v/>
      </c>
      <c r="L1823" s="32">
        <f>IF(AND($A1823="",$B1823="",$C1823="",$F1823="",$G1823=""),"",IF(NOT(ISNUMBER($A1823)),"日付がない",IF($P1823="","氏名がない",IF($P1823="なし","氏名がメンバーにない",IF($O1823="","案件コードがない",IF($O1823="なし","案件コードが案件にない",IF($I1823="","時間がない",IF((N($F1823)*60+N($G1823))=0,"時間が0",IF($I1823=0,"丸めると0分","")))))))))</f>
        <v/>
      </c>
      <c r="M1823" s="58" t="n"/>
      <c r="N1823" s="33">
        <f>IF(ISNUMBER($A1823),DATE(YEAR($A1823),MONTH($A1823),1),"")</f>
        <v/>
      </c>
      <c r="O1823" s="34">
        <f>IF($C1823="","",IFERROR(MATCH($C1823,'案件'!$A$5:$A$84,0),"なし"))</f>
        <v/>
      </c>
      <c r="P1823" s="34">
        <f>IF($B1823="","",IFERROR(MATCH($B1823,'メンバー'!$B$5:$B$24,0),"なし"))</f>
        <v/>
      </c>
    </row>
    <row r="1824" ht="17" customHeight="1">
      <c r="A1824" s="23" t="n"/>
      <c r="B1824" s="21" t="n"/>
      <c r="C1824" s="21" t="n"/>
      <c r="D1824" s="29">
        <f>IF(OR($O1824="",$O1824="なし"),"",INDEX('案件'!$B$5:$B$84,$O1824)&amp;"")</f>
        <v/>
      </c>
      <c r="E1824" s="19" t="n"/>
      <c r="F1824" s="22" t="n"/>
      <c r="G1824" s="22" t="n"/>
      <c r="H1824" s="19" t="n"/>
      <c r="I1824" s="30">
        <f>IF(AND($F1824="",$G1824=""),"",IF(N('設定'!$B$11)&gt;0,ROUND((N($F1824)*60+N($G1824))/N('設定'!$B$11),0)*N('設定'!$B$11),(N($F1824)*60+N($G1824)))/60)</f>
        <v/>
      </c>
      <c r="J1824" s="31">
        <f>IF(OR($I1824="",$P1824="",$P1824="なし"),"",$I1824*N(INDEX('メンバー'!$D$5:$D$24,$P1824)))</f>
        <v/>
      </c>
      <c r="K1824" s="32">
        <f>IF(OR($O1824="",$O1824="なし"),"",INDEX('案件'!$D$5:$D$84,$O1824)&amp;"")</f>
        <v/>
      </c>
      <c r="L1824" s="32">
        <f>IF(AND($A1824="",$B1824="",$C1824="",$F1824="",$G1824=""),"",IF(NOT(ISNUMBER($A1824)),"日付がない",IF($P1824="","氏名がない",IF($P1824="なし","氏名がメンバーにない",IF($O1824="","案件コードがない",IF($O1824="なし","案件コードが案件にない",IF($I1824="","時間がない",IF((N($F1824)*60+N($G1824))=0,"時間が0",IF($I1824=0,"丸めると0分","")))))))))</f>
        <v/>
      </c>
      <c r="M1824" s="58" t="n"/>
      <c r="N1824" s="33">
        <f>IF(ISNUMBER($A1824),DATE(YEAR($A1824),MONTH($A1824),1),"")</f>
        <v/>
      </c>
      <c r="O1824" s="34">
        <f>IF($C1824="","",IFERROR(MATCH($C1824,'案件'!$A$5:$A$84,0),"なし"))</f>
        <v/>
      </c>
      <c r="P1824" s="34">
        <f>IF($B1824="","",IFERROR(MATCH($B1824,'メンバー'!$B$5:$B$24,0),"なし"))</f>
        <v/>
      </c>
    </row>
    <row r="1825" ht="17" customHeight="1">
      <c r="A1825" s="23" t="n"/>
      <c r="B1825" s="21" t="n"/>
      <c r="C1825" s="21" t="n"/>
      <c r="D1825" s="29">
        <f>IF(OR($O1825="",$O1825="なし"),"",INDEX('案件'!$B$5:$B$84,$O1825)&amp;"")</f>
        <v/>
      </c>
      <c r="E1825" s="19" t="n"/>
      <c r="F1825" s="22" t="n"/>
      <c r="G1825" s="22" t="n"/>
      <c r="H1825" s="19" t="n"/>
      <c r="I1825" s="30">
        <f>IF(AND($F1825="",$G1825=""),"",IF(N('設定'!$B$11)&gt;0,ROUND((N($F1825)*60+N($G1825))/N('設定'!$B$11),0)*N('設定'!$B$11),(N($F1825)*60+N($G1825)))/60)</f>
        <v/>
      </c>
      <c r="J1825" s="31">
        <f>IF(OR($I1825="",$P1825="",$P1825="なし"),"",$I1825*N(INDEX('メンバー'!$D$5:$D$24,$P1825)))</f>
        <v/>
      </c>
      <c r="K1825" s="32">
        <f>IF(OR($O1825="",$O1825="なし"),"",INDEX('案件'!$D$5:$D$84,$O1825)&amp;"")</f>
        <v/>
      </c>
      <c r="L1825" s="32">
        <f>IF(AND($A1825="",$B1825="",$C1825="",$F1825="",$G1825=""),"",IF(NOT(ISNUMBER($A1825)),"日付がない",IF($P1825="","氏名がない",IF($P1825="なし","氏名がメンバーにない",IF($O1825="","案件コードがない",IF($O1825="なし","案件コードが案件にない",IF($I1825="","時間がない",IF((N($F1825)*60+N($G1825))=0,"時間が0",IF($I1825=0,"丸めると0分","")))))))))</f>
        <v/>
      </c>
      <c r="M1825" s="58" t="n"/>
      <c r="N1825" s="33">
        <f>IF(ISNUMBER($A1825),DATE(YEAR($A1825),MONTH($A1825),1),"")</f>
        <v/>
      </c>
      <c r="O1825" s="34">
        <f>IF($C1825="","",IFERROR(MATCH($C1825,'案件'!$A$5:$A$84,0),"なし"))</f>
        <v/>
      </c>
      <c r="P1825" s="34">
        <f>IF($B1825="","",IFERROR(MATCH($B1825,'メンバー'!$B$5:$B$24,0),"なし"))</f>
        <v/>
      </c>
    </row>
    <row r="1826" ht="17" customHeight="1">
      <c r="A1826" s="23" t="n"/>
      <c r="B1826" s="21" t="n"/>
      <c r="C1826" s="21" t="n"/>
      <c r="D1826" s="29">
        <f>IF(OR($O1826="",$O1826="なし"),"",INDEX('案件'!$B$5:$B$84,$O1826)&amp;"")</f>
        <v/>
      </c>
      <c r="E1826" s="19" t="n"/>
      <c r="F1826" s="22" t="n"/>
      <c r="G1826" s="22" t="n"/>
      <c r="H1826" s="19" t="n"/>
      <c r="I1826" s="30">
        <f>IF(AND($F1826="",$G1826=""),"",IF(N('設定'!$B$11)&gt;0,ROUND((N($F1826)*60+N($G1826))/N('設定'!$B$11),0)*N('設定'!$B$11),(N($F1826)*60+N($G1826)))/60)</f>
        <v/>
      </c>
      <c r="J1826" s="31">
        <f>IF(OR($I1826="",$P1826="",$P1826="なし"),"",$I1826*N(INDEX('メンバー'!$D$5:$D$24,$P1826)))</f>
        <v/>
      </c>
      <c r="K1826" s="32">
        <f>IF(OR($O1826="",$O1826="なし"),"",INDEX('案件'!$D$5:$D$84,$O1826)&amp;"")</f>
        <v/>
      </c>
      <c r="L1826" s="32">
        <f>IF(AND($A1826="",$B1826="",$C1826="",$F1826="",$G1826=""),"",IF(NOT(ISNUMBER($A1826)),"日付がない",IF($P1826="","氏名がない",IF($P1826="なし","氏名がメンバーにない",IF($O1826="","案件コードがない",IF($O1826="なし","案件コードが案件にない",IF($I1826="","時間がない",IF((N($F1826)*60+N($G1826))=0,"時間が0",IF($I1826=0,"丸めると0分","")))))))))</f>
        <v/>
      </c>
      <c r="M1826" s="58" t="n"/>
      <c r="N1826" s="33">
        <f>IF(ISNUMBER($A1826),DATE(YEAR($A1826),MONTH($A1826),1),"")</f>
        <v/>
      </c>
      <c r="O1826" s="34">
        <f>IF($C1826="","",IFERROR(MATCH($C1826,'案件'!$A$5:$A$84,0),"なし"))</f>
        <v/>
      </c>
      <c r="P1826" s="34">
        <f>IF($B1826="","",IFERROR(MATCH($B1826,'メンバー'!$B$5:$B$24,0),"なし"))</f>
        <v/>
      </c>
    </row>
    <row r="1827" ht="17" customHeight="1">
      <c r="A1827" s="23" t="n"/>
      <c r="B1827" s="21" t="n"/>
      <c r="C1827" s="21" t="n"/>
      <c r="D1827" s="29">
        <f>IF(OR($O1827="",$O1827="なし"),"",INDEX('案件'!$B$5:$B$84,$O1827)&amp;"")</f>
        <v/>
      </c>
      <c r="E1827" s="19" t="n"/>
      <c r="F1827" s="22" t="n"/>
      <c r="G1827" s="22" t="n"/>
      <c r="H1827" s="19" t="n"/>
      <c r="I1827" s="30">
        <f>IF(AND($F1827="",$G1827=""),"",IF(N('設定'!$B$11)&gt;0,ROUND((N($F1827)*60+N($G1827))/N('設定'!$B$11),0)*N('設定'!$B$11),(N($F1827)*60+N($G1827)))/60)</f>
        <v/>
      </c>
      <c r="J1827" s="31">
        <f>IF(OR($I1827="",$P1827="",$P1827="なし"),"",$I1827*N(INDEX('メンバー'!$D$5:$D$24,$P1827)))</f>
        <v/>
      </c>
      <c r="K1827" s="32">
        <f>IF(OR($O1827="",$O1827="なし"),"",INDEX('案件'!$D$5:$D$84,$O1827)&amp;"")</f>
        <v/>
      </c>
      <c r="L1827" s="32">
        <f>IF(AND($A1827="",$B1827="",$C1827="",$F1827="",$G1827=""),"",IF(NOT(ISNUMBER($A1827)),"日付がない",IF($P1827="","氏名がない",IF($P1827="なし","氏名がメンバーにない",IF($O1827="","案件コードがない",IF($O1827="なし","案件コードが案件にない",IF($I1827="","時間がない",IF((N($F1827)*60+N($G1827))=0,"時間が0",IF($I1827=0,"丸めると0分","")))))))))</f>
        <v/>
      </c>
      <c r="M1827" s="58" t="n"/>
      <c r="N1827" s="33">
        <f>IF(ISNUMBER($A1827),DATE(YEAR($A1827),MONTH($A1827),1),"")</f>
        <v/>
      </c>
      <c r="O1827" s="34">
        <f>IF($C1827="","",IFERROR(MATCH($C1827,'案件'!$A$5:$A$84,0),"なし"))</f>
        <v/>
      </c>
      <c r="P1827" s="34">
        <f>IF($B1827="","",IFERROR(MATCH($B1827,'メンバー'!$B$5:$B$24,0),"なし"))</f>
        <v/>
      </c>
    </row>
    <row r="1828" ht="17" customHeight="1">
      <c r="A1828" s="23" t="n"/>
      <c r="B1828" s="21" t="n"/>
      <c r="C1828" s="21" t="n"/>
      <c r="D1828" s="29">
        <f>IF(OR($O1828="",$O1828="なし"),"",INDEX('案件'!$B$5:$B$84,$O1828)&amp;"")</f>
        <v/>
      </c>
      <c r="E1828" s="19" t="n"/>
      <c r="F1828" s="22" t="n"/>
      <c r="G1828" s="22" t="n"/>
      <c r="H1828" s="19" t="n"/>
      <c r="I1828" s="30">
        <f>IF(AND($F1828="",$G1828=""),"",IF(N('設定'!$B$11)&gt;0,ROUND((N($F1828)*60+N($G1828))/N('設定'!$B$11),0)*N('設定'!$B$11),(N($F1828)*60+N($G1828)))/60)</f>
        <v/>
      </c>
      <c r="J1828" s="31">
        <f>IF(OR($I1828="",$P1828="",$P1828="なし"),"",$I1828*N(INDEX('メンバー'!$D$5:$D$24,$P1828)))</f>
        <v/>
      </c>
      <c r="K1828" s="32">
        <f>IF(OR($O1828="",$O1828="なし"),"",INDEX('案件'!$D$5:$D$84,$O1828)&amp;"")</f>
        <v/>
      </c>
      <c r="L1828" s="32">
        <f>IF(AND($A1828="",$B1828="",$C1828="",$F1828="",$G1828=""),"",IF(NOT(ISNUMBER($A1828)),"日付がない",IF($P1828="","氏名がない",IF($P1828="なし","氏名がメンバーにない",IF($O1828="","案件コードがない",IF($O1828="なし","案件コードが案件にない",IF($I1828="","時間がない",IF((N($F1828)*60+N($G1828))=0,"時間が0",IF($I1828=0,"丸めると0分","")))))))))</f>
        <v/>
      </c>
      <c r="M1828" s="58" t="n"/>
      <c r="N1828" s="33">
        <f>IF(ISNUMBER($A1828),DATE(YEAR($A1828),MONTH($A1828),1),"")</f>
        <v/>
      </c>
      <c r="O1828" s="34">
        <f>IF($C1828="","",IFERROR(MATCH($C1828,'案件'!$A$5:$A$84,0),"なし"))</f>
        <v/>
      </c>
      <c r="P1828" s="34">
        <f>IF($B1828="","",IFERROR(MATCH($B1828,'メンバー'!$B$5:$B$24,0),"なし"))</f>
        <v/>
      </c>
    </row>
    <row r="1829" ht="17" customHeight="1">
      <c r="A1829" s="23" t="n"/>
      <c r="B1829" s="21" t="n"/>
      <c r="C1829" s="21" t="n"/>
      <c r="D1829" s="29">
        <f>IF(OR($O1829="",$O1829="なし"),"",INDEX('案件'!$B$5:$B$84,$O1829)&amp;"")</f>
        <v/>
      </c>
      <c r="E1829" s="19" t="n"/>
      <c r="F1829" s="22" t="n"/>
      <c r="G1829" s="22" t="n"/>
      <c r="H1829" s="19" t="n"/>
      <c r="I1829" s="30">
        <f>IF(AND($F1829="",$G1829=""),"",IF(N('設定'!$B$11)&gt;0,ROUND((N($F1829)*60+N($G1829))/N('設定'!$B$11),0)*N('設定'!$B$11),(N($F1829)*60+N($G1829)))/60)</f>
        <v/>
      </c>
      <c r="J1829" s="31">
        <f>IF(OR($I1829="",$P1829="",$P1829="なし"),"",$I1829*N(INDEX('メンバー'!$D$5:$D$24,$P1829)))</f>
        <v/>
      </c>
      <c r="K1829" s="32">
        <f>IF(OR($O1829="",$O1829="なし"),"",INDEX('案件'!$D$5:$D$84,$O1829)&amp;"")</f>
        <v/>
      </c>
      <c r="L1829" s="32">
        <f>IF(AND($A1829="",$B1829="",$C1829="",$F1829="",$G1829=""),"",IF(NOT(ISNUMBER($A1829)),"日付がない",IF($P1829="","氏名がない",IF($P1829="なし","氏名がメンバーにない",IF($O1829="","案件コードがない",IF($O1829="なし","案件コードが案件にない",IF($I1829="","時間がない",IF((N($F1829)*60+N($G1829))=0,"時間が0",IF($I1829=0,"丸めると0分","")))))))))</f>
        <v/>
      </c>
      <c r="M1829" s="58" t="n"/>
      <c r="N1829" s="33">
        <f>IF(ISNUMBER($A1829),DATE(YEAR($A1829),MONTH($A1829),1),"")</f>
        <v/>
      </c>
      <c r="O1829" s="34">
        <f>IF($C1829="","",IFERROR(MATCH($C1829,'案件'!$A$5:$A$84,0),"なし"))</f>
        <v/>
      </c>
      <c r="P1829" s="34">
        <f>IF($B1829="","",IFERROR(MATCH($B1829,'メンバー'!$B$5:$B$24,0),"なし"))</f>
        <v/>
      </c>
    </row>
    <row r="1830" ht="17" customHeight="1">
      <c r="A1830" s="23" t="n"/>
      <c r="B1830" s="21" t="n"/>
      <c r="C1830" s="21" t="n"/>
      <c r="D1830" s="29">
        <f>IF(OR($O1830="",$O1830="なし"),"",INDEX('案件'!$B$5:$B$84,$O1830)&amp;"")</f>
        <v/>
      </c>
      <c r="E1830" s="19" t="n"/>
      <c r="F1830" s="22" t="n"/>
      <c r="G1830" s="22" t="n"/>
      <c r="H1830" s="19" t="n"/>
      <c r="I1830" s="30">
        <f>IF(AND($F1830="",$G1830=""),"",IF(N('設定'!$B$11)&gt;0,ROUND((N($F1830)*60+N($G1830))/N('設定'!$B$11),0)*N('設定'!$B$11),(N($F1830)*60+N($G1830)))/60)</f>
        <v/>
      </c>
      <c r="J1830" s="31">
        <f>IF(OR($I1830="",$P1830="",$P1830="なし"),"",$I1830*N(INDEX('メンバー'!$D$5:$D$24,$P1830)))</f>
        <v/>
      </c>
      <c r="K1830" s="32">
        <f>IF(OR($O1830="",$O1830="なし"),"",INDEX('案件'!$D$5:$D$84,$O1830)&amp;"")</f>
        <v/>
      </c>
      <c r="L1830" s="32">
        <f>IF(AND($A1830="",$B1830="",$C1830="",$F1830="",$G1830=""),"",IF(NOT(ISNUMBER($A1830)),"日付がない",IF($P1830="","氏名がない",IF($P1830="なし","氏名がメンバーにない",IF($O1830="","案件コードがない",IF($O1830="なし","案件コードが案件にない",IF($I1830="","時間がない",IF((N($F1830)*60+N($G1830))=0,"時間が0",IF($I1830=0,"丸めると0分","")))))))))</f>
        <v/>
      </c>
      <c r="M1830" s="58" t="n"/>
      <c r="N1830" s="33">
        <f>IF(ISNUMBER($A1830),DATE(YEAR($A1830),MONTH($A1830),1),"")</f>
        <v/>
      </c>
      <c r="O1830" s="34">
        <f>IF($C1830="","",IFERROR(MATCH($C1830,'案件'!$A$5:$A$84,0),"なし"))</f>
        <v/>
      </c>
      <c r="P1830" s="34">
        <f>IF($B1830="","",IFERROR(MATCH($B1830,'メンバー'!$B$5:$B$24,0),"なし"))</f>
        <v/>
      </c>
    </row>
    <row r="1831" ht="17" customHeight="1">
      <c r="A1831" s="23" t="n"/>
      <c r="B1831" s="21" t="n"/>
      <c r="C1831" s="21" t="n"/>
      <c r="D1831" s="29">
        <f>IF(OR($O1831="",$O1831="なし"),"",INDEX('案件'!$B$5:$B$84,$O1831)&amp;"")</f>
        <v/>
      </c>
      <c r="E1831" s="19" t="n"/>
      <c r="F1831" s="22" t="n"/>
      <c r="G1831" s="22" t="n"/>
      <c r="H1831" s="19" t="n"/>
      <c r="I1831" s="30">
        <f>IF(AND($F1831="",$G1831=""),"",IF(N('設定'!$B$11)&gt;0,ROUND((N($F1831)*60+N($G1831))/N('設定'!$B$11),0)*N('設定'!$B$11),(N($F1831)*60+N($G1831)))/60)</f>
        <v/>
      </c>
      <c r="J1831" s="31">
        <f>IF(OR($I1831="",$P1831="",$P1831="なし"),"",$I1831*N(INDEX('メンバー'!$D$5:$D$24,$P1831)))</f>
        <v/>
      </c>
      <c r="K1831" s="32">
        <f>IF(OR($O1831="",$O1831="なし"),"",INDEX('案件'!$D$5:$D$84,$O1831)&amp;"")</f>
        <v/>
      </c>
      <c r="L1831" s="32">
        <f>IF(AND($A1831="",$B1831="",$C1831="",$F1831="",$G1831=""),"",IF(NOT(ISNUMBER($A1831)),"日付がない",IF($P1831="","氏名がない",IF($P1831="なし","氏名がメンバーにない",IF($O1831="","案件コードがない",IF($O1831="なし","案件コードが案件にない",IF($I1831="","時間がない",IF((N($F1831)*60+N($G1831))=0,"時間が0",IF($I1831=0,"丸めると0分","")))))))))</f>
        <v/>
      </c>
      <c r="M1831" s="58" t="n"/>
      <c r="N1831" s="33">
        <f>IF(ISNUMBER($A1831),DATE(YEAR($A1831),MONTH($A1831),1),"")</f>
        <v/>
      </c>
      <c r="O1831" s="34">
        <f>IF($C1831="","",IFERROR(MATCH($C1831,'案件'!$A$5:$A$84,0),"なし"))</f>
        <v/>
      </c>
      <c r="P1831" s="34">
        <f>IF($B1831="","",IFERROR(MATCH($B1831,'メンバー'!$B$5:$B$24,0),"なし"))</f>
        <v/>
      </c>
    </row>
    <row r="1832" ht="17" customHeight="1">
      <c r="A1832" s="23" t="n"/>
      <c r="B1832" s="21" t="n"/>
      <c r="C1832" s="21" t="n"/>
      <c r="D1832" s="29">
        <f>IF(OR($O1832="",$O1832="なし"),"",INDEX('案件'!$B$5:$B$84,$O1832)&amp;"")</f>
        <v/>
      </c>
      <c r="E1832" s="19" t="n"/>
      <c r="F1832" s="22" t="n"/>
      <c r="G1832" s="22" t="n"/>
      <c r="H1832" s="19" t="n"/>
      <c r="I1832" s="30">
        <f>IF(AND($F1832="",$G1832=""),"",IF(N('設定'!$B$11)&gt;0,ROUND((N($F1832)*60+N($G1832))/N('設定'!$B$11),0)*N('設定'!$B$11),(N($F1832)*60+N($G1832)))/60)</f>
        <v/>
      </c>
      <c r="J1832" s="31">
        <f>IF(OR($I1832="",$P1832="",$P1832="なし"),"",$I1832*N(INDEX('メンバー'!$D$5:$D$24,$P1832)))</f>
        <v/>
      </c>
      <c r="K1832" s="32">
        <f>IF(OR($O1832="",$O1832="なし"),"",INDEX('案件'!$D$5:$D$84,$O1832)&amp;"")</f>
        <v/>
      </c>
      <c r="L1832" s="32">
        <f>IF(AND($A1832="",$B1832="",$C1832="",$F1832="",$G1832=""),"",IF(NOT(ISNUMBER($A1832)),"日付がない",IF($P1832="","氏名がない",IF($P1832="なし","氏名がメンバーにない",IF($O1832="","案件コードがない",IF($O1832="なし","案件コードが案件にない",IF($I1832="","時間がない",IF((N($F1832)*60+N($G1832))=0,"時間が0",IF($I1832=0,"丸めると0分","")))))))))</f>
        <v/>
      </c>
      <c r="M1832" s="58" t="n"/>
      <c r="N1832" s="33">
        <f>IF(ISNUMBER($A1832),DATE(YEAR($A1832),MONTH($A1832),1),"")</f>
        <v/>
      </c>
      <c r="O1832" s="34">
        <f>IF($C1832="","",IFERROR(MATCH($C1832,'案件'!$A$5:$A$84,0),"なし"))</f>
        <v/>
      </c>
      <c r="P1832" s="34">
        <f>IF($B1832="","",IFERROR(MATCH($B1832,'メンバー'!$B$5:$B$24,0),"なし"))</f>
        <v/>
      </c>
    </row>
    <row r="1833" ht="17" customHeight="1">
      <c r="A1833" s="23" t="n"/>
      <c r="B1833" s="21" t="n"/>
      <c r="C1833" s="21" t="n"/>
      <c r="D1833" s="29">
        <f>IF(OR($O1833="",$O1833="なし"),"",INDEX('案件'!$B$5:$B$84,$O1833)&amp;"")</f>
        <v/>
      </c>
      <c r="E1833" s="19" t="n"/>
      <c r="F1833" s="22" t="n"/>
      <c r="G1833" s="22" t="n"/>
      <c r="H1833" s="19" t="n"/>
      <c r="I1833" s="30">
        <f>IF(AND($F1833="",$G1833=""),"",IF(N('設定'!$B$11)&gt;0,ROUND((N($F1833)*60+N($G1833))/N('設定'!$B$11),0)*N('設定'!$B$11),(N($F1833)*60+N($G1833)))/60)</f>
        <v/>
      </c>
      <c r="J1833" s="31">
        <f>IF(OR($I1833="",$P1833="",$P1833="なし"),"",$I1833*N(INDEX('メンバー'!$D$5:$D$24,$P1833)))</f>
        <v/>
      </c>
      <c r="K1833" s="32">
        <f>IF(OR($O1833="",$O1833="なし"),"",INDEX('案件'!$D$5:$D$84,$O1833)&amp;"")</f>
        <v/>
      </c>
      <c r="L1833" s="32">
        <f>IF(AND($A1833="",$B1833="",$C1833="",$F1833="",$G1833=""),"",IF(NOT(ISNUMBER($A1833)),"日付がない",IF($P1833="","氏名がない",IF($P1833="なし","氏名がメンバーにない",IF($O1833="","案件コードがない",IF($O1833="なし","案件コードが案件にない",IF($I1833="","時間がない",IF((N($F1833)*60+N($G1833))=0,"時間が0",IF($I1833=0,"丸めると0分","")))))))))</f>
        <v/>
      </c>
      <c r="M1833" s="58" t="n"/>
      <c r="N1833" s="33">
        <f>IF(ISNUMBER($A1833),DATE(YEAR($A1833),MONTH($A1833),1),"")</f>
        <v/>
      </c>
      <c r="O1833" s="34">
        <f>IF($C1833="","",IFERROR(MATCH($C1833,'案件'!$A$5:$A$84,0),"なし"))</f>
        <v/>
      </c>
      <c r="P1833" s="34">
        <f>IF($B1833="","",IFERROR(MATCH($B1833,'メンバー'!$B$5:$B$24,0),"なし"))</f>
        <v/>
      </c>
    </row>
    <row r="1834" ht="17" customHeight="1">
      <c r="A1834" s="23" t="n"/>
      <c r="B1834" s="21" t="n"/>
      <c r="C1834" s="21" t="n"/>
      <c r="D1834" s="29">
        <f>IF(OR($O1834="",$O1834="なし"),"",INDEX('案件'!$B$5:$B$84,$O1834)&amp;"")</f>
        <v/>
      </c>
      <c r="E1834" s="19" t="n"/>
      <c r="F1834" s="22" t="n"/>
      <c r="G1834" s="22" t="n"/>
      <c r="H1834" s="19" t="n"/>
      <c r="I1834" s="30">
        <f>IF(AND($F1834="",$G1834=""),"",IF(N('設定'!$B$11)&gt;0,ROUND((N($F1834)*60+N($G1834))/N('設定'!$B$11),0)*N('設定'!$B$11),(N($F1834)*60+N($G1834)))/60)</f>
        <v/>
      </c>
      <c r="J1834" s="31">
        <f>IF(OR($I1834="",$P1834="",$P1834="なし"),"",$I1834*N(INDEX('メンバー'!$D$5:$D$24,$P1834)))</f>
        <v/>
      </c>
      <c r="K1834" s="32">
        <f>IF(OR($O1834="",$O1834="なし"),"",INDEX('案件'!$D$5:$D$84,$O1834)&amp;"")</f>
        <v/>
      </c>
      <c r="L1834" s="32">
        <f>IF(AND($A1834="",$B1834="",$C1834="",$F1834="",$G1834=""),"",IF(NOT(ISNUMBER($A1834)),"日付がない",IF($P1834="","氏名がない",IF($P1834="なし","氏名がメンバーにない",IF($O1834="","案件コードがない",IF($O1834="なし","案件コードが案件にない",IF($I1834="","時間がない",IF((N($F1834)*60+N($G1834))=0,"時間が0",IF($I1834=0,"丸めると0分","")))))))))</f>
        <v/>
      </c>
      <c r="M1834" s="58" t="n"/>
      <c r="N1834" s="33">
        <f>IF(ISNUMBER($A1834),DATE(YEAR($A1834),MONTH($A1834),1),"")</f>
        <v/>
      </c>
      <c r="O1834" s="34">
        <f>IF($C1834="","",IFERROR(MATCH($C1834,'案件'!$A$5:$A$84,0),"なし"))</f>
        <v/>
      </c>
      <c r="P1834" s="34">
        <f>IF($B1834="","",IFERROR(MATCH($B1834,'メンバー'!$B$5:$B$24,0),"なし"))</f>
        <v/>
      </c>
    </row>
    <row r="1835" ht="17" customHeight="1">
      <c r="A1835" s="23" t="n"/>
      <c r="B1835" s="21" t="n"/>
      <c r="C1835" s="21" t="n"/>
      <c r="D1835" s="29">
        <f>IF(OR($O1835="",$O1835="なし"),"",INDEX('案件'!$B$5:$B$84,$O1835)&amp;"")</f>
        <v/>
      </c>
      <c r="E1835" s="19" t="n"/>
      <c r="F1835" s="22" t="n"/>
      <c r="G1835" s="22" t="n"/>
      <c r="H1835" s="19" t="n"/>
      <c r="I1835" s="30">
        <f>IF(AND($F1835="",$G1835=""),"",IF(N('設定'!$B$11)&gt;0,ROUND((N($F1835)*60+N($G1835))/N('設定'!$B$11),0)*N('設定'!$B$11),(N($F1835)*60+N($G1835)))/60)</f>
        <v/>
      </c>
      <c r="J1835" s="31">
        <f>IF(OR($I1835="",$P1835="",$P1835="なし"),"",$I1835*N(INDEX('メンバー'!$D$5:$D$24,$P1835)))</f>
        <v/>
      </c>
      <c r="K1835" s="32">
        <f>IF(OR($O1835="",$O1835="なし"),"",INDEX('案件'!$D$5:$D$84,$O1835)&amp;"")</f>
        <v/>
      </c>
      <c r="L1835" s="32">
        <f>IF(AND($A1835="",$B1835="",$C1835="",$F1835="",$G1835=""),"",IF(NOT(ISNUMBER($A1835)),"日付がない",IF($P1835="","氏名がない",IF($P1835="なし","氏名がメンバーにない",IF($O1835="","案件コードがない",IF($O1835="なし","案件コードが案件にない",IF($I1835="","時間がない",IF((N($F1835)*60+N($G1835))=0,"時間が0",IF($I1835=0,"丸めると0分","")))))))))</f>
        <v/>
      </c>
      <c r="M1835" s="58" t="n"/>
      <c r="N1835" s="33">
        <f>IF(ISNUMBER($A1835),DATE(YEAR($A1835),MONTH($A1835),1),"")</f>
        <v/>
      </c>
      <c r="O1835" s="34">
        <f>IF($C1835="","",IFERROR(MATCH($C1835,'案件'!$A$5:$A$84,0),"なし"))</f>
        <v/>
      </c>
      <c r="P1835" s="34">
        <f>IF($B1835="","",IFERROR(MATCH($B1835,'メンバー'!$B$5:$B$24,0),"なし"))</f>
        <v/>
      </c>
    </row>
    <row r="1836" ht="17" customHeight="1">
      <c r="A1836" s="23" t="n"/>
      <c r="B1836" s="21" t="n"/>
      <c r="C1836" s="21" t="n"/>
      <c r="D1836" s="29">
        <f>IF(OR($O1836="",$O1836="なし"),"",INDEX('案件'!$B$5:$B$84,$O1836)&amp;"")</f>
        <v/>
      </c>
      <c r="E1836" s="19" t="n"/>
      <c r="F1836" s="22" t="n"/>
      <c r="G1836" s="22" t="n"/>
      <c r="H1836" s="19" t="n"/>
      <c r="I1836" s="30">
        <f>IF(AND($F1836="",$G1836=""),"",IF(N('設定'!$B$11)&gt;0,ROUND((N($F1836)*60+N($G1836))/N('設定'!$B$11),0)*N('設定'!$B$11),(N($F1836)*60+N($G1836)))/60)</f>
        <v/>
      </c>
      <c r="J1836" s="31">
        <f>IF(OR($I1836="",$P1836="",$P1836="なし"),"",$I1836*N(INDEX('メンバー'!$D$5:$D$24,$P1836)))</f>
        <v/>
      </c>
      <c r="K1836" s="32">
        <f>IF(OR($O1836="",$O1836="なし"),"",INDEX('案件'!$D$5:$D$84,$O1836)&amp;"")</f>
        <v/>
      </c>
      <c r="L1836" s="32">
        <f>IF(AND($A1836="",$B1836="",$C1836="",$F1836="",$G1836=""),"",IF(NOT(ISNUMBER($A1836)),"日付がない",IF($P1836="","氏名がない",IF($P1836="なし","氏名がメンバーにない",IF($O1836="","案件コードがない",IF($O1836="なし","案件コードが案件にない",IF($I1836="","時間がない",IF((N($F1836)*60+N($G1836))=0,"時間が0",IF($I1836=0,"丸めると0分","")))))))))</f>
        <v/>
      </c>
      <c r="M1836" s="58" t="n"/>
      <c r="N1836" s="33">
        <f>IF(ISNUMBER($A1836),DATE(YEAR($A1836),MONTH($A1836),1),"")</f>
        <v/>
      </c>
      <c r="O1836" s="34">
        <f>IF($C1836="","",IFERROR(MATCH($C1836,'案件'!$A$5:$A$84,0),"なし"))</f>
        <v/>
      </c>
      <c r="P1836" s="34">
        <f>IF($B1836="","",IFERROR(MATCH($B1836,'メンバー'!$B$5:$B$24,0),"なし"))</f>
        <v/>
      </c>
    </row>
    <row r="1837" ht="17" customHeight="1">
      <c r="A1837" s="23" t="n"/>
      <c r="B1837" s="21" t="n"/>
      <c r="C1837" s="21" t="n"/>
      <c r="D1837" s="29">
        <f>IF(OR($O1837="",$O1837="なし"),"",INDEX('案件'!$B$5:$B$84,$O1837)&amp;"")</f>
        <v/>
      </c>
      <c r="E1837" s="19" t="n"/>
      <c r="F1837" s="22" t="n"/>
      <c r="G1837" s="22" t="n"/>
      <c r="H1837" s="19" t="n"/>
      <c r="I1837" s="30">
        <f>IF(AND($F1837="",$G1837=""),"",IF(N('設定'!$B$11)&gt;0,ROUND((N($F1837)*60+N($G1837))/N('設定'!$B$11),0)*N('設定'!$B$11),(N($F1837)*60+N($G1837)))/60)</f>
        <v/>
      </c>
      <c r="J1837" s="31">
        <f>IF(OR($I1837="",$P1837="",$P1837="なし"),"",$I1837*N(INDEX('メンバー'!$D$5:$D$24,$P1837)))</f>
        <v/>
      </c>
      <c r="K1837" s="32">
        <f>IF(OR($O1837="",$O1837="なし"),"",INDEX('案件'!$D$5:$D$84,$O1837)&amp;"")</f>
        <v/>
      </c>
      <c r="L1837" s="32">
        <f>IF(AND($A1837="",$B1837="",$C1837="",$F1837="",$G1837=""),"",IF(NOT(ISNUMBER($A1837)),"日付がない",IF($P1837="","氏名がない",IF($P1837="なし","氏名がメンバーにない",IF($O1837="","案件コードがない",IF($O1837="なし","案件コードが案件にない",IF($I1837="","時間がない",IF((N($F1837)*60+N($G1837))=0,"時間が0",IF($I1837=0,"丸めると0分","")))))))))</f>
        <v/>
      </c>
      <c r="M1837" s="58" t="n"/>
      <c r="N1837" s="33">
        <f>IF(ISNUMBER($A1837),DATE(YEAR($A1837),MONTH($A1837),1),"")</f>
        <v/>
      </c>
      <c r="O1837" s="34">
        <f>IF($C1837="","",IFERROR(MATCH($C1837,'案件'!$A$5:$A$84,0),"なし"))</f>
        <v/>
      </c>
      <c r="P1837" s="34">
        <f>IF($B1837="","",IFERROR(MATCH($B1837,'メンバー'!$B$5:$B$24,0),"なし"))</f>
        <v/>
      </c>
    </row>
    <row r="1838" ht="17" customHeight="1">
      <c r="A1838" s="23" t="n"/>
      <c r="B1838" s="21" t="n"/>
      <c r="C1838" s="21" t="n"/>
      <c r="D1838" s="29">
        <f>IF(OR($O1838="",$O1838="なし"),"",INDEX('案件'!$B$5:$B$84,$O1838)&amp;"")</f>
        <v/>
      </c>
      <c r="E1838" s="19" t="n"/>
      <c r="F1838" s="22" t="n"/>
      <c r="G1838" s="22" t="n"/>
      <c r="H1838" s="19" t="n"/>
      <c r="I1838" s="30">
        <f>IF(AND($F1838="",$G1838=""),"",IF(N('設定'!$B$11)&gt;0,ROUND((N($F1838)*60+N($G1838))/N('設定'!$B$11),0)*N('設定'!$B$11),(N($F1838)*60+N($G1838)))/60)</f>
        <v/>
      </c>
      <c r="J1838" s="31">
        <f>IF(OR($I1838="",$P1838="",$P1838="なし"),"",$I1838*N(INDEX('メンバー'!$D$5:$D$24,$P1838)))</f>
        <v/>
      </c>
      <c r="K1838" s="32">
        <f>IF(OR($O1838="",$O1838="なし"),"",INDEX('案件'!$D$5:$D$84,$O1838)&amp;"")</f>
        <v/>
      </c>
      <c r="L1838" s="32">
        <f>IF(AND($A1838="",$B1838="",$C1838="",$F1838="",$G1838=""),"",IF(NOT(ISNUMBER($A1838)),"日付がない",IF($P1838="","氏名がない",IF($P1838="なし","氏名がメンバーにない",IF($O1838="","案件コードがない",IF($O1838="なし","案件コードが案件にない",IF($I1838="","時間がない",IF((N($F1838)*60+N($G1838))=0,"時間が0",IF($I1838=0,"丸めると0分","")))))))))</f>
        <v/>
      </c>
      <c r="M1838" s="58" t="n"/>
      <c r="N1838" s="33">
        <f>IF(ISNUMBER($A1838),DATE(YEAR($A1838),MONTH($A1838),1),"")</f>
        <v/>
      </c>
      <c r="O1838" s="34">
        <f>IF($C1838="","",IFERROR(MATCH($C1838,'案件'!$A$5:$A$84,0),"なし"))</f>
        <v/>
      </c>
      <c r="P1838" s="34">
        <f>IF($B1838="","",IFERROR(MATCH($B1838,'メンバー'!$B$5:$B$24,0),"なし"))</f>
        <v/>
      </c>
    </row>
    <row r="1839" ht="17" customHeight="1">
      <c r="A1839" s="23" t="n"/>
      <c r="B1839" s="21" t="n"/>
      <c r="C1839" s="21" t="n"/>
      <c r="D1839" s="29">
        <f>IF(OR($O1839="",$O1839="なし"),"",INDEX('案件'!$B$5:$B$84,$O1839)&amp;"")</f>
        <v/>
      </c>
      <c r="E1839" s="19" t="n"/>
      <c r="F1839" s="22" t="n"/>
      <c r="G1839" s="22" t="n"/>
      <c r="H1839" s="19" t="n"/>
      <c r="I1839" s="30">
        <f>IF(AND($F1839="",$G1839=""),"",IF(N('設定'!$B$11)&gt;0,ROUND((N($F1839)*60+N($G1839))/N('設定'!$B$11),0)*N('設定'!$B$11),(N($F1839)*60+N($G1839)))/60)</f>
        <v/>
      </c>
      <c r="J1839" s="31">
        <f>IF(OR($I1839="",$P1839="",$P1839="なし"),"",$I1839*N(INDEX('メンバー'!$D$5:$D$24,$P1839)))</f>
        <v/>
      </c>
      <c r="K1839" s="32">
        <f>IF(OR($O1839="",$O1839="なし"),"",INDEX('案件'!$D$5:$D$84,$O1839)&amp;"")</f>
        <v/>
      </c>
      <c r="L1839" s="32">
        <f>IF(AND($A1839="",$B1839="",$C1839="",$F1839="",$G1839=""),"",IF(NOT(ISNUMBER($A1839)),"日付がない",IF($P1839="","氏名がない",IF($P1839="なし","氏名がメンバーにない",IF($O1839="","案件コードがない",IF($O1839="なし","案件コードが案件にない",IF($I1839="","時間がない",IF((N($F1839)*60+N($G1839))=0,"時間が0",IF($I1839=0,"丸めると0分","")))))))))</f>
        <v/>
      </c>
      <c r="M1839" s="58" t="n"/>
      <c r="N1839" s="33">
        <f>IF(ISNUMBER($A1839),DATE(YEAR($A1839),MONTH($A1839),1),"")</f>
        <v/>
      </c>
      <c r="O1839" s="34">
        <f>IF($C1839="","",IFERROR(MATCH($C1839,'案件'!$A$5:$A$84,0),"なし"))</f>
        <v/>
      </c>
      <c r="P1839" s="34">
        <f>IF($B1839="","",IFERROR(MATCH($B1839,'メンバー'!$B$5:$B$24,0),"なし"))</f>
        <v/>
      </c>
    </row>
    <row r="1840" ht="17" customHeight="1">
      <c r="A1840" s="23" t="n"/>
      <c r="B1840" s="21" t="n"/>
      <c r="C1840" s="21" t="n"/>
      <c r="D1840" s="29">
        <f>IF(OR($O1840="",$O1840="なし"),"",INDEX('案件'!$B$5:$B$84,$O1840)&amp;"")</f>
        <v/>
      </c>
      <c r="E1840" s="19" t="n"/>
      <c r="F1840" s="22" t="n"/>
      <c r="G1840" s="22" t="n"/>
      <c r="H1840" s="19" t="n"/>
      <c r="I1840" s="30">
        <f>IF(AND($F1840="",$G1840=""),"",IF(N('設定'!$B$11)&gt;0,ROUND((N($F1840)*60+N($G1840))/N('設定'!$B$11),0)*N('設定'!$B$11),(N($F1840)*60+N($G1840)))/60)</f>
        <v/>
      </c>
      <c r="J1840" s="31">
        <f>IF(OR($I1840="",$P1840="",$P1840="なし"),"",$I1840*N(INDEX('メンバー'!$D$5:$D$24,$P1840)))</f>
        <v/>
      </c>
      <c r="K1840" s="32">
        <f>IF(OR($O1840="",$O1840="なし"),"",INDEX('案件'!$D$5:$D$84,$O1840)&amp;"")</f>
        <v/>
      </c>
      <c r="L1840" s="32">
        <f>IF(AND($A1840="",$B1840="",$C1840="",$F1840="",$G1840=""),"",IF(NOT(ISNUMBER($A1840)),"日付がない",IF($P1840="","氏名がない",IF($P1840="なし","氏名がメンバーにない",IF($O1840="","案件コードがない",IF($O1840="なし","案件コードが案件にない",IF($I1840="","時間がない",IF((N($F1840)*60+N($G1840))=0,"時間が0",IF($I1840=0,"丸めると0分","")))))))))</f>
        <v/>
      </c>
      <c r="M1840" s="58" t="n"/>
      <c r="N1840" s="33">
        <f>IF(ISNUMBER($A1840),DATE(YEAR($A1840),MONTH($A1840),1),"")</f>
        <v/>
      </c>
      <c r="O1840" s="34">
        <f>IF($C1840="","",IFERROR(MATCH($C1840,'案件'!$A$5:$A$84,0),"なし"))</f>
        <v/>
      </c>
      <c r="P1840" s="34">
        <f>IF($B1840="","",IFERROR(MATCH($B1840,'メンバー'!$B$5:$B$24,0),"なし"))</f>
        <v/>
      </c>
    </row>
    <row r="1841" ht="17" customHeight="1">
      <c r="A1841" s="23" t="n"/>
      <c r="B1841" s="21" t="n"/>
      <c r="C1841" s="21" t="n"/>
      <c r="D1841" s="29">
        <f>IF(OR($O1841="",$O1841="なし"),"",INDEX('案件'!$B$5:$B$84,$O1841)&amp;"")</f>
        <v/>
      </c>
      <c r="E1841" s="19" t="n"/>
      <c r="F1841" s="22" t="n"/>
      <c r="G1841" s="22" t="n"/>
      <c r="H1841" s="19" t="n"/>
      <c r="I1841" s="30">
        <f>IF(AND($F1841="",$G1841=""),"",IF(N('設定'!$B$11)&gt;0,ROUND((N($F1841)*60+N($G1841))/N('設定'!$B$11),0)*N('設定'!$B$11),(N($F1841)*60+N($G1841)))/60)</f>
        <v/>
      </c>
      <c r="J1841" s="31">
        <f>IF(OR($I1841="",$P1841="",$P1841="なし"),"",$I1841*N(INDEX('メンバー'!$D$5:$D$24,$P1841)))</f>
        <v/>
      </c>
      <c r="K1841" s="32">
        <f>IF(OR($O1841="",$O1841="なし"),"",INDEX('案件'!$D$5:$D$84,$O1841)&amp;"")</f>
        <v/>
      </c>
      <c r="L1841" s="32">
        <f>IF(AND($A1841="",$B1841="",$C1841="",$F1841="",$G1841=""),"",IF(NOT(ISNUMBER($A1841)),"日付がない",IF($P1841="","氏名がない",IF($P1841="なし","氏名がメンバーにない",IF($O1841="","案件コードがない",IF($O1841="なし","案件コードが案件にない",IF($I1841="","時間がない",IF((N($F1841)*60+N($G1841))=0,"時間が0",IF($I1841=0,"丸めると0分","")))))))))</f>
        <v/>
      </c>
      <c r="M1841" s="58" t="n"/>
      <c r="N1841" s="33">
        <f>IF(ISNUMBER($A1841),DATE(YEAR($A1841),MONTH($A1841),1),"")</f>
        <v/>
      </c>
      <c r="O1841" s="34">
        <f>IF($C1841="","",IFERROR(MATCH($C1841,'案件'!$A$5:$A$84,0),"なし"))</f>
        <v/>
      </c>
      <c r="P1841" s="34">
        <f>IF($B1841="","",IFERROR(MATCH($B1841,'メンバー'!$B$5:$B$24,0),"なし"))</f>
        <v/>
      </c>
    </row>
    <row r="1842" ht="17" customHeight="1">
      <c r="A1842" s="23" t="n"/>
      <c r="B1842" s="21" t="n"/>
      <c r="C1842" s="21" t="n"/>
      <c r="D1842" s="29">
        <f>IF(OR($O1842="",$O1842="なし"),"",INDEX('案件'!$B$5:$B$84,$O1842)&amp;"")</f>
        <v/>
      </c>
      <c r="E1842" s="19" t="n"/>
      <c r="F1842" s="22" t="n"/>
      <c r="G1842" s="22" t="n"/>
      <c r="H1842" s="19" t="n"/>
      <c r="I1842" s="30">
        <f>IF(AND($F1842="",$G1842=""),"",IF(N('設定'!$B$11)&gt;0,ROUND((N($F1842)*60+N($G1842))/N('設定'!$B$11),0)*N('設定'!$B$11),(N($F1842)*60+N($G1842)))/60)</f>
        <v/>
      </c>
      <c r="J1842" s="31">
        <f>IF(OR($I1842="",$P1842="",$P1842="なし"),"",$I1842*N(INDEX('メンバー'!$D$5:$D$24,$P1842)))</f>
        <v/>
      </c>
      <c r="K1842" s="32">
        <f>IF(OR($O1842="",$O1842="なし"),"",INDEX('案件'!$D$5:$D$84,$O1842)&amp;"")</f>
        <v/>
      </c>
      <c r="L1842" s="32">
        <f>IF(AND($A1842="",$B1842="",$C1842="",$F1842="",$G1842=""),"",IF(NOT(ISNUMBER($A1842)),"日付がない",IF($P1842="","氏名がない",IF($P1842="なし","氏名がメンバーにない",IF($O1842="","案件コードがない",IF($O1842="なし","案件コードが案件にない",IF($I1842="","時間がない",IF((N($F1842)*60+N($G1842))=0,"時間が0",IF($I1842=0,"丸めると0分","")))))))))</f>
        <v/>
      </c>
      <c r="M1842" s="58" t="n"/>
      <c r="N1842" s="33">
        <f>IF(ISNUMBER($A1842),DATE(YEAR($A1842),MONTH($A1842),1),"")</f>
        <v/>
      </c>
      <c r="O1842" s="34">
        <f>IF($C1842="","",IFERROR(MATCH($C1842,'案件'!$A$5:$A$84,0),"なし"))</f>
        <v/>
      </c>
      <c r="P1842" s="34">
        <f>IF($B1842="","",IFERROR(MATCH($B1842,'メンバー'!$B$5:$B$24,0),"なし"))</f>
        <v/>
      </c>
    </row>
    <row r="1843" ht="17" customHeight="1">
      <c r="A1843" s="23" t="n"/>
      <c r="B1843" s="21" t="n"/>
      <c r="C1843" s="21" t="n"/>
      <c r="D1843" s="29">
        <f>IF(OR($O1843="",$O1843="なし"),"",INDEX('案件'!$B$5:$B$84,$O1843)&amp;"")</f>
        <v/>
      </c>
      <c r="E1843" s="19" t="n"/>
      <c r="F1843" s="22" t="n"/>
      <c r="G1843" s="22" t="n"/>
      <c r="H1843" s="19" t="n"/>
      <c r="I1843" s="30">
        <f>IF(AND($F1843="",$G1843=""),"",IF(N('設定'!$B$11)&gt;0,ROUND((N($F1843)*60+N($G1843))/N('設定'!$B$11),0)*N('設定'!$B$11),(N($F1843)*60+N($G1843)))/60)</f>
        <v/>
      </c>
      <c r="J1843" s="31">
        <f>IF(OR($I1843="",$P1843="",$P1843="なし"),"",$I1843*N(INDEX('メンバー'!$D$5:$D$24,$P1843)))</f>
        <v/>
      </c>
      <c r="K1843" s="32">
        <f>IF(OR($O1843="",$O1843="なし"),"",INDEX('案件'!$D$5:$D$84,$O1843)&amp;"")</f>
        <v/>
      </c>
      <c r="L1843" s="32">
        <f>IF(AND($A1843="",$B1843="",$C1843="",$F1843="",$G1843=""),"",IF(NOT(ISNUMBER($A1843)),"日付がない",IF($P1843="","氏名がない",IF($P1843="なし","氏名がメンバーにない",IF($O1843="","案件コードがない",IF($O1843="なし","案件コードが案件にない",IF($I1843="","時間がない",IF((N($F1843)*60+N($G1843))=0,"時間が0",IF($I1843=0,"丸めると0分","")))))))))</f>
        <v/>
      </c>
      <c r="M1843" s="58" t="n"/>
      <c r="N1843" s="33">
        <f>IF(ISNUMBER($A1843),DATE(YEAR($A1843),MONTH($A1843),1),"")</f>
        <v/>
      </c>
      <c r="O1843" s="34">
        <f>IF($C1843="","",IFERROR(MATCH($C1843,'案件'!$A$5:$A$84,0),"なし"))</f>
        <v/>
      </c>
      <c r="P1843" s="34">
        <f>IF($B1843="","",IFERROR(MATCH($B1843,'メンバー'!$B$5:$B$24,0),"なし"))</f>
        <v/>
      </c>
    </row>
    <row r="1844" ht="17" customHeight="1">
      <c r="A1844" s="23" t="n"/>
      <c r="B1844" s="21" t="n"/>
      <c r="C1844" s="21" t="n"/>
      <c r="D1844" s="29">
        <f>IF(OR($O1844="",$O1844="なし"),"",INDEX('案件'!$B$5:$B$84,$O1844)&amp;"")</f>
        <v/>
      </c>
      <c r="E1844" s="19" t="n"/>
      <c r="F1844" s="22" t="n"/>
      <c r="G1844" s="22" t="n"/>
      <c r="H1844" s="19" t="n"/>
      <c r="I1844" s="30">
        <f>IF(AND($F1844="",$G1844=""),"",IF(N('設定'!$B$11)&gt;0,ROUND((N($F1844)*60+N($G1844))/N('設定'!$B$11),0)*N('設定'!$B$11),(N($F1844)*60+N($G1844)))/60)</f>
        <v/>
      </c>
      <c r="J1844" s="31">
        <f>IF(OR($I1844="",$P1844="",$P1844="なし"),"",$I1844*N(INDEX('メンバー'!$D$5:$D$24,$P1844)))</f>
        <v/>
      </c>
      <c r="K1844" s="32">
        <f>IF(OR($O1844="",$O1844="なし"),"",INDEX('案件'!$D$5:$D$84,$O1844)&amp;"")</f>
        <v/>
      </c>
      <c r="L1844" s="32">
        <f>IF(AND($A1844="",$B1844="",$C1844="",$F1844="",$G1844=""),"",IF(NOT(ISNUMBER($A1844)),"日付がない",IF($P1844="","氏名がない",IF($P1844="なし","氏名がメンバーにない",IF($O1844="","案件コードがない",IF($O1844="なし","案件コードが案件にない",IF($I1844="","時間がない",IF((N($F1844)*60+N($G1844))=0,"時間が0",IF($I1844=0,"丸めると0分","")))))))))</f>
        <v/>
      </c>
      <c r="M1844" s="58" t="n"/>
      <c r="N1844" s="33">
        <f>IF(ISNUMBER($A1844),DATE(YEAR($A1844),MONTH($A1844),1),"")</f>
        <v/>
      </c>
      <c r="O1844" s="34">
        <f>IF($C1844="","",IFERROR(MATCH($C1844,'案件'!$A$5:$A$84,0),"なし"))</f>
        <v/>
      </c>
      <c r="P1844" s="34">
        <f>IF($B1844="","",IFERROR(MATCH($B1844,'メンバー'!$B$5:$B$24,0),"なし"))</f>
        <v/>
      </c>
    </row>
    <row r="1845" ht="17" customHeight="1">
      <c r="A1845" s="23" t="n"/>
      <c r="B1845" s="21" t="n"/>
      <c r="C1845" s="21" t="n"/>
      <c r="D1845" s="29">
        <f>IF(OR($O1845="",$O1845="なし"),"",INDEX('案件'!$B$5:$B$84,$O1845)&amp;"")</f>
        <v/>
      </c>
      <c r="E1845" s="19" t="n"/>
      <c r="F1845" s="22" t="n"/>
      <c r="G1845" s="22" t="n"/>
      <c r="H1845" s="19" t="n"/>
      <c r="I1845" s="30">
        <f>IF(AND($F1845="",$G1845=""),"",IF(N('設定'!$B$11)&gt;0,ROUND((N($F1845)*60+N($G1845))/N('設定'!$B$11),0)*N('設定'!$B$11),(N($F1845)*60+N($G1845)))/60)</f>
        <v/>
      </c>
      <c r="J1845" s="31">
        <f>IF(OR($I1845="",$P1845="",$P1845="なし"),"",$I1845*N(INDEX('メンバー'!$D$5:$D$24,$P1845)))</f>
        <v/>
      </c>
      <c r="K1845" s="32">
        <f>IF(OR($O1845="",$O1845="なし"),"",INDEX('案件'!$D$5:$D$84,$O1845)&amp;"")</f>
        <v/>
      </c>
      <c r="L1845" s="32">
        <f>IF(AND($A1845="",$B1845="",$C1845="",$F1845="",$G1845=""),"",IF(NOT(ISNUMBER($A1845)),"日付がない",IF($P1845="","氏名がない",IF($P1845="なし","氏名がメンバーにない",IF($O1845="","案件コードがない",IF($O1845="なし","案件コードが案件にない",IF($I1845="","時間がない",IF((N($F1845)*60+N($G1845))=0,"時間が0",IF($I1845=0,"丸めると0分","")))))))))</f>
        <v/>
      </c>
      <c r="M1845" s="58" t="n"/>
      <c r="N1845" s="33">
        <f>IF(ISNUMBER($A1845),DATE(YEAR($A1845),MONTH($A1845),1),"")</f>
        <v/>
      </c>
      <c r="O1845" s="34">
        <f>IF($C1845="","",IFERROR(MATCH($C1845,'案件'!$A$5:$A$84,0),"なし"))</f>
        <v/>
      </c>
      <c r="P1845" s="34">
        <f>IF($B1845="","",IFERROR(MATCH($B1845,'メンバー'!$B$5:$B$24,0),"なし"))</f>
        <v/>
      </c>
    </row>
    <row r="1846" ht="17" customHeight="1">
      <c r="A1846" s="23" t="n"/>
      <c r="B1846" s="21" t="n"/>
      <c r="C1846" s="21" t="n"/>
      <c r="D1846" s="29">
        <f>IF(OR($O1846="",$O1846="なし"),"",INDEX('案件'!$B$5:$B$84,$O1846)&amp;"")</f>
        <v/>
      </c>
      <c r="E1846" s="19" t="n"/>
      <c r="F1846" s="22" t="n"/>
      <c r="G1846" s="22" t="n"/>
      <c r="H1846" s="19" t="n"/>
      <c r="I1846" s="30">
        <f>IF(AND($F1846="",$G1846=""),"",IF(N('設定'!$B$11)&gt;0,ROUND((N($F1846)*60+N($G1846))/N('設定'!$B$11),0)*N('設定'!$B$11),(N($F1846)*60+N($G1846)))/60)</f>
        <v/>
      </c>
      <c r="J1846" s="31">
        <f>IF(OR($I1846="",$P1846="",$P1846="なし"),"",$I1846*N(INDEX('メンバー'!$D$5:$D$24,$P1846)))</f>
        <v/>
      </c>
      <c r="K1846" s="32">
        <f>IF(OR($O1846="",$O1846="なし"),"",INDEX('案件'!$D$5:$D$84,$O1846)&amp;"")</f>
        <v/>
      </c>
      <c r="L1846" s="32">
        <f>IF(AND($A1846="",$B1846="",$C1846="",$F1846="",$G1846=""),"",IF(NOT(ISNUMBER($A1846)),"日付がない",IF($P1846="","氏名がない",IF($P1846="なし","氏名がメンバーにない",IF($O1846="","案件コードがない",IF($O1846="なし","案件コードが案件にない",IF($I1846="","時間がない",IF((N($F1846)*60+N($G1846))=0,"時間が0",IF($I1846=0,"丸めると0分","")))))))))</f>
        <v/>
      </c>
      <c r="M1846" s="58" t="n"/>
      <c r="N1846" s="33">
        <f>IF(ISNUMBER($A1846),DATE(YEAR($A1846),MONTH($A1846),1),"")</f>
        <v/>
      </c>
      <c r="O1846" s="34">
        <f>IF($C1846="","",IFERROR(MATCH($C1846,'案件'!$A$5:$A$84,0),"なし"))</f>
        <v/>
      </c>
      <c r="P1846" s="34">
        <f>IF($B1846="","",IFERROR(MATCH($B1846,'メンバー'!$B$5:$B$24,0),"なし"))</f>
        <v/>
      </c>
    </row>
    <row r="1847" ht="17" customHeight="1">
      <c r="A1847" s="23" t="n"/>
      <c r="B1847" s="21" t="n"/>
      <c r="C1847" s="21" t="n"/>
      <c r="D1847" s="29">
        <f>IF(OR($O1847="",$O1847="なし"),"",INDEX('案件'!$B$5:$B$84,$O1847)&amp;"")</f>
        <v/>
      </c>
      <c r="E1847" s="19" t="n"/>
      <c r="F1847" s="22" t="n"/>
      <c r="G1847" s="22" t="n"/>
      <c r="H1847" s="19" t="n"/>
      <c r="I1847" s="30">
        <f>IF(AND($F1847="",$G1847=""),"",IF(N('設定'!$B$11)&gt;0,ROUND((N($F1847)*60+N($G1847))/N('設定'!$B$11),0)*N('設定'!$B$11),(N($F1847)*60+N($G1847)))/60)</f>
        <v/>
      </c>
      <c r="J1847" s="31">
        <f>IF(OR($I1847="",$P1847="",$P1847="なし"),"",$I1847*N(INDEX('メンバー'!$D$5:$D$24,$P1847)))</f>
        <v/>
      </c>
      <c r="K1847" s="32">
        <f>IF(OR($O1847="",$O1847="なし"),"",INDEX('案件'!$D$5:$D$84,$O1847)&amp;"")</f>
        <v/>
      </c>
      <c r="L1847" s="32">
        <f>IF(AND($A1847="",$B1847="",$C1847="",$F1847="",$G1847=""),"",IF(NOT(ISNUMBER($A1847)),"日付がない",IF($P1847="","氏名がない",IF($P1847="なし","氏名がメンバーにない",IF($O1847="","案件コードがない",IF($O1847="なし","案件コードが案件にない",IF($I1847="","時間がない",IF((N($F1847)*60+N($G1847))=0,"時間が0",IF($I1847=0,"丸めると0分","")))))))))</f>
        <v/>
      </c>
      <c r="M1847" s="58" t="n"/>
      <c r="N1847" s="33">
        <f>IF(ISNUMBER($A1847),DATE(YEAR($A1847),MONTH($A1847),1),"")</f>
        <v/>
      </c>
      <c r="O1847" s="34">
        <f>IF($C1847="","",IFERROR(MATCH($C1847,'案件'!$A$5:$A$84,0),"なし"))</f>
        <v/>
      </c>
      <c r="P1847" s="34">
        <f>IF($B1847="","",IFERROR(MATCH($B1847,'メンバー'!$B$5:$B$24,0),"なし"))</f>
        <v/>
      </c>
    </row>
    <row r="1848" ht="17" customHeight="1">
      <c r="A1848" s="23" t="n"/>
      <c r="B1848" s="21" t="n"/>
      <c r="C1848" s="21" t="n"/>
      <c r="D1848" s="29">
        <f>IF(OR($O1848="",$O1848="なし"),"",INDEX('案件'!$B$5:$B$84,$O1848)&amp;"")</f>
        <v/>
      </c>
      <c r="E1848" s="19" t="n"/>
      <c r="F1848" s="22" t="n"/>
      <c r="G1848" s="22" t="n"/>
      <c r="H1848" s="19" t="n"/>
      <c r="I1848" s="30">
        <f>IF(AND($F1848="",$G1848=""),"",IF(N('設定'!$B$11)&gt;0,ROUND((N($F1848)*60+N($G1848))/N('設定'!$B$11),0)*N('設定'!$B$11),(N($F1848)*60+N($G1848)))/60)</f>
        <v/>
      </c>
      <c r="J1848" s="31">
        <f>IF(OR($I1848="",$P1848="",$P1848="なし"),"",$I1848*N(INDEX('メンバー'!$D$5:$D$24,$P1848)))</f>
        <v/>
      </c>
      <c r="K1848" s="32">
        <f>IF(OR($O1848="",$O1848="なし"),"",INDEX('案件'!$D$5:$D$84,$O1848)&amp;"")</f>
        <v/>
      </c>
      <c r="L1848" s="32">
        <f>IF(AND($A1848="",$B1848="",$C1848="",$F1848="",$G1848=""),"",IF(NOT(ISNUMBER($A1848)),"日付がない",IF($P1848="","氏名がない",IF($P1848="なし","氏名がメンバーにない",IF($O1848="","案件コードがない",IF($O1848="なし","案件コードが案件にない",IF($I1848="","時間がない",IF((N($F1848)*60+N($G1848))=0,"時間が0",IF($I1848=0,"丸めると0分","")))))))))</f>
        <v/>
      </c>
      <c r="M1848" s="58" t="n"/>
      <c r="N1848" s="33">
        <f>IF(ISNUMBER($A1848),DATE(YEAR($A1848),MONTH($A1848),1),"")</f>
        <v/>
      </c>
      <c r="O1848" s="34">
        <f>IF($C1848="","",IFERROR(MATCH($C1848,'案件'!$A$5:$A$84,0),"なし"))</f>
        <v/>
      </c>
      <c r="P1848" s="34">
        <f>IF($B1848="","",IFERROR(MATCH($B1848,'メンバー'!$B$5:$B$24,0),"なし"))</f>
        <v/>
      </c>
    </row>
    <row r="1849" ht="17" customHeight="1">
      <c r="A1849" s="23" t="n"/>
      <c r="B1849" s="21" t="n"/>
      <c r="C1849" s="21" t="n"/>
      <c r="D1849" s="29">
        <f>IF(OR($O1849="",$O1849="なし"),"",INDEX('案件'!$B$5:$B$84,$O1849)&amp;"")</f>
        <v/>
      </c>
      <c r="E1849" s="19" t="n"/>
      <c r="F1849" s="22" t="n"/>
      <c r="G1849" s="22" t="n"/>
      <c r="H1849" s="19" t="n"/>
      <c r="I1849" s="30">
        <f>IF(AND($F1849="",$G1849=""),"",IF(N('設定'!$B$11)&gt;0,ROUND((N($F1849)*60+N($G1849))/N('設定'!$B$11),0)*N('設定'!$B$11),(N($F1849)*60+N($G1849)))/60)</f>
        <v/>
      </c>
      <c r="J1849" s="31">
        <f>IF(OR($I1849="",$P1849="",$P1849="なし"),"",$I1849*N(INDEX('メンバー'!$D$5:$D$24,$P1849)))</f>
        <v/>
      </c>
      <c r="K1849" s="32">
        <f>IF(OR($O1849="",$O1849="なし"),"",INDEX('案件'!$D$5:$D$84,$O1849)&amp;"")</f>
        <v/>
      </c>
      <c r="L1849" s="32">
        <f>IF(AND($A1849="",$B1849="",$C1849="",$F1849="",$G1849=""),"",IF(NOT(ISNUMBER($A1849)),"日付がない",IF($P1849="","氏名がない",IF($P1849="なし","氏名がメンバーにない",IF($O1849="","案件コードがない",IF($O1849="なし","案件コードが案件にない",IF($I1849="","時間がない",IF((N($F1849)*60+N($G1849))=0,"時間が0",IF($I1849=0,"丸めると0分","")))))))))</f>
        <v/>
      </c>
      <c r="M1849" s="58" t="n"/>
      <c r="N1849" s="33">
        <f>IF(ISNUMBER($A1849),DATE(YEAR($A1849),MONTH($A1849),1),"")</f>
        <v/>
      </c>
      <c r="O1849" s="34">
        <f>IF($C1849="","",IFERROR(MATCH($C1849,'案件'!$A$5:$A$84,0),"なし"))</f>
        <v/>
      </c>
      <c r="P1849" s="34">
        <f>IF($B1849="","",IFERROR(MATCH($B1849,'メンバー'!$B$5:$B$24,0),"なし"))</f>
        <v/>
      </c>
    </row>
    <row r="1850" ht="17" customHeight="1">
      <c r="A1850" s="23" t="n"/>
      <c r="B1850" s="21" t="n"/>
      <c r="C1850" s="21" t="n"/>
      <c r="D1850" s="29">
        <f>IF(OR($O1850="",$O1850="なし"),"",INDEX('案件'!$B$5:$B$84,$O1850)&amp;"")</f>
        <v/>
      </c>
      <c r="E1850" s="19" t="n"/>
      <c r="F1850" s="22" t="n"/>
      <c r="G1850" s="22" t="n"/>
      <c r="H1850" s="19" t="n"/>
      <c r="I1850" s="30">
        <f>IF(AND($F1850="",$G1850=""),"",IF(N('設定'!$B$11)&gt;0,ROUND((N($F1850)*60+N($G1850))/N('設定'!$B$11),0)*N('設定'!$B$11),(N($F1850)*60+N($G1850)))/60)</f>
        <v/>
      </c>
      <c r="J1850" s="31">
        <f>IF(OR($I1850="",$P1850="",$P1850="なし"),"",$I1850*N(INDEX('メンバー'!$D$5:$D$24,$P1850)))</f>
        <v/>
      </c>
      <c r="K1850" s="32">
        <f>IF(OR($O1850="",$O1850="なし"),"",INDEX('案件'!$D$5:$D$84,$O1850)&amp;"")</f>
        <v/>
      </c>
      <c r="L1850" s="32">
        <f>IF(AND($A1850="",$B1850="",$C1850="",$F1850="",$G1850=""),"",IF(NOT(ISNUMBER($A1850)),"日付がない",IF($P1850="","氏名がない",IF($P1850="なし","氏名がメンバーにない",IF($O1850="","案件コードがない",IF($O1850="なし","案件コードが案件にない",IF($I1850="","時間がない",IF((N($F1850)*60+N($G1850))=0,"時間が0",IF($I1850=0,"丸めると0分","")))))))))</f>
        <v/>
      </c>
      <c r="M1850" s="58" t="n"/>
      <c r="N1850" s="33">
        <f>IF(ISNUMBER($A1850),DATE(YEAR($A1850),MONTH($A1850),1),"")</f>
        <v/>
      </c>
      <c r="O1850" s="34">
        <f>IF($C1850="","",IFERROR(MATCH($C1850,'案件'!$A$5:$A$84,0),"なし"))</f>
        <v/>
      </c>
      <c r="P1850" s="34">
        <f>IF($B1850="","",IFERROR(MATCH($B1850,'メンバー'!$B$5:$B$24,0),"なし"))</f>
        <v/>
      </c>
    </row>
    <row r="1851" ht="17" customHeight="1">
      <c r="A1851" s="23" t="n"/>
      <c r="B1851" s="21" t="n"/>
      <c r="C1851" s="21" t="n"/>
      <c r="D1851" s="29">
        <f>IF(OR($O1851="",$O1851="なし"),"",INDEX('案件'!$B$5:$B$84,$O1851)&amp;"")</f>
        <v/>
      </c>
      <c r="E1851" s="19" t="n"/>
      <c r="F1851" s="22" t="n"/>
      <c r="G1851" s="22" t="n"/>
      <c r="H1851" s="19" t="n"/>
      <c r="I1851" s="30">
        <f>IF(AND($F1851="",$G1851=""),"",IF(N('設定'!$B$11)&gt;0,ROUND((N($F1851)*60+N($G1851))/N('設定'!$B$11),0)*N('設定'!$B$11),(N($F1851)*60+N($G1851)))/60)</f>
        <v/>
      </c>
      <c r="J1851" s="31">
        <f>IF(OR($I1851="",$P1851="",$P1851="なし"),"",$I1851*N(INDEX('メンバー'!$D$5:$D$24,$P1851)))</f>
        <v/>
      </c>
      <c r="K1851" s="32">
        <f>IF(OR($O1851="",$O1851="なし"),"",INDEX('案件'!$D$5:$D$84,$O1851)&amp;"")</f>
        <v/>
      </c>
      <c r="L1851" s="32">
        <f>IF(AND($A1851="",$B1851="",$C1851="",$F1851="",$G1851=""),"",IF(NOT(ISNUMBER($A1851)),"日付がない",IF($P1851="","氏名がない",IF($P1851="なし","氏名がメンバーにない",IF($O1851="","案件コードがない",IF($O1851="なし","案件コードが案件にない",IF($I1851="","時間がない",IF((N($F1851)*60+N($G1851))=0,"時間が0",IF($I1851=0,"丸めると0分","")))))))))</f>
        <v/>
      </c>
      <c r="M1851" s="58" t="n"/>
      <c r="N1851" s="33">
        <f>IF(ISNUMBER($A1851),DATE(YEAR($A1851),MONTH($A1851),1),"")</f>
        <v/>
      </c>
      <c r="O1851" s="34">
        <f>IF($C1851="","",IFERROR(MATCH($C1851,'案件'!$A$5:$A$84,0),"なし"))</f>
        <v/>
      </c>
      <c r="P1851" s="34">
        <f>IF($B1851="","",IFERROR(MATCH($B1851,'メンバー'!$B$5:$B$24,0),"なし"))</f>
        <v/>
      </c>
    </row>
    <row r="1852" ht="17" customHeight="1">
      <c r="A1852" s="23" t="n"/>
      <c r="B1852" s="21" t="n"/>
      <c r="C1852" s="21" t="n"/>
      <c r="D1852" s="29">
        <f>IF(OR($O1852="",$O1852="なし"),"",INDEX('案件'!$B$5:$B$84,$O1852)&amp;"")</f>
        <v/>
      </c>
      <c r="E1852" s="19" t="n"/>
      <c r="F1852" s="22" t="n"/>
      <c r="G1852" s="22" t="n"/>
      <c r="H1852" s="19" t="n"/>
      <c r="I1852" s="30">
        <f>IF(AND($F1852="",$G1852=""),"",IF(N('設定'!$B$11)&gt;0,ROUND((N($F1852)*60+N($G1852))/N('設定'!$B$11),0)*N('設定'!$B$11),(N($F1852)*60+N($G1852)))/60)</f>
        <v/>
      </c>
      <c r="J1852" s="31">
        <f>IF(OR($I1852="",$P1852="",$P1852="なし"),"",$I1852*N(INDEX('メンバー'!$D$5:$D$24,$P1852)))</f>
        <v/>
      </c>
      <c r="K1852" s="32">
        <f>IF(OR($O1852="",$O1852="なし"),"",INDEX('案件'!$D$5:$D$84,$O1852)&amp;"")</f>
        <v/>
      </c>
      <c r="L1852" s="32">
        <f>IF(AND($A1852="",$B1852="",$C1852="",$F1852="",$G1852=""),"",IF(NOT(ISNUMBER($A1852)),"日付がない",IF($P1852="","氏名がない",IF($P1852="なし","氏名がメンバーにない",IF($O1852="","案件コードがない",IF($O1852="なし","案件コードが案件にない",IF($I1852="","時間がない",IF((N($F1852)*60+N($G1852))=0,"時間が0",IF($I1852=0,"丸めると0分","")))))))))</f>
        <v/>
      </c>
      <c r="M1852" s="58" t="n"/>
      <c r="N1852" s="33">
        <f>IF(ISNUMBER($A1852),DATE(YEAR($A1852),MONTH($A1852),1),"")</f>
        <v/>
      </c>
      <c r="O1852" s="34">
        <f>IF($C1852="","",IFERROR(MATCH($C1852,'案件'!$A$5:$A$84,0),"なし"))</f>
        <v/>
      </c>
      <c r="P1852" s="34">
        <f>IF($B1852="","",IFERROR(MATCH($B1852,'メンバー'!$B$5:$B$24,0),"なし"))</f>
        <v/>
      </c>
    </row>
    <row r="1853" ht="17" customHeight="1">
      <c r="A1853" s="23" t="n"/>
      <c r="B1853" s="21" t="n"/>
      <c r="C1853" s="21" t="n"/>
      <c r="D1853" s="29">
        <f>IF(OR($O1853="",$O1853="なし"),"",INDEX('案件'!$B$5:$B$84,$O1853)&amp;"")</f>
        <v/>
      </c>
      <c r="E1853" s="19" t="n"/>
      <c r="F1853" s="22" t="n"/>
      <c r="G1853" s="22" t="n"/>
      <c r="H1853" s="19" t="n"/>
      <c r="I1853" s="30">
        <f>IF(AND($F1853="",$G1853=""),"",IF(N('設定'!$B$11)&gt;0,ROUND((N($F1853)*60+N($G1853))/N('設定'!$B$11),0)*N('設定'!$B$11),(N($F1853)*60+N($G1853)))/60)</f>
        <v/>
      </c>
      <c r="J1853" s="31">
        <f>IF(OR($I1853="",$P1853="",$P1853="なし"),"",$I1853*N(INDEX('メンバー'!$D$5:$D$24,$P1853)))</f>
        <v/>
      </c>
      <c r="K1853" s="32">
        <f>IF(OR($O1853="",$O1853="なし"),"",INDEX('案件'!$D$5:$D$84,$O1853)&amp;"")</f>
        <v/>
      </c>
      <c r="L1853" s="32">
        <f>IF(AND($A1853="",$B1853="",$C1853="",$F1853="",$G1853=""),"",IF(NOT(ISNUMBER($A1853)),"日付がない",IF($P1853="","氏名がない",IF($P1853="なし","氏名がメンバーにない",IF($O1853="","案件コードがない",IF($O1853="なし","案件コードが案件にない",IF($I1853="","時間がない",IF((N($F1853)*60+N($G1853))=0,"時間が0",IF($I1853=0,"丸めると0分","")))))))))</f>
        <v/>
      </c>
      <c r="M1853" s="58" t="n"/>
      <c r="N1853" s="33">
        <f>IF(ISNUMBER($A1853),DATE(YEAR($A1853),MONTH($A1853),1),"")</f>
        <v/>
      </c>
      <c r="O1853" s="34">
        <f>IF($C1853="","",IFERROR(MATCH($C1853,'案件'!$A$5:$A$84,0),"なし"))</f>
        <v/>
      </c>
      <c r="P1853" s="34">
        <f>IF($B1853="","",IFERROR(MATCH($B1853,'メンバー'!$B$5:$B$24,0),"なし"))</f>
        <v/>
      </c>
    </row>
    <row r="1854" ht="17" customHeight="1">
      <c r="A1854" s="23" t="n"/>
      <c r="B1854" s="21" t="n"/>
      <c r="C1854" s="21" t="n"/>
      <c r="D1854" s="29">
        <f>IF(OR($O1854="",$O1854="なし"),"",INDEX('案件'!$B$5:$B$84,$O1854)&amp;"")</f>
        <v/>
      </c>
      <c r="E1854" s="19" t="n"/>
      <c r="F1854" s="22" t="n"/>
      <c r="G1854" s="22" t="n"/>
      <c r="H1854" s="19" t="n"/>
      <c r="I1854" s="30">
        <f>IF(AND($F1854="",$G1854=""),"",IF(N('設定'!$B$11)&gt;0,ROUND((N($F1854)*60+N($G1854))/N('設定'!$B$11),0)*N('設定'!$B$11),(N($F1854)*60+N($G1854)))/60)</f>
        <v/>
      </c>
      <c r="J1854" s="31">
        <f>IF(OR($I1854="",$P1854="",$P1854="なし"),"",$I1854*N(INDEX('メンバー'!$D$5:$D$24,$P1854)))</f>
        <v/>
      </c>
      <c r="K1854" s="32">
        <f>IF(OR($O1854="",$O1854="なし"),"",INDEX('案件'!$D$5:$D$84,$O1854)&amp;"")</f>
        <v/>
      </c>
      <c r="L1854" s="32">
        <f>IF(AND($A1854="",$B1854="",$C1854="",$F1854="",$G1854=""),"",IF(NOT(ISNUMBER($A1854)),"日付がない",IF($P1854="","氏名がない",IF($P1854="なし","氏名がメンバーにない",IF($O1854="","案件コードがない",IF($O1854="なし","案件コードが案件にない",IF($I1854="","時間がない",IF((N($F1854)*60+N($G1854))=0,"時間が0",IF($I1854=0,"丸めると0分","")))))))))</f>
        <v/>
      </c>
      <c r="M1854" s="58" t="n"/>
      <c r="N1854" s="33">
        <f>IF(ISNUMBER($A1854),DATE(YEAR($A1854),MONTH($A1854),1),"")</f>
        <v/>
      </c>
      <c r="O1854" s="34">
        <f>IF($C1854="","",IFERROR(MATCH($C1854,'案件'!$A$5:$A$84,0),"なし"))</f>
        <v/>
      </c>
      <c r="P1854" s="34">
        <f>IF($B1854="","",IFERROR(MATCH($B1854,'メンバー'!$B$5:$B$24,0),"なし"))</f>
        <v/>
      </c>
    </row>
    <row r="1855" ht="17" customHeight="1">
      <c r="A1855" s="23" t="n"/>
      <c r="B1855" s="21" t="n"/>
      <c r="C1855" s="21" t="n"/>
      <c r="D1855" s="29">
        <f>IF(OR($O1855="",$O1855="なし"),"",INDEX('案件'!$B$5:$B$84,$O1855)&amp;"")</f>
        <v/>
      </c>
      <c r="E1855" s="19" t="n"/>
      <c r="F1855" s="22" t="n"/>
      <c r="G1855" s="22" t="n"/>
      <c r="H1855" s="19" t="n"/>
      <c r="I1855" s="30">
        <f>IF(AND($F1855="",$G1855=""),"",IF(N('設定'!$B$11)&gt;0,ROUND((N($F1855)*60+N($G1855))/N('設定'!$B$11),0)*N('設定'!$B$11),(N($F1855)*60+N($G1855)))/60)</f>
        <v/>
      </c>
      <c r="J1855" s="31">
        <f>IF(OR($I1855="",$P1855="",$P1855="なし"),"",$I1855*N(INDEX('メンバー'!$D$5:$D$24,$P1855)))</f>
        <v/>
      </c>
      <c r="K1855" s="32">
        <f>IF(OR($O1855="",$O1855="なし"),"",INDEX('案件'!$D$5:$D$84,$O1855)&amp;"")</f>
        <v/>
      </c>
      <c r="L1855" s="32">
        <f>IF(AND($A1855="",$B1855="",$C1855="",$F1855="",$G1855=""),"",IF(NOT(ISNUMBER($A1855)),"日付がない",IF($P1855="","氏名がない",IF($P1855="なし","氏名がメンバーにない",IF($O1855="","案件コードがない",IF($O1855="なし","案件コードが案件にない",IF($I1855="","時間がない",IF((N($F1855)*60+N($G1855))=0,"時間が0",IF($I1855=0,"丸めると0分","")))))))))</f>
        <v/>
      </c>
      <c r="M1855" s="58" t="n"/>
      <c r="N1855" s="33">
        <f>IF(ISNUMBER($A1855),DATE(YEAR($A1855),MONTH($A1855),1),"")</f>
        <v/>
      </c>
      <c r="O1855" s="34">
        <f>IF($C1855="","",IFERROR(MATCH($C1855,'案件'!$A$5:$A$84,0),"なし"))</f>
        <v/>
      </c>
      <c r="P1855" s="34">
        <f>IF($B1855="","",IFERROR(MATCH($B1855,'メンバー'!$B$5:$B$24,0),"なし"))</f>
        <v/>
      </c>
    </row>
    <row r="1856" ht="17" customHeight="1">
      <c r="A1856" s="23" t="n"/>
      <c r="B1856" s="21" t="n"/>
      <c r="C1856" s="21" t="n"/>
      <c r="D1856" s="29">
        <f>IF(OR($O1856="",$O1856="なし"),"",INDEX('案件'!$B$5:$B$84,$O1856)&amp;"")</f>
        <v/>
      </c>
      <c r="E1856" s="19" t="n"/>
      <c r="F1856" s="22" t="n"/>
      <c r="G1856" s="22" t="n"/>
      <c r="H1856" s="19" t="n"/>
      <c r="I1856" s="30">
        <f>IF(AND($F1856="",$G1856=""),"",IF(N('設定'!$B$11)&gt;0,ROUND((N($F1856)*60+N($G1856))/N('設定'!$B$11),0)*N('設定'!$B$11),(N($F1856)*60+N($G1856)))/60)</f>
        <v/>
      </c>
      <c r="J1856" s="31">
        <f>IF(OR($I1856="",$P1856="",$P1856="なし"),"",$I1856*N(INDEX('メンバー'!$D$5:$D$24,$P1856)))</f>
        <v/>
      </c>
      <c r="K1856" s="32">
        <f>IF(OR($O1856="",$O1856="なし"),"",INDEX('案件'!$D$5:$D$84,$O1856)&amp;"")</f>
        <v/>
      </c>
      <c r="L1856" s="32">
        <f>IF(AND($A1856="",$B1856="",$C1856="",$F1856="",$G1856=""),"",IF(NOT(ISNUMBER($A1856)),"日付がない",IF($P1856="","氏名がない",IF($P1856="なし","氏名がメンバーにない",IF($O1856="","案件コードがない",IF($O1856="なし","案件コードが案件にない",IF($I1856="","時間がない",IF((N($F1856)*60+N($G1856))=0,"時間が0",IF($I1856=0,"丸めると0分","")))))))))</f>
        <v/>
      </c>
      <c r="M1856" s="58" t="n"/>
      <c r="N1856" s="33">
        <f>IF(ISNUMBER($A1856),DATE(YEAR($A1856),MONTH($A1856),1),"")</f>
        <v/>
      </c>
      <c r="O1856" s="34">
        <f>IF($C1856="","",IFERROR(MATCH($C1856,'案件'!$A$5:$A$84,0),"なし"))</f>
        <v/>
      </c>
      <c r="P1856" s="34">
        <f>IF($B1856="","",IFERROR(MATCH($B1856,'メンバー'!$B$5:$B$24,0),"なし"))</f>
        <v/>
      </c>
    </row>
    <row r="1857" ht="17" customHeight="1">
      <c r="A1857" s="23" t="n"/>
      <c r="B1857" s="21" t="n"/>
      <c r="C1857" s="21" t="n"/>
      <c r="D1857" s="29">
        <f>IF(OR($O1857="",$O1857="なし"),"",INDEX('案件'!$B$5:$B$84,$O1857)&amp;"")</f>
        <v/>
      </c>
      <c r="E1857" s="19" t="n"/>
      <c r="F1857" s="22" t="n"/>
      <c r="G1857" s="22" t="n"/>
      <c r="H1857" s="19" t="n"/>
      <c r="I1857" s="30">
        <f>IF(AND($F1857="",$G1857=""),"",IF(N('設定'!$B$11)&gt;0,ROUND((N($F1857)*60+N($G1857))/N('設定'!$B$11),0)*N('設定'!$B$11),(N($F1857)*60+N($G1857)))/60)</f>
        <v/>
      </c>
      <c r="J1857" s="31">
        <f>IF(OR($I1857="",$P1857="",$P1857="なし"),"",$I1857*N(INDEX('メンバー'!$D$5:$D$24,$P1857)))</f>
        <v/>
      </c>
      <c r="K1857" s="32">
        <f>IF(OR($O1857="",$O1857="なし"),"",INDEX('案件'!$D$5:$D$84,$O1857)&amp;"")</f>
        <v/>
      </c>
      <c r="L1857" s="32">
        <f>IF(AND($A1857="",$B1857="",$C1857="",$F1857="",$G1857=""),"",IF(NOT(ISNUMBER($A1857)),"日付がない",IF($P1857="","氏名がない",IF($P1857="なし","氏名がメンバーにない",IF($O1857="","案件コードがない",IF($O1857="なし","案件コードが案件にない",IF($I1857="","時間がない",IF((N($F1857)*60+N($G1857))=0,"時間が0",IF($I1857=0,"丸めると0分","")))))))))</f>
        <v/>
      </c>
      <c r="M1857" s="58" t="n"/>
      <c r="N1857" s="33">
        <f>IF(ISNUMBER($A1857),DATE(YEAR($A1857),MONTH($A1857),1),"")</f>
        <v/>
      </c>
      <c r="O1857" s="34">
        <f>IF($C1857="","",IFERROR(MATCH($C1857,'案件'!$A$5:$A$84,0),"なし"))</f>
        <v/>
      </c>
      <c r="P1857" s="34">
        <f>IF($B1857="","",IFERROR(MATCH($B1857,'メンバー'!$B$5:$B$24,0),"なし"))</f>
        <v/>
      </c>
    </row>
    <row r="1858" ht="17" customHeight="1">
      <c r="A1858" s="23" t="n"/>
      <c r="B1858" s="21" t="n"/>
      <c r="C1858" s="21" t="n"/>
      <c r="D1858" s="29">
        <f>IF(OR($O1858="",$O1858="なし"),"",INDEX('案件'!$B$5:$B$84,$O1858)&amp;"")</f>
        <v/>
      </c>
      <c r="E1858" s="19" t="n"/>
      <c r="F1858" s="22" t="n"/>
      <c r="G1858" s="22" t="n"/>
      <c r="H1858" s="19" t="n"/>
      <c r="I1858" s="30">
        <f>IF(AND($F1858="",$G1858=""),"",IF(N('設定'!$B$11)&gt;0,ROUND((N($F1858)*60+N($G1858))/N('設定'!$B$11),0)*N('設定'!$B$11),(N($F1858)*60+N($G1858)))/60)</f>
        <v/>
      </c>
      <c r="J1858" s="31">
        <f>IF(OR($I1858="",$P1858="",$P1858="なし"),"",$I1858*N(INDEX('メンバー'!$D$5:$D$24,$P1858)))</f>
        <v/>
      </c>
      <c r="K1858" s="32">
        <f>IF(OR($O1858="",$O1858="なし"),"",INDEX('案件'!$D$5:$D$84,$O1858)&amp;"")</f>
        <v/>
      </c>
      <c r="L1858" s="32">
        <f>IF(AND($A1858="",$B1858="",$C1858="",$F1858="",$G1858=""),"",IF(NOT(ISNUMBER($A1858)),"日付がない",IF($P1858="","氏名がない",IF($P1858="なし","氏名がメンバーにない",IF($O1858="","案件コードがない",IF($O1858="なし","案件コードが案件にない",IF($I1858="","時間がない",IF((N($F1858)*60+N($G1858))=0,"時間が0",IF($I1858=0,"丸めると0分","")))))))))</f>
        <v/>
      </c>
      <c r="M1858" s="58" t="n"/>
      <c r="N1858" s="33">
        <f>IF(ISNUMBER($A1858),DATE(YEAR($A1858),MONTH($A1858),1),"")</f>
        <v/>
      </c>
      <c r="O1858" s="34">
        <f>IF($C1858="","",IFERROR(MATCH($C1858,'案件'!$A$5:$A$84,0),"なし"))</f>
        <v/>
      </c>
      <c r="P1858" s="34">
        <f>IF($B1858="","",IFERROR(MATCH($B1858,'メンバー'!$B$5:$B$24,0),"なし"))</f>
        <v/>
      </c>
    </row>
    <row r="1859" ht="17" customHeight="1">
      <c r="A1859" s="23" t="n"/>
      <c r="B1859" s="21" t="n"/>
      <c r="C1859" s="21" t="n"/>
      <c r="D1859" s="29">
        <f>IF(OR($O1859="",$O1859="なし"),"",INDEX('案件'!$B$5:$B$84,$O1859)&amp;"")</f>
        <v/>
      </c>
      <c r="E1859" s="19" t="n"/>
      <c r="F1859" s="22" t="n"/>
      <c r="G1859" s="22" t="n"/>
      <c r="H1859" s="19" t="n"/>
      <c r="I1859" s="30">
        <f>IF(AND($F1859="",$G1859=""),"",IF(N('設定'!$B$11)&gt;0,ROUND((N($F1859)*60+N($G1859))/N('設定'!$B$11),0)*N('設定'!$B$11),(N($F1859)*60+N($G1859)))/60)</f>
        <v/>
      </c>
      <c r="J1859" s="31">
        <f>IF(OR($I1859="",$P1859="",$P1859="なし"),"",$I1859*N(INDEX('メンバー'!$D$5:$D$24,$P1859)))</f>
        <v/>
      </c>
      <c r="K1859" s="32">
        <f>IF(OR($O1859="",$O1859="なし"),"",INDEX('案件'!$D$5:$D$84,$O1859)&amp;"")</f>
        <v/>
      </c>
      <c r="L1859" s="32">
        <f>IF(AND($A1859="",$B1859="",$C1859="",$F1859="",$G1859=""),"",IF(NOT(ISNUMBER($A1859)),"日付がない",IF($P1859="","氏名がない",IF($P1859="なし","氏名がメンバーにない",IF($O1859="","案件コードがない",IF($O1859="なし","案件コードが案件にない",IF($I1859="","時間がない",IF((N($F1859)*60+N($G1859))=0,"時間が0",IF($I1859=0,"丸めると0分","")))))))))</f>
        <v/>
      </c>
      <c r="M1859" s="58" t="n"/>
      <c r="N1859" s="33">
        <f>IF(ISNUMBER($A1859),DATE(YEAR($A1859),MONTH($A1859),1),"")</f>
        <v/>
      </c>
      <c r="O1859" s="34">
        <f>IF($C1859="","",IFERROR(MATCH($C1859,'案件'!$A$5:$A$84,0),"なし"))</f>
        <v/>
      </c>
      <c r="P1859" s="34">
        <f>IF($B1859="","",IFERROR(MATCH($B1859,'メンバー'!$B$5:$B$24,0),"なし"))</f>
        <v/>
      </c>
    </row>
    <row r="1860" ht="17" customHeight="1">
      <c r="A1860" s="23" t="n"/>
      <c r="B1860" s="21" t="n"/>
      <c r="C1860" s="21" t="n"/>
      <c r="D1860" s="29">
        <f>IF(OR($O1860="",$O1860="なし"),"",INDEX('案件'!$B$5:$B$84,$O1860)&amp;"")</f>
        <v/>
      </c>
      <c r="E1860" s="19" t="n"/>
      <c r="F1860" s="22" t="n"/>
      <c r="G1860" s="22" t="n"/>
      <c r="H1860" s="19" t="n"/>
      <c r="I1860" s="30">
        <f>IF(AND($F1860="",$G1860=""),"",IF(N('設定'!$B$11)&gt;0,ROUND((N($F1860)*60+N($G1860))/N('設定'!$B$11),0)*N('設定'!$B$11),(N($F1860)*60+N($G1860)))/60)</f>
        <v/>
      </c>
      <c r="J1860" s="31">
        <f>IF(OR($I1860="",$P1860="",$P1860="なし"),"",$I1860*N(INDEX('メンバー'!$D$5:$D$24,$P1860)))</f>
        <v/>
      </c>
      <c r="K1860" s="32">
        <f>IF(OR($O1860="",$O1860="なし"),"",INDEX('案件'!$D$5:$D$84,$O1860)&amp;"")</f>
        <v/>
      </c>
      <c r="L1860" s="32">
        <f>IF(AND($A1860="",$B1860="",$C1860="",$F1860="",$G1860=""),"",IF(NOT(ISNUMBER($A1860)),"日付がない",IF($P1860="","氏名がない",IF($P1860="なし","氏名がメンバーにない",IF($O1860="","案件コードがない",IF($O1860="なし","案件コードが案件にない",IF($I1860="","時間がない",IF((N($F1860)*60+N($G1860))=0,"時間が0",IF($I1860=0,"丸めると0分","")))))))))</f>
        <v/>
      </c>
      <c r="M1860" s="58" t="n"/>
      <c r="N1860" s="33">
        <f>IF(ISNUMBER($A1860),DATE(YEAR($A1860),MONTH($A1860),1),"")</f>
        <v/>
      </c>
      <c r="O1860" s="34">
        <f>IF($C1860="","",IFERROR(MATCH($C1860,'案件'!$A$5:$A$84,0),"なし"))</f>
        <v/>
      </c>
      <c r="P1860" s="34">
        <f>IF($B1860="","",IFERROR(MATCH($B1860,'メンバー'!$B$5:$B$24,0),"なし"))</f>
        <v/>
      </c>
    </row>
    <row r="1861" ht="17" customHeight="1">
      <c r="A1861" s="23" t="n"/>
      <c r="B1861" s="21" t="n"/>
      <c r="C1861" s="21" t="n"/>
      <c r="D1861" s="29">
        <f>IF(OR($O1861="",$O1861="なし"),"",INDEX('案件'!$B$5:$B$84,$O1861)&amp;"")</f>
        <v/>
      </c>
      <c r="E1861" s="19" t="n"/>
      <c r="F1861" s="22" t="n"/>
      <c r="G1861" s="22" t="n"/>
      <c r="H1861" s="19" t="n"/>
      <c r="I1861" s="30">
        <f>IF(AND($F1861="",$G1861=""),"",IF(N('設定'!$B$11)&gt;0,ROUND((N($F1861)*60+N($G1861))/N('設定'!$B$11),0)*N('設定'!$B$11),(N($F1861)*60+N($G1861)))/60)</f>
        <v/>
      </c>
      <c r="J1861" s="31">
        <f>IF(OR($I1861="",$P1861="",$P1861="なし"),"",$I1861*N(INDEX('メンバー'!$D$5:$D$24,$P1861)))</f>
        <v/>
      </c>
      <c r="K1861" s="32">
        <f>IF(OR($O1861="",$O1861="なし"),"",INDEX('案件'!$D$5:$D$84,$O1861)&amp;"")</f>
        <v/>
      </c>
      <c r="L1861" s="32">
        <f>IF(AND($A1861="",$B1861="",$C1861="",$F1861="",$G1861=""),"",IF(NOT(ISNUMBER($A1861)),"日付がない",IF($P1861="","氏名がない",IF($P1861="なし","氏名がメンバーにない",IF($O1861="","案件コードがない",IF($O1861="なし","案件コードが案件にない",IF($I1861="","時間がない",IF((N($F1861)*60+N($G1861))=0,"時間が0",IF($I1861=0,"丸めると0分","")))))))))</f>
        <v/>
      </c>
      <c r="M1861" s="58" t="n"/>
      <c r="N1861" s="33">
        <f>IF(ISNUMBER($A1861),DATE(YEAR($A1861),MONTH($A1861),1),"")</f>
        <v/>
      </c>
      <c r="O1861" s="34">
        <f>IF($C1861="","",IFERROR(MATCH($C1861,'案件'!$A$5:$A$84,0),"なし"))</f>
        <v/>
      </c>
      <c r="P1861" s="34">
        <f>IF($B1861="","",IFERROR(MATCH($B1861,'メンバー'!$B$5:$B$24,0),"なし"))</f>
        <v/>
      </c>
    </row>
    <row r="1862" ht="17" customHeight="1">
      <c r="A1862" s="23" t="n"/>
      <c r="B1862" s="21" t="n"/>
      <c r="C1862" s="21" t="n"/>
      <c r="D1862" s="29">
        <f>IF(OR($O1862="",$O1862="なし"),"",INDEX('案件'!$B$5:$B$84,$O1862)&amp;"")</f>
        <v/>
      </c>
      <c r="E1862" s="19" t="n"/>
      <c r="F1862" s="22" t="n"/>
      <c r="G1862" s="22" t="n"/>
      <c r="H1862" s="19" t="n"/>
      <c r="I1862" s="30">
        <f>IF(AND($F1862="",$G1862=""),"",IF(N('設定'!$B$11)&gt;0,ROUND((N($F1862)*60+N($G1862))/N('設定'!$B$11),0)*N('設定'!$B$11),(N($F1862)*60+N($G1862)))/60)</f>
        <v/>
      </c>
      <c r="J1862" s="31">
        <f>IF(OR($I1862="",$P1862="",$P1862="なし"),"",$I1862*N(INDEX('メンバー'!$D$5:$D$24,$P1862)))</f>
        <v/>
      </c>
      <c r="K1862" s="32">
        <f>IF(OR($O1862="",$O1862="なし"),"",INDEX('案件'!$D$5:$D$84,$O1862)&amp;"")</f>
        <v/>
      </c>
      <c r="L1862" s="32">
        <f>IF(AND($A1862="",$B1862="",$C1862="",$F1862="",$G1862=""),"",IF(NOT(ISNUMBER($A1862)),"日付がない",IF($P1862="","氏名がない",IF($P1862="なし","氏名がメンバーにない",IF($O1862="","案件コードがない",IF($O1862="なし","案件コードが案件にない",IF($I1862="","時間がない",IF((N($F1862)*60+N($G1862))=0,"時間が0",IF($I1862=0,"丸めると0分","")))))))))</f>
        <v/>
      </c>
      <c r="M1862" s="58" t="n"/>
      <c r="N1862" s="33">
        <f>IF(ISNUMBER($A1862),DATE(YEAR($A1862),MONTH($A1862),1),"")</f>
        <v/>
      </c>
      <c r="O1862" s="34">
        <f>IF($C1862="","",IFERROR(MATCH($C1862,'案件'!$A$5:$A$84,0),"なし"))</f>
        <v/>
      </c>
      <c r="P1862" s="34">
        <f>IF($B1862="","",IFERROR(MATCH($B1862,'メンバー'!$B$5:$B$24,0),"なし"))</f>
        <v/>
      </c>
    </row>
    <row r="1863" ht="17" customHeight="1">
      <c r="A1863" s="23" t="n"/>
      <c r="B1863" s="21" t="n"/>
      <c r="C1863" s="21" t="n"/>
      <c r="D1863" s="29">
        <f>IF(OR($O1863="",$O1863="なし"),"",INDEX('案件'!$B$5:$B$84,$O1863)&amp;"")</f>
        <v/>
      </c>
      <c r="E1863" s="19" t="n"/>
      <c r="F1863" s="22" t="n"/>
      <c r="G1863" s="22" t="n"/>
      <c r="H1863" s="19" t="n"/>
      <c r="I1863" s="30">
        <f>IF(AND($F1863="",$G1863=""),"",IF(N('設定'!$B$11)&gt;0,ROUND((N($F1863)*60+N($G1863))/N('設定'!$B$11),0)*N('設定'!$B$11),(N($F1863)*60+N($G1863)))/60)</f>
        <v/>
      </c>
      <c r="J1863" s="31">
        <f>IF(OR($I1863="",$P1863="",$P1863="なし"),"",$I1863*N(INDEX('メンバー'!$D$5:$D$24,$P1863)))</f>
        <v/>
      </c>
      <c r="K1863" s="32">
        <f>IF(OR($O1863="",$O1863="なし"),"",INDEX('案件'!$D$5:$D$84,$O1863)&amp;"")</f>
        <v/>
      </c>
      <c r="L1863" s="32">
        <f>IF(AND($A1863="",$B1863="",$C1863="",$F1863="",$G1863=""),"",IF(NOT(ISNUMBER($A1863)),"日付がない",IF($P1863="","氏名がない",IF($P1863="なし","氏名がメンバーにない",IF($O1863="","案件コードがない",IF($O1863="なし","案件コードが案件にない",IF($I1863="","時間がない",IF((N($F1863)*60+N($G1863))=0,"時間が0",IF($I1863=0,"丸めると0分","")))))))))</f>
        <v/>
      </c>
      <c r="M1863" s="58" t="n"/>
      <c r="N1863" s="33">
        <f>IF(ISNUMBER($A1863),DATE(YEAR($A1863),MONTH($A1863),1),"")</f>
        <v/>
      </c>
      <c r="O1863" s="34">
        <f>IF($C1863="","",IFERROR(MATCH($C1863,'案件'!$A$5:$A$84,0),"なし"))</f>
        <v/>
      </c>
      <c r="P1863" s="34">
        <f>IF($B1863="","",IFERROR(MATCH($B1863,'メンバー'!$B$5:$B$24,0),"なし"))</f>
        <v/>
      </c>
    </row>
    <row r="1864" ht="17" customHeight="1">
      <c r="A1864" s="23" t="n"/>
      <c r="B1864" s="21" t="n"/>
      <c r="C1864" s="21" t="n"/>
      <c r="D1864" s="29">
        <f>IF(OR($O1864="",$O1864="なし"),"",INDEX('案件'!$B$5:$B$84,$O1864)&amp;"")</f>
        <v/>
      </c>
      <c r="E1864" s="19" t="n"/>
      <c r="F1864" s="22" t="n"/>
      <c r="G1864" s="22" t="n"/>
      <c r="H1864" s="19" t="n"/>
      <c r="I1864" s="30">
        <f>IF(AND($F1864="",$G1864=""),"",IF(N('設定'!$B$11)&gt;0,ROUND((N($F1864)*60+N($G1864))/N('設定'!$B$11),0)*N('設定'!$B$11),(N($F1864)*60+N($G1864)))/60)</f>
        <v/>
      </c>
      <c r="J1864" s="31">
        <f>IF(OR($I1864="",$P1864="",$P1864="なし"),"",$I1864*N(INDEX('メンバー'!$D$5:$D$24,$P1864)))</f>
        <v/>
      </c>
      <c r="K1864" s="32">
        <f>IF(OR($O1864="",$O1864="なし"),"",INDEX('案件'!$D$5:$D$84,$O1864)&amp;"")</f>
        <v/>
      </c>
      <c r="L1864" s="32">
        <f>IF(AND($A1864="",$B1864="",$C1864="",$F1864="",$G1864=""),"",IF(NOT(ISNUMBER($A1864)),"日付がない",IF($P1864="","氏名がない",IF($P1864="なし","氏名がメンバーにない",IF($O1864="","案件コードがない",IF($O1864="なし","案件コードが案件にない",IF($I1864="","時間がない",IF((N($F1864)*60+N($G1864))=0,"時間が0",IF($I1864=0,"丸めると0分","")))))))))</f>
        <v/>
      </c>
      <c r="M1864" s="58" t="n"/>
      <c r="N1864" s="33">
        <f>IF(ISNUMBER($A1864),DATE(YEAR($A1864),MONTH($A1864),1),"")</f>
        <v/>
      </c>
      <c r="O1864" s="34">
        <f>IF($C1864="","",IFERROR(MATCH($C1864,'案件'!$A$5:$A$84,0),"なし"))</f>
        <v/>
      </c>
      <c r="P1864" s="34">
        <f>IF($B1864="","",IFERROR(MATCH($B1864,'メンバー'!$B$5:$B$24,0),"なし"))</f>
        <v/>
      </c>
    </row>
    <row r="1865" ht="17" customHeight="1">
      <c r="A1865" s="23" t="n"/>
      <c r="B1865" s="21" t="n"/>
      <c r="C1865" s="21" t="n"/>
      <c r="D1865" s="29">
        <f>IF(OR($O1865="",$O1865="なし"),"",INDEX('案件'!$B$5:$B$84,$O1865)&amp;"")</f>
        <v/>
      </c>
      <c r="E1865" s="19" t="n"/>
      <c r="F1865" s="22" t="n"/>
      <c r="G1865" s="22" t="n"/>
      <c r="H1865" s="19" t="n"/>
      <c r="I1865" s="30">
        <f>IF(AND($F1865="",$G1865=""),"",IF(N('設定'!$B$11)&gt;0,ROUND((N($F1865)*60+N($G1865))/N('設定'!$B$11),0)*N('設定'!$B$11),(N($F1865)*60+N($G1865)))/60)</f>
        <v/>
      </c>
      <c r="J1865" s="31">
        <f>IF(OR($I1865="",$P1865="",$P1865="なし"),"",$I1865*N(INDEX('メンバー'!$D$5:$D$24,$P1865)))</f>
        <v/>
      </c>
      <c r="K1865" s="32">
        <f>IF(OR($O1865="",$O1865="なし"),"",INDEX('案件'!$D$5:$D$84,$O1865)&amp;"")</f>
        <v/>
      </c>
      <c r="L1865" s="32">
        <f>IF(AND($A1865="",$B1865="",$C1865="",$F1865="",$G1865=""),"",IF(NOT(ISNUMBER($A1865)),"日付がない",IF($P1865="","氏名がない",IF($P1865="なし","氏名がメンバーにない",IF($O1865="","案件コードがない",IF($O1865="なし","案件コードが案件にない",IF($I1865="","時間がない",IF((N($F1865)*60+N($G1865))=0,"時間が0",IF($I1865=0,"丸めると0分","")))))))))</f>
        <v/>
      </c>
      <c r="M1865" s="58" t="n"/>
      <c r="N1865" s="33">
        <f>IF(ISNUMBER($A1865),DATE(YEAR($A1865),MONTH($A1865),1),"")</f>
        <v/>
      </c>
      <c r="O1865" s="34">
        <f>IF($C1865="","",IFERROR(MATCH($C1865,'案件'!$A$5:$A$84,0),"なし"))</f>
        <v/>
      </c>
      <c r="P1865" s="34">
        <f>IF($B1865="","",IFERROR(MATCH($B1865,'メンバー'!$B$5:$B$24,0),"なし"))</f>
        <v/>
      </c>
    </row>
    <row r="1866" ht="17" customHeight="1">
      <c r="A1866" s="23" t="n"/>
      <c r="B1866" s="21" t="n"/>
      <c r="C1866" s="21" t="n"/>
      <c r="D1866" s="29">
        <f>IF(OR($O1866="",$O1866="なし"),"",INDEX('案件'!$B$5:$B$84,$O1866)&amp;"")</f>
        <v/>
      </c>
      <c r="E1866" s="19" t="n"/>
      <c r="F1866" s="22" t="n"/>
      <c r="G1866" s="22" t="n"/>
      <c r="H1866" s="19" t="n"/>
      <c r="I1866" s="30">
        <f>IF(AND($F1866="",$G1866=""),"",IF(N('設定'!$B$11)&gt;0,ROUND((N($F1866)*60+N($G1866))/N('設定'!$B$11),0)*N('設定'!$B$11),(N($F1866)*60+N($G1866)))/60)</f>
        <v/>
      </c>
      <c r="J1866" s="31">
        <f>IF(OR($I1866="",$P1866="",$P1866="なし"),"",$I1866*N(INDEX('メンバー'!$D$5:$D$24,$P1866)))</f>
        <v/>
      </c>
      <c r="K1866" s="32">
        <f>IF(OR($O1866="",$O1866="なし"),"",INDEX('案件'!$D$5:$D$84,$O1866)&amp;"")</f>
        <v/>
      </c>
      <c r="L1866" s="32">
        <f>IF(AND($A1866="",$B1866="",$C1866="",$F1866="",$G1866=""),"",IF(NOT(ISNUMBER($A1866)),"日付がない",IF($P1866="","氏名がない",IF($P1866="なし","氏名がメンバーにない",IF($O1866="","案件コードがない",IF($O1866="なし","案件コードが案件にない",IF($I1866="","時間がない",IF((N($F1866)*60+N($G1866))=0,"時間が0",IF($I1866=0,"丸めると0分","")))))))))</f>
        <v/>
      </c>
      <c r="M1866" s="58" t="n"/>
      <c r="N1866" s="33">
        <f>IF(ISNUMBER($A1866),DATE(YEAR($A1866),MONTH($A1866),1),"")</f>
        <v/>
      </c>
      <c r="O1866" s="34">
        <f>IF($C1866="","",IFERROR(MATCH($C1866,'案件'!$A$5:$A$84,0),"なし"))</f>
        <v/>
      </c>
      <c r="P1866" s="34">
        <f>IF($B1866="","",IFERROR(MATCH($B1866,'メンバー'!$B$5:$B$24,0),"なし"))</f>
        <v/>
      </c>
    </row>
    <row r="1867" ht="17" customHeight="1">
      <c r="A1867" s="23" t="n"/>
      <c r="B1867" s="21" t="n"/>
      <c r="C1867" s="21" t="n"/>
      <c r="D1867" s="29">
        <f>IF(OR($O1867="",$O1867="なし"),"",INDEX('案件'!$B$5:$B$84,$O1867)&amp;"")</f>
        <v/>
      </c>
      <c r="E1867" s="19" t="n"/>
      <c r="F1867" s="22" t="n"/>
      <c r="G1867" s="22" t="n"/>
      <c r="H1867" s="19" t="n"/>
      <c r="I1867" s="30">
        <f>IF(AND($F1867="",$G1867=""),"",IF(N('設定'!$B$11)&gt;0,ROUND((N($F1867)*60+N($G1867))/N('設定'!$B$11),0)*N('設定'!$B$11),(N($F1867)*60+N($G1867)))/60)</f>
        <v/>
      </c>
      <c r="J1867" s="31">
        <f>IF(OR($I1867="",$P1867="",$P1867="なし"),"",$I1867*N(INDEX('メンバー'!$D$5:$D$24,$P1867)))</f>
        <v/>
      </c>
      <c r="K1867" s="32">
        <f>IF(OR($O1867="",$O1867="なし"),"",INDEX('案件'!$D$5:$D$84,$O1867)&amp;"")</f>
        <v/>
      </c>
      <c r="L1867" s="32">
        <f>IF(AND($A1867="",$B1867="",$C1867="",$F1867="",$G1867=""),"",IF(NOT(ISNUMBER($A1867)),"日付がない",IF($P1867="","氏名がない",IF($P1867="なし","氏名がメンバーにない",IF($O1867="","案件コードがない",IF($O1867="なし","案件コードが案件にない",IF($I1867="","時間がない",IF((N($F1867)*60+N($G1867))=0,"時間が0",IF($I1867=0,"丸めると0分","")))))))))</f>
        <v/>
      </c>
      <c r="M1867" s="58" t="n"/>
      <c r="N1867" s="33">
        <f>IF(ISNUMBER($A1867),DATE(YEAR($A1867),MONTH($A1867),1),"")</f>
        <v/>
      </c>
      <c r="O1867" s="34">
        <f>IF($C1867="","",IFERROR(MATCH($C1867,'案件'!$A$5:$A$84,0),"なし"))</f>
        <v/>
      </c>
      <c r="P1867" s="34">
        <f>IF($B1867="","",IFERROR(MATCH($B1867,'メンバー'!$B$5:$B$24,0),"なし"))</f>
        <v/>
      </c>
    </row>
    <row r="1868" ht="17" customHeight="1">
      <c r="A1868" s="23" t="n"/>
      <c r="B1868" s="21" t="n"/>
      <c r="C1868" s="21" t="n"/>
      <c r="D1868" s="29">
        <f>IF(OR($O1868="",$O1868="なし"),"",INDEX('案件'!$B$5:$B$84,$O1868)&amp;"")</f>
        <v/>
      </c>
      <c r="E1868" s="19" t="n"/>
      <c r="F1868" s="22" t="n"/>
      <c r="G1868" s="22" t="n"/>
      <c r="H1868" s="19" t="n"/>
      <c r="I1868" s="30">
        <f>IF(AND($F1868="",$G1868=""),"",IF(N('設定'!$B$11)&gt;0,ROUND((N($F1868)*60+N($G1868))/N('設定'!$B$11),0)*N('設定'!$B$11),(N($F1868)*60+N($G1868)))/60)</f>
        <v/>
      </c>
      <c r="J1868" s="31">
        <f>IF(OR($I1868="",$P1868="",$P1868="なし"),"",$I1868*N(INDEX('メンバー'!$D$5:$D$24,$P1868)))</f>
        <v/>
      </c>
      <c r="K1868" s="32">
        <f>IF(OR($O1868="",$O1868="なし"),"",INDEX('案件'!$D$5:$D$84,$O1868)&amp;"")</f>
        <v/>
      </c>
      <c r="L1868" s="32">
        <f>IF(AND($A1868="",$B1868="",$C1868="",$F1868="",$G1868=""),"",IF(NOT(ISNUMBER($A1868)),"日付がない",IF($P1868="","氏名がない",IF($P1868="なし","氏名がメンバーにない",IF($O1868="","案件コードがない",IF($O1868="なし","案件コードが案件にない",IF($I1868="","時間がない",IF((N($F1868)*60+N($G1868))=0,"時間が0",IF($I1868=0,"丸めると0分","")))))))))</f>
        <v/>
      </c>
      <c r="M1868" s="58" t="n"/>
      <c r="N1868" s="33">
        <f>IF(ISNUMBER($A1868),DATE(YEAR($A1868),MONTH($A1868),1),"")</f>
        <v/>
      </c>
      <c r="O1868" s="34">
        <f>IF($C1868="","",IFERROR(MATCH($C1868,'案件'!$A$5:$A$84,0),"なし"))</f>
        <v/>
      </c>
      <c r="P1868" s="34">
        <f>IF($B1868="","",IFERROR(MATCH($B1868,'メンバー'!$B$5:$B$24,0),"なし"))</f>
        <v/>
      </c>
    </row>
    <row r="1869" ht="17" customHeight="1">
      <c r="A1869" s="23" t="n"/>
      <c r="B1869" s="21" t="n"/>
      <c r="C1869" s="21" t="n"/>
      <c r="D1869" s="29">
        <f>IF(OR($O1869="",$O1869="なし"),"",INDEX('案件'!$B$5:$B$84,$O1869)&amp;"")</f>
        <v/>
      </c>
      <c r="E1869" s="19" t="n"/>
      <c r="F1869" s="22" t="n"/>
      <c r="G1869" s="22" t="n"/>
      <c r="H1869" s="19" t="n"/>
      <c r="I1869" s="30">
        <f>IF(AND($F1869="",$G1869=""),"",IF(N('設定'!$B$11)&gt;0,ROUND((N($F1869)*60+N($G1869))/N('設定'!$B$11),0)*N('設定'!$B$11),(N($F1869)*60+N($G1869)))/60)</f>
        <v/>
      </c>
      <c r="J1869" s="31">
        <f>IF(OR($I1869="",$P1869="",$P1869="なし"),"",$I1869*N(INDEX('メンバー'!$D$5:$D$24,$P1869)))</f>
        <v/>
      </c>
      <c r="K1869" s="32">
        <f>IF(OR($O1869="",$O1869="なし"),"",INDEX('案件'!$D$5:$D$84,$O1869)&amp;"")</f>
        <v/>
      </c>
      <c r="L1869" s="32">
        <f>IF(AND($A1869="",$B1869="",$C1869="",$F1869="",$G1869=""),"",IF(NOT(ISNUMBER($A1869)),"日付がない",IF($P1869="","氏名がない",IF($P1869="なし","氏名がメンバーにない",IF($O1869="","案件コードがない",IF($O1869="なし","案件コードが案件にない",IF($I1869="","時間がない",IF((N($F1869)*60+N($G1869))=0,"時間が0",IF($I1869=0,"丸めると0分","")))))))))</f>
        <v/>
      </c>
      <c r="M1869" s="58" t="n"/>
      <c r="N1869" s="33">
        <f>IF(ISNUMBER($A1869),DATE(YEAR($A1869),MONTH($A1869),1),"")</f>
        <v/>
      </c>
      <c r="O1869" s="34">
        <f>IF($C1869="","",IFERROR(MATCH($C1869,'案件'!$A$5:$A$84,0),"なし"))</f>
        <v/>
      </c>
      <c r="P1869" s="34">
        <f>IF($B1869="","",IFERROR(MATCH($B1869,'メンバー'!$B$5:$B$24,0),"なし"))</f>
        <v/>
      </c>
    </row>
    <row r="1870" ht="17" customHeight="1">
      <c r="A1870" s="23" t="n"/>
      <c r="B1870" s="21" t="n"/>
      <c r="C1870" s="21" t="n"/>
      <c r="D1870" s="29">
        <f>IF(OR($O1870="",$O1870="なし"),"",INDEX('案件'!$B$5:$B$84,$O1870)&amp;"")</f>
        <v/>
      </c>
      <c r="E1870" s="19" t="n"/>
      <c r="F1870" s="22" t="n"/>
      <c r="G1870" s="22" t="n"/>
      <c r="H1870" s="19" t="n"/>
      <c r="I1870" s="30">
        <f>IF(AND($F1870="",$G1870=""),"",IF(N('設定'!$B$11)&gt;0,ROUND((N($F1870)*60+N($G1870))/N('設定'!$B$11),0)*N('設定'!$B$11),(N($F1870)*60+N($G1870)))/60)</f>
        <v/>
      </c>
      <c r="J1870" s="31">
        <f>IF(OR($I1870="",$P1870="",$P1870="なし"),"",$I1870*N(INDEX('メンバー'!$D$5:$D$24,$P1870)))</f>
        <v/>
      </c>
      <c r="K1870" s="32">
        <f>IF(OR($O1870="",$O1870="なし"),"",INDEX('案件'!$D$5:$D$84,$O1870)&amp;"")</f>
        <v/>
      </c>
      <c r="L1870" s="32">
        <f>IF(AND($A1870="",$B1870="",$C1870="",$F1870="",$G1870=""),"",IF(NOT(ISNUMBER($A1870)),"日付がない",IF($P1870="","氏名がない",IF($P1870="なし","氏名がメンバーにない",IF($O1870="","案件コードがない",IF($O1870="なし","案件コードが案件にない",IF($I1870="","時間がない",IF((N($F1870)*60+N($G1870))=0,"時間が0",IF($I1870=0,"丸めると0分","")))))))))</f>
        <v/>
      </c>
      <c r="M1870" s="58" t="n"/>
      <c r="N1870" s="33">
        <f>IF(ISNUMBER($A1870),DATE(YEAR($A1870),MONTH($A1870),1),"")</f>
        <v/>
      </c>
      <c r="O1870" s="34">
        <f>IF($C1870="","",IFERROR(MATCH($C1870,'案件'!$A$5:$A$84,0),"なし"))</f>
        <v/>
      </c>
      <c r="P1870" s="34">
        <f>IF($B1870="","",IFERROR(MATCH($B1870,'メンバー'!$B$5:$B$24,0),"なし"))</f>
        <v/>
      </c>
    </row>
    <row r="1871" ht="17" customHeight="1">
      <c r="A1871" s="23" t="n"/>
      <c r="B1871" s="21" t="n"/>
      <c r="C1871" s="21" t="n"/>
      <c r="D1871" s="29">
        <f>IF(OR($O1871="",$O1871="なし"),"",INDEX('案件'!$B$5:$B$84,$O1871)&amp;"")</f>
        <v/>
      </c>
      <c r="E1871" s="19" t="n"/>
      <c r="F1871" s="22" t="n"/>
      <c r="G1871" s="22" t="n"/>
      <c r="H1871" s="19" t="n"/>
      <c r="I1871" s="30">
        <f>IF(AND($F1871="",$G1871=""),"",IF(N('設定'!$B$11)&gt;0,ROUND((N($F1871)*60+N($G1871))/N('設定'!$B$11),0)*N('設定'!$B$11),(N($F1871)*60+N($G1871)))/60)</f>
        <v/>
      </c>
      <c r="J1871" s="31">
        <f>IF(OR($I1871="",$P1871="",$P1871="なし"),"",$I1871*N(INDEX('メンバー'!$D$5:$D$24,$P1871)))</f>
        <v/>
      </c>
      <c r="K1871" s="32">
        <f>IF(OR($O1871="",$O1871="なし"),"",INDEX('案件'!$D$5:$D$84,$O1871)&amp;"")</f>
        <v/>
      </c>
      <c r="L1871" s="32">
        <f>IF(AND($A1871="",$B1871="",$C1871="",$F1871="",$G1871=""),"",IF(NOT(ISNUMBER($A1871)),"日付がない",IF($P1871="","氏名がない",IF($P1871="なし","氏名がメンバーにない",IF($O1871="","案件コードがない",IF($O1871="なし","案件コードが案件にない",IF($I1871="","時間がない",IF((N($F1871)*60+N($G1871))=0,"時間が0",IF($I1871=0,"丸めると0分","")))))))))</f>
        <v/>
      </c>
      <c r="M1871" s="58" t="n"/>
      <c r="N1871" s="33">
        <f>IF(ISNUMBER($A1871),DATE(YEAR($A1871),MONTH($A1871),1),"")</f>
        <v/>
      </c>
      <c r="O1871" s="34">
        <f>IF($C1871="","",IFERROR(MATCH($C1871,'案件'!$A$5:$A$84,0),"なし"))</f>
        <v/>
      </c>
      <c r="P1871" s="34">
        <f>IF($B1871="","",IFERROR(MATCH($B1871,'メンバー'!$B$5:$B$24,0),"なし"))</f>
        <v/>
      </c>
    </row>
    <row r="1872" ht="17" customHeight="1">
      <c r="A1872" s="23" t="n"/>
      <c r="B1872" s="21" t="n"/>
      <c r="C1872" s="21" t="n"/>
      <c r="D1872" s="29">
        <f>IF(OR($O1872="",$O1872="なし"),"",INDEX('案件'!$B$5:$B$84,$O1872)&amp;"")</f>
        <v/>
      </c>
      <c r="E1872" s="19" t="n"/>
      <c r="F1872" s="22" t="n"/>
      <c r="G1872" s="22" t="n"/>
      <c r="H1872" s="19" t="n"/>
      <c r="I1872" s="30">
        <f>IF(AND($F1872="",$G1872=""),"",IF(N('設定'!$B$11)&gt;0,ROUND((N($F1872)*60+N($G1872))/N('設定'!$B$11),0)*N('設定'!$B$11),(N($F1872)*60+N($G1872)))/60)</f>
        <v/>
      </c>
      <c r="J1872" s="31">
        <f>IF(OR($I1872="",$P1872="",$P1872="なし"),"",$I1872*N(INDEX('メンバー'!$D$5:$D$24,$P1872)))</f>
        <v/>
      </c>
      <c r="K1872" s="32">
        <f>IF(OR($O1872="",$O1872="なし"),"",INDEX('案件'!$D$5:$D$84,$O1872)&amp;"")</f>
        <v/>
      </c>
      <c r="L1872" s="32">
        <f>IF(AND($A1872="",$B1872="",$C1872="",$F1872="",$G1872=""),"",IF(NOT(ISNUMBER($A1872)),"日付がない",IF($P1872="","氏名がない",IF($P1872="なし","氏名がメンバーにない",IF($O1872="","案件コードがない",IF($O1872="なし","案件コードが案件にない",IF($I1872="","時間がない",IF((N($F1872)*60+N($G1872))=0,"時間が0",IF($I1872=0,"丸めると0分","")))))))))</f>
        <v/>
      </c>
      <c r="M1872" s="58" t="n"/>
      <c r="N1872" s="33">
        <f>IF(ISNUMBER($A1872),DATE(YEAR($A1872),MONTH($A1872),1),"")</f>
        <v/>
      </c>
      <c r="O1872" s="34">
        <f>IF($C1872="","",IFERROR(MATCH($C1872,'案件'!$A$5:$A$84,0),"なし"))</f>
        <v/>
      </c>
      <c r="P1872" s="34">
        <f>IF($B1872="","",IFERROR(MATCH($B1872,'メンバー'!$B$5:$B$24,0),"なし"))</f>
        <v/>
      </c>
    </row>
    <row r="1873" ht="17" customHeight="1">
      <c r="A1873" s="23" t="n"/>
      <c r="B1873" s="21" t="n"/>
      <c r="C1873" s="21" t="n"/>
      <c r="D1873" s="29">
        <f>IF(OR($O1873="",$O1873="なし"),"",INDEX('案件'!$B$5:$B$84,$O1873)&amp;"")</f>
        <v/>
      </c>
      <c r="E1873" s="19" t="n"/>
      <c r="F1873" s="22" t="n"/>
      <c r="G1873" s="22" t="n"/>
      <c r="H1873" s="19" t="n"/>
      <c r="I1873" s="30">
        <f>IF(AND($F1873="",$G1873=""),"",IF(N('設定'!$B$11)&gt;0,ROUND((N($F1873)*60+N($G1873))/N('設定'!$B$11),0)*N('設定'!$B$11),(N($F1873)*60+N($G1873)))/60)</f>
        <v/>
      </c>
      <c r="J1873" s="31">
        <f>IF(OR($I1873="",$P1873="",$P1873="なし"),"",$I1873*N(INDEX('メンバー'!$D$5:$D$24,$P1873)))</f>
        <v/>
      </c>
      <c r="K1873" s="32">
        <f>IF(OR($O1873="",$O1873="なし"),"",INDEX('案件'!$D$5:$D$84,$O1873)&amp;"")</f>
        <v/>
      </c>
      <c r="L1873" s="32">
        <f>IF(AND($A1873="",$B1873="",$C1873="",$F1873="",$G1873=""),"",IF(NOT(ISNUMBER($A1873)),"日付がない",IF($P1873="","氏名がない",IF($P1873="なし","氏名がメンバーにない",IF($O1873="","案件コードがない",IF($O1873="なし","案件コードが案件にない",IF($I1873="","時間がない",IF((N($F1873)*60+N($G1873))=0,"時間が0",IF($I1873=0,"丸めると0分","")))))))))</f>
        <v/>
      </c>
      <c r="M1873" s="58" t="n"/>
      <c r="N1873" s="33">
        <f>IF(ISNUMBER($A1873),DATE(YEAR($A1873),MONTH($A1873),1),"")</f>
        <v/>
      </c>
      <c r="O1873" s="34">
        <f>IF($C1873="","",IFERROR(MATCH($C1873,'案件'!$A$5:$A$84,0),"なし"))</f>
        <v/>
      </c>
      <c r="P1873" s="34">
        <f>IF($B1873="","",IFERROR(MATCH($B1873,'メンバー'!$B$5:$B$24,0),"なし"))</f>
        <v/>
      </c>
    </row>
    <row r="1874" ht="17" customHeight="1">
      <c r="A1874" s="23" t="n"/>
      <c r="B1874" s="21" t="n"/>
      <c r="C1874" s="21" t="n"/>
      <c r="D1874" s="29">
        <f>IF(OR($O1874="",$O1874="なし"),"",INDEX('案件'!$B$5:$B$84,$O1874)&amp;"")</f>
        <v/>
      </c>
      <c r="E1874" s="19" t="n"/>
      <c r="F1874" s="22" t="n"/>
      <c r="G1874" s="22" t="n"/>
      <c r="H1874" s="19" t="n"/>
      <c r="I1874" s="30">
        <f>IF(AND($F1874="",$G1874=""),"",IF(N('設定'!$B$11)&gt;0,ROUND((N($F1874)*60+N($G1874))/N('設定'!$B$11),0)*N('設定'!$B$11),(N($F1874)*60+N($G1874)))/60)</f>
        <v/>
      </c>
      <c r="J1874" s="31">
        <f>IF(OR($I1874="",$P1874="",$P1874="なし"),"",$I1874*N(INDEX('メンバー'!$D$5:$D$24,$P1874)))</f>
        <v/>
      </c>
      <c r="K1874" s="32">
        <f>IF(OR($O1874="",$O1874="なし"),"",INDEX('案件'!$D$5:$D$84,$O1874)&amp;"")</f>
        <v/>
      </c>
      <c r="L1874" s="32">
        <f>IF(AND($A1874="",$B1874="",$C1874="",$F1874="",$G1874=""),"",IF(NOT(ISNUMBER($A1874)),"日付がない",IF($P1874="","氏名がない",IF($P1874="なし","氏名がメンバーにない",IF($O1874="","案件コードがない",IF($O1874="なし","案件コードが案件にない",IF($I1874="","時間がない",IF((N($F1874)*60+N($G1874))=0,"時間が0",IF($I1874=0,"丸めると0分","")))))))))</f>
        <v/>
      </c>
      <c r="M1874" s="58" t="n"/>
      <c r="N1874" s="33">
        <f>IF(ISNUMBER($A1874),DATE(YEAR($A1874),MONTH($A1874),1),"")</f>
        <v/>
      </c>
      <c r="O1874" s="34">
        <f>IF($C1874="","",IFERROR(MATCH($C1874,'案件'!$A$5:$A$84,0),"なし"))</f>
        <v/>
      </c>
      <c r="P1874" s="34">
        <f>IF($B1874="","",IFERROR(MATCH($B1874,'メンバー'!$B$5:$B$24,0),"なし"))</f>
        <v/>
      </c>
    </row>
    <row r="1875" ht="17" customHeight="1">
      <c r="A1875" s="23" t="n"/>
      <c r="B1875" s="21" t="n"/>
      <c r="C1875" s="21" t="n"/>
      <c r="D1875" s="29">
        <f>IF(OR($O1875="",$O1875="なし"),"",INDEX('案件'!$B$5:$B$84,$O1875)&amp;"")</f>
        <v/>
      </c>
      <c r="E1875" s="19" t="n"/>
      <c r="F1875" s="22" t="n"/>
      <c r="G1875" s="22" t="n"/>
      <c r="H1875" s="19" t="n"/>
      <c r="I1875" s="30">
        <f>IF(AND($F1875="",$G1875=""),"",IF(N('設定'!$B$11)&gt;0,ROUND((N($F1875)*60+N($G1875))/N('設定'!$B$11),0)*N('設定'!$B$11),(N($F1875)*60+N($G1875)))/60)</f>
        <v/>
      </c>
      <c r="J1875" s="31">
        <f>IF(OR($I1875="",$P1875="",$P1875="なし"),"",$I1875*N(INDEX('メンバー'!$D$5:$D$24,$P1875)))</f>
        <v/>
      </c>
      <c r="K1875" s="32">
        <f>IF(OR($O1875="",$O1875="なし"),"",INDEX('案件'!$D$5:$D$84,$O1875)&amp;"")</f>
        <v/>
      </c>
      <c r="L1875" s="32">
        <f>IF(AND($A1875="",$B1875="",$C1875="",$F1875="",$G1875=""),"",IF(NOT(ISNUMBER($A1875)),"日付がない",IF($P1875="","氏名がない",IF($P1875="なし","氏名がメンバーにない",IF($O1875="","案件コードがない",IF($O1875="なし","案件コードが案件にない",IF($I1875="","時間がない",IF((N($F1875)*60+N($G1875))=0,"時間が0",IF($I1875=0,"丸めると0分","")))))))))</f>
        <v/>
      </c>
      <c r="M1875" s="58" t="n"/>
      <c r="N1875" s="33">
        <f>IF(ISNUMBER($A1875),DATE(YEAR($A1875),MONTH($A1875),1),"")</f>
        <v/>
      </c>
      <c r="O1875" s="34">
        <f>IF($C1875="","",IFERROR(MATCH($C1875,'案件'!$A$5:$A$84,0),"なし"))</f>
        <v/>
      </c>
      <c r="P1875" s="34">
        <f>IF($B1875="","",IFERROR(MATCH($B1875,'メンバー'!$B$5:$B$24,0),"なし"))</f>
        <v/>
      </c>
    </row>
    <row r="1876" ht="17" customHeight="1">
      <c r="A1876" s="23" t="n"/>
      <c r="B1876" s="21" t="n"/>
      <c r="C1876" s="21" t="n"/>
      <c r="D1876" s="29">
        <f>IF(OR($O1876="",$O1876="なし"),"",INDEX('案件'!$B$5:$B$84,$O1876)&amp;"")</f>
        <v/>
      </c>
      <c r="E1876" s="19" t="n"/>
      <c r="F1876" s="22" t="n"/>
      <c r="G1876" s="22" t="n"/>
      <c r="H1876" s="19" t="n"/>
      <c r="I1876" s="30">
        <f>IF(AND($F1876="",$G1876=""),"",IF(N('設定'!$B$11)&gt;0,ROUND((N($F1876)*60+N($G1876))/N('設定'!$B$11),0)*N('設定'!$B$11),(N($F1876)*60+N($G1876)))/60)</f>
        <v/>
      </c>
      <c r="J1876" s="31">
        <f>IF(OR($I1876="",$P1876="",$P1876="なし"),"",$I1876*N(INDEX('メンバー'!$D$5:$D$24,$P1876)))</f>
        <v/>
      </c>
      <c r="K1876" s="32">
        <f>IF(OR($O1876="",$O1876="なし"),"",INDEX('案件'!$D$5:$D$84,$O1876)&amp;"")</f>
        <v/>
      </c>
      <c r="L1876" s="32">
        <f>IF(AND($A1876="",$B1876="",$C1876="",$F1876="",$G1876=""),"",IF(NOT(ISNUMBER($A1876)),"日付がない",IF($P1876="","氏名がない",IF($P1876="なし","氏名がメンバーにない",IF($O1876="","案件コードがない",IF($O1876="なし","案件コードが案件にない",IF($I1876="","時間がない",IF((N($F1876)*60+N($G1876))=0,"時間が0",IF($I1876=0,"丸めると0分","")))))))))</f>
        <v/>
      </c>
      <c r="M1876" s="58" t="n"/>
      <c r="N1876" s="33">
        <f>IF(ISNUMBER($A1876),DATE(YEAR($A1876),MONTH($A1876),1),"")</f>
        <v/>
      </c>
      <c r="O1876" s="34">
        <f>IF($C1876="","",IFERROR(MATCH($C1876,'案件'!$A$5:$A$84,0),"なし"))</f>
        <v/>
      </c>
      <c r="P1876" s="34">
        <f>IF($B1876="","",IFERROR(MATCH($B1876,'メンバー'!$B$5:$B$24,0),"なし"))</f>
        <v/>
      </c>
    </row>
    <row r="1877" ht="17" customHeight="1">
      <c r="A1877" s="23" t="n"/>
      <c r="B1877" s="21" t="n"/>
      <c r="C1877" s="21" t="n"/>
      <c r="D1877" s="29">
        <f>IF(OR($O1877="",$O1877="なし"),"",INDEX('案件'!$B$5:$B$84,$O1877)&amp;"")</f>
        <v/>
      </c>
      <c r="E1877" s="19" t="n"/>
      <c r="F1877" s="22" t="n"/>
      <c r="G1877" s="22" t="n"/>
      <c r="H1877" s="19" t="n"/>
      <c r="I1877" s="30">
        <f>IF(AND($F1877="",$G1877=""),"",IF(N('設定'!$B$11)&gt;0,ROUND((N($F1877)*60+N($G1877))/N('設定'!$B$11),0)*N('設定'!$B$11),(N($F1877)*60+N($G1877)))/60)</f>
        <v/>
      </c>
      <c r="J1877" s="31">
        <f>IF(OR($I1877="",$P1877="",$P1877="なし"),"",$I1877*N(INDEX('メンバー'!$D$5:$D$24,$P1877)))</f>
        <v/>
      </c>
      <c r="K1877" s="32">
        <f>IF(OR($O1877="",$O1877="なし"),"",INDEX('案件'!$D$5:$D$84,$O1877)&amp;"")</f>
        <v/>
      </c>
      <c r="L1877" s="32">
        <f>IF(AND($A1877="",$B1877="",$C1877="",$F1877="",$G1877=""),"",IF(NOT(ISNUMBER($A1877)),"日付がない",IF($P1877="","氏名がない",IF($P1877="なし","氏名がメンバーにない",IF($O1877="","案件コードがない",IF($O1877="なし","案件コードが案件にない",IF($I1877="","時間がない",IF((N($F1877)*60+N($G1877))=0,"時間が0",IF($I1877=0,"丸めると0分","")))))))))</f>
        <v/>
      </c>
      <c r="M1877" s="58" t="n"/>
      <c r="N1877" s="33">
        <f>IF(ISNUMBER($A1877),DATE(YEAR($A1877),MONTH($A1877),1),"")</f>
        <v/>
      </c>
      <c r="O1877" s="34">
        <f>IF($C1877="","",IFERROR(MATCH($C1877,'案件'!$A$5:$A$84,0),"なし"))</f>
        <v/>
      </c>
      <c r="P1877" s="34">
        <f>IF($B1877="","",IFERROR(MATCH($B1877,'メンバー'!$B$5:$B$24,0),"なし"))</f>
        <v/>
      </c>
    </row>
    <row r="1878" ht="17" customHeight="1">
      <c r="A1878" s="23" t="n"/>
      <c r="B1878" s="21" t="n"/>
      <c r="C1878" s="21" t="n"/>
      <c r="D1878" s="29">
        <f>IF(OR($O1878="",$O1878="なし"),"",INDEX('案件'!$B$5:$B$84,$O1878)&amp;"")</f>
        <v/>
      </c>
      <c r="E1878" s="19" t="n"/>
      <c r="F1878" s="22" t="n"/>
      <c r="G1878" s="22" t="n"/>
      <c r="H1878" s="19" t="n"/>
      <c r="I1878" s="30">
        <f>IF(AND($F1878="",$G1878=""),"",IF(N('設定'!$B$11)&gt;0,ROUND((N($F1878)*60+N($G1878))/N('設定'!$B$11),0)*N('設定'!$B$11),(N($F1878)*60+N($G1878)))/60)</f>
        <v/>
      </c>
      <c r="J1878" s="31">
        <f>IF(OR($I1878="",$P1878="",$P1878="なし"),"",$I1878*N(INDEX('メンバー'!$D$5:$D$24,$P1878)))</f>
        <v/>
      </c>
      <c r="K1878" s="32">
        <f>IF(OR($O1878="",$O1878="なし"),"",INDEX('案件'!$D$5:$D$84,$O1878)&amp;"")</f>
        <v/>
      </c>
      <c r="L1878" s="32">
        <f>IF(AND($A1878="",$B1878="",$C1878="",$F1878="",$G1878=""),"",IF(NOT(ISNUMBER($A1878)),"日付がない",IF($P1878="","氏名がない",IF($P1878="なし","氏名がメンバーにない",IF($O1878="","案件コードがない",IF($O1878="なし","案件コードが案件にない",IF($I1878="","時間がない",IF((N($F1878)*60+N($G1878))=0,"時間が0",IF($I1878=0,"丸めると0分","")))))))))</f>
        <v/>
      </c>
      <c r="M1878" s="58" t="n"/>
      <c r="N1878" s="33">
        <f>IF(ISNUMBER($A1878),DATE(YEAR($A1878),MONTH($A1878),1),"")</f>
        <v/>
      </c>
      <c r="O1878" s="34">
        <f>IF($C1878="","",IFERROR(MATCH($C1878,'案件'!$A$5:$A$84,0),"なし"))</f>
        <v/>
      </c>
      <c r="P1878" s="34">
        <f>IF($B1878="","",IFERROR(MATCH($B1878,'メンバー'!$B$5:$B$24,0),"なし"))</f>
        <v/>
      </c>
    </row>
    <row r="1879" ht="17" customHeight="1">
      <c r="A1879" s="23" t="n"/>
      <c r="B1879" s="21" t="n"/>
      <c r="C1879" s="21" t="n"/>
      <c r="D1879" s="29">
        <f>IF(OR($O1879="",$O1879="なし"),"",INDEX('案件'!$B$5:$B$84,$O1879)&amp;"")</f>
        <v/>
      </c>
      <c r="E1879" s="19" t="n"/>
      <c r="F1879" s="22" t="n"/>
      <c r="G1879" s="22" t="n"/>
      <c r="H1879" s="19" t="n"/>
      <c r="I1879" s="30">
        <f>IF(AND($F1879="",$G1879=""),"",IF(N('設定'!$B$11)&gt;0,ROUND((N($F1879)*60+N($G1879))/N('設定'!$B$11),0)*N('設定'!$B$11),(N($F1879)*60+N($G1879)))/60)</f>
        <v/>
      </c>
      <c r="J1879" s="31">
        <f>IF(OR($I1879="",$P1879="",$P1879="なし"),"",$I1879*N(INDEX('メンバー'!$D$5:$D$24,$P1879)))</f>
        <v/>
      </c>
      <c r="K1879" s="32">
        <f>IF(OR($O1879="",$O1879="なし"),"",INDEX('案件'!$D$5:$D$84,$O1879)&amp;"")</f>
        <v/>
      </c>
      <c r="L1879" s="32">
        <f>IF(AND($A1879="",$B1879="",$C1879="",$F1879="",$G1879=""),"",IF(NOT(ISNUMBER($A1879)),"日付がない",IF($P1879="","氏名がない",IF($P1879="なし","氏名がメンバーにない",IF($O1879="","案件コードがない",IF($O1879="なし","案件コードが案件にない",IF($I1879="","時間がない",IF((N($F1879)*60+N($G1879))=0,"時間が0",IF($I1879=0,"丸めると0分","")))))))))</f>
        <v/>
      </c>
      <c r="M1879" s="58" t="n"/>
      <c r="N1879" s="33">
        <f>IF(ISNUMBER($A1879),DATE(YEAR($A1879),MONTH($A1879),1),"")</f>
        <v/>
      </c>
      <c r="O1879" s="34">
        <f>IF($C1879="","",IFERROR(MATCH($C1879,'案件'!$A$5:$A$84,0),"なし"))</f>
        <v/>
      </c>
      <c r="P1879" s="34">
        <f>IF($B1879="","",IFERROR(MATCH($B1879,'メンバー'!$B$5:$B$24,0),"なし"))</f>
        <v/>
      </c>
    </row>
    <row r="1880" ht="17" customHeight="1">
      <c r="A1880" s="23" t="n"/>
      <c r="B1880" s="21" t="n"/>
      <c r="C1880" s="21" t="n"/>
      <c r="D1880" s="29">
        <f>IF(OR($O1880="",$O1880="なし"),"",INDEX('案件'!$B$5:$B$84,$O1880)&amp;"")</f>
        <v/>
      </c>
      <c r="E1880" s="19" t="n"/>
      <c r="F1880" s="22" t="n"/>
      <c r="G1880" s="22" t="n"/>
      <c r="H1880" s="19" t="n"/>
      <c r="I1880" s="30">
        <f>IF(AND($F1880="",$G1880=""),"",IF(N('設定'!$B$11)&gt;0,ROUND((N($F1880)*60+N($G1880))/N('設定'!$B$11),0)*N('設定'!$B$11),(N($F1880)*60+N($G1880)))/60)</f>
        <v/>
      </c>
      <c r="J1880" s="31">
        <f>IF(OR($I1880="",$P1880="",$P1880="なし"),"",$I1880*N(INDEX('メンバー'!$D$5:$D$24,$P1880)))</f>
        <v/>
      </c>
      <c r="K1880" s="32">
        <f>IF(OR($O1880="",$O1880="なし"),"",INDEX('案件'!$D$5:$D$84,$O1880)&amp;"")</f>
        <v/>
      </c>
      <c r="L1880" s="32">
        <f>IF(AND($A1880="",$B1880="",$C1880="",$F1880="",$G1880=""),"",IF(NOT(ISNUMBER($A1880)),"日付がない",IF($P1880="","氏名がない",IF($P1880="なし","氏名がメンバーにない",IF($O1880="","案件コードがない",IF($O1880="なし","案件コードが案件にない",IF($I1880="","時間がない",IF((N($F1880)*60+N($G1880))=0,"時間が0",IF($I1880=0,"丸めると0分","")))))))))</f>
        <v/>
      </c>
      <c r="M1880" s="58" t="n"/>
      <c r="N1880" s="33">
        <f>IF(ISNUMBER($A1880),DATE(YEAR($A1880),MONTH($A1880),1),"")</f>
        <v/>
      </c>
      <c r="O1880" s="34">
        <f>IF($C1880="","",IFERROR(MATCH($C1880,'案件'!$A$5:$A$84,0),"なし"))</f>
        <v/>
      </c>
      <c r="P1880" s="34">
        <f>IF($B1880="","",IFERROR(MATCH($B1880,'メンバー'!$B$5:$B$24,0),"なし"))</f>
        <v/>
      </c>
    </row>
    <row r="1881" ht="17" customHeight="1">
      <c r="A1881" s="23" t="n"/>
      <c r="B1881" s="21" t="n"/>
      <c r="C1881" s="21" t="n"/>
      <c r="D1881" s="29">
        <f>IF(OR($O1881="",$O1881="なし"),"",INDEX('案件'!$B$5:$B$84,$O1881)&amp;"")</f>
        <v/>
      </c>
      <c r="E1881" s="19" t="n"/>
      <c r="F1881" s="22" t="n"/>
      <c r="G1881" s="22" t="n"/>
      <c r="H1881" s="19" t="n"/>
      <c r="I1881" s="30">
        <f>IF(AND($F1881="",$G1881=""),"",IF(N('設定'!$B$11)&gt;0,ROUND((N($F1881)*60+N($G1881))/N('設定'!$B$11),0)*N('設定'!$B$11),(N($F1881)*60+N($G1881)))/60)</f>
        <v/>
      </c>
      <c r="J1881" s="31">
        <f>IF(OR($I1881="",$P1881="",$P1881="なし"),"",$I1881*N(INDEX('メンバー'!$D$5:$D$24,$P1881)))</f>
        <v/>
      </c>
      <c r="K1881" s="32">
        <f>IF(OR($O1881="",$O1881="なし"),"",INDEX('案件'!$D$5:$D$84,$O1881)&amp;"")</f>
        <v/>
      </c>
      <c r="L1881" s="32">
        <f>IF(AND($A1881="",$B1881="",$C1881="",$F1881="",$G1881=""),"",IF(NOT(ISNUMBER($A1881)),"日付がない",IF($P1881="","氏名がない",IF($P1881="なし","氏名がメンバーにない",IF($O1881="","案件コードがない",IF($O1881="なし","案件コードが案件にない",IF($I1881="","時間がない",IF((N($F1881)*60+N($G1881))=0,"時間が0",IF($I1881=0,"丸めると0分","")))))))))</f>
        <v/>
      </c>
      <c r="M1881" s="58" t="n"/>
      <c r="N1881" s="33">
        <f>IF(ISNUMBER($A1881),DATE(YEAR($A1881),MONTH($A1881),1),"")</f>
        <v/>
      </c>
      <c r="O1881" s="34">
        <f>IF($C1881="","",IFERROR(MATCH($C1881,'案件'!$A$5:$A$84,0),"なし"))</f>
        <v/>
      </c>
      <c r="P1881" s="34">
        <f>IF($B1881="","",IFERROR(MATCH($B1881,'メンバー'!$B$5:$B$24,0),"なし"))</f>
        <v/>
      </c>
    </row>
    <row r="1882" ht="17" customHeight="1">
      <c r="A1882" s="23" t="n"/>
      <c r="B1882" s="21" t="n"/>
      <c r="C1882" s="21" t="n"/>
      <c r="D1882" s="29">
        <f>IF(OR($O1882="",$O1882="なし"),"",INDEX('案件'!$B$5:$B$84,$O1882)&amp;"")</f>
        <v/>
      </c>
      <c r="E1882" s="19" t="n"/>
      <c r="F1882" s="22" t="n"/>
      <c r="G1882" s="22" t="n"/>
      <c r="H1882" s="19" t="n"/>
      <c r="I1882" s="30">
        <f>IF(AND($F1882="",$G1882=""),"",IF(N('設定'!$B$11)&gt;0,ROUND((N($F1882)*60+N($G1882))/N('設定'!$B$11),0)*N('設定'!$B$11),(N($F1882)*60+N($G1882)))/60)</f>
        <v/>
      </c>
      <c r="J1882" s="31">
        <f>IF(OR($I1882="",$P1882="",$P1882="なし"),"",$I1882*N(INDEX('メンバー'!$D$5:$D$24,$P1882)))</f>
        <v/>
      </c>
      <c r="K1882" s="32">
        <f>IF(OR($O1882="",$O1882="なし"),"",INDEX('案件'!$D$5:$D$84,$O1882)&amp;"")</f>
        <v/>
      </c>
      <c r="L1882" s="32">
        <f>IF(AND($A1882="",$B1882="",$C1882="",$F1882="",$G1882=""),"",IF(NOT(ISNUMBER($A1882)),"日付がない",IF($P1882="","氏名がない",IF($P1882="なし","氏名がメンバーにない",IF($O1882="","案件コードがない",IF($O1882="なし","案件コードが案件にない",IF($I1882="","時間がない",IF((N($F1882)*60+N($G1882))=0,"時間が0",IF($I1882=0,"丸めると0分","")))))))))</f>
        <v/>
      </c>
      <c r="M1882" s="58" t="n"/>
      <c r="N1882" s="33">
        <f>IF(ISNUMBER($A1882),DATE(YEAR($A1882),MONTH($A1882),1),"")</f>
        <v/>
      </c>
      <c r="O1882" s="34">
        <f>IF($C1882="","",IFERROR(MATCH($C1882,'案件'!$A$5:$A$84,0),"なし"))</f>
        <v/>
      </c>
      <c r="P1882" s="34">
        <f>IF($B1882="","",IFERROR(MATCH($B1882,'メンバー'!$B$5:$B$24,0),"なし"))</f>
        <v/>
      </c>
    </row>
    <row r="1883" ht="17" customHeight="1">
      <c r="A1883" s="23" t="n"/>
      <c r="B1883" s="21" t="n"/>
      <c r="C1883" s="21" t="n"/>
      <c r="D1883" s="29">
        <f>IF(OR($O1883="",$O1883="なし"),"",INDEX('案件'!$B$5:$B$84,$O1883)&amp;"")</f>
        <v/>
      </c>
      <c r="E1883" s="19" t="n"/>
      <c r="F1883" s="22" t="n"/>
      <c r="G1883" s="22" t="n"/>
      <c r="H1883" s="19" t="n"/>
      <c r="I1883" s="30">
        <f>IF(AND($F1883="",$G1883=""),"",IF(N('設定'!$B$11)&gt;0,ROUND((N($F1883)*60+N($G1883))/N('設定'!$B$11),0)*N('設定'!$B$11),(N($F1883)*60+N($G1883)))/60)</f>
        <v/>
      </c>
      <c r="J1883" s="31">
        <f>IF(OR($I1883="",$P1883="",$P1883="なし"),"",$I1883*N(INDEX('メンバー'!$D$5:$D$24,$P1883)))</f>
        <v/>
      </c>
      <c r="K1883" s="32">
        <f>IF(OR($O1883="",$O1883="なし"),"",INDEX('案件'!$D$5:$D$84,$O1883)&amp;"")</f>
        <v/>
      </c>
      <c r="L1883" s="32">
        <f>IF(AND($A1883="",$B1883="",$C1883="",$F1883="",$G1883=""),"",IF(NOT(ISNUMBER($A1883)),"日付がない",IF($P1883="","氏名がない",IF($P1883="なし","氏名がメンバーにない",IF($O1883="","案件コードがない",IF($O1883="なし","案件コードが案件にない",IF($I1883="","時間がない",IF((N($F1883)*60+N($G1883))=0,"時間が0",IF($I1883=0,"丸めると0分","")))))))))</f>
        <v/>
      </c>
      <c r="M1883" s="58" t="n"/>
      <c r="N1883" s="33">
        <f>IF(ISNUMBER($A1883),DATE(YEAR($A1883),MONTH($A1883),1),"")</f>
        <v/>
      </c>
      <c r="O1883" s="34">
        <f>IF($C1883="","",IFERROR(MATCH($C1883,'案件'!$A$5:$A$84,0),"なし"))</f>
        <v/>
      </c>
      <c r="P1883" s="34">
        <f>IF($B1883="","",IFERROR(MATCH($B1883,'メンバー'!$B$5:$B$24,0),"なし"))</f>
        <v/>
      </c>
    </row>
    <row r="1884" ht="17" customHeight="1">
      <c r="A1884" s="23" t="n"/>
      <c r="B1884" s="21" t="n"/>
      <c r="C1884" s="21" t="n"/>
      <c r="D1884" s="29">
        <f>IF(OR($O1884="",$O1884="なし"),"",INDEX('案件'!$B$5:$B$84,$O1884)&amp;"")</f>
        <v/>
      </c>
      <c r="E1884" s="19" t="n"/>
      <c r="F1884" s="22" t="n"/>
      <c r="G1884" s="22" t="n"/>
      <c r="H1884" s="19" t="n"/>
      <c r="I1884" s="30">
        <f>IF(AND($F1884="",$G1884=""),"",IF(N('設定'!$B$11)&gt;0,ROUND((N($F1884)*60+N($G1884))/N('設定'!$B$11),0)*N('設定'!$B$11),(N($F1884)*60+N($G1884)))/60)</f>
        <v/>
      </c>
      <c r="J1884" s="31">
        <f>IF(OR($I1884="",$P1884="",$P1884="なし"),"",$I1884*N(INDEX('メンバー'!$D$5:$D$24,$P1884)))</f>
        <v/>
      </c>
      <c r="K1884" s="32">
        <f>IF(OR($O1884="",$O1884="なし"),"",INDEX('案件'!$D$5:$D$84,$O1884)&amp;"")</f>
        <v/>
      </c>
      <c r="L1884" s="32">
        <f>IF(AND($A1884="",$B1884="",$C1884="",$F1884="",$G1884=""),"",IF(NOT(ISNUMBER($A1884)),"日付がない",IF($P1884="","氏名がない",IF($P1884="なし","氏名がメンバーにない",IF($O1884="","案件コードがない",IF($O1884="なし","案件コードが案件にない",IF($I1884="","時間がない",IF((N($F1884)*60+N($G1884))=0,"時間が0",IF($I1884=0,"丸めると0分","")))))))))</f>
        <v/>
      </c>
      <c r="M1884" s="58" t="n"/>
      <c r="N1884" s="33">
        <f>IF(ISNUMBER($A1884),DATE(YEAR($A1884),MONTH($A1884),1),"")</f>
        <v/>
      </c>
      <c r="O1884" s="34">
        <f>IF($C1884="","",IFERROR(MATCH($C1884,'案件'!$A$5:$A$84,0),"なし"))</f>
        <v/>
      </c>
      <c r="P1884" s="34">
        <f>IF($B1884="","",IFERROR(MATCH($B1884,'メンバー'!$B$5:$B$24,0),"なし"))</f>
        <v/>
      </c>
    </row>
    <row r="1885" ht="17" customHeight="1">
      <c r="A1885" s="23" t="n"/>
      <c r="B1885" s="21" t="n"/>
      <c r="C1885" s="21" t="n"/>
      <c r="D1885" s="29">
        <f>IF(OR($O1885="",$O1885="なし"),"",INDEX('案件'!$B$5:$B$84,$O1885)&amp;"")</f>
        <v/>
      </c>
      <c r="E1885" s="19" t="n"/>
      <c r="F1885" s="22" t="n"/>
      <c r="G1885" s="22" t="n"/>
      <c r="H1885" s="19" t="n"/>
      <c r="I1885" s="30">
        <f>IF(AND($F1885="",$G1885=""),"",IF(N('設定'!$B$11)&gt;0,ROUND((N($F1885)*60+N($G1885))/N('設定'!$B$11),0)*N('設定'!$B$11),(N($F1885)*60+N($G1885)))/60)</f>
        <v/>
      </c>
      <c r="J1885" s="31">
        <f>IF(OR($I1885="",$P1885="",$P1885="なし"),"",$I1885*N(INDEX('メンバー'!$D$5:$D$24,$P1885)))</f>
        <v/>
      </c>
      <c r="K1885" s="32">
        <f>IF(OR($O1885="",$O1885="なし"),"",INDEX('案件'!$D$5:$D$84,$O1885)&amp;"")</f>
        <v/>
      </c>
      <c r="L1885" s="32">
        <f>IF(AND($A1885="",$B1885="",$C1885="",$F1885="",$G1885=""),"",IF(NOT(ISNUMBER($A1885)),"日付がない",IF($P1885="","氏名がない",IF($P1885="なし","氏名がメンバーにない",IF($O1885="","案件コードがない",IF($O1885="なし","案件コードが案件にない",IF($I1885="","時間がない",IF((N($F1885)*60+N($G1885))=0,"時間が0",IF($I1885=0,"丸めると0分","")))))))))</f>
        <v/>
      </c>
      <c r="M1885" s="58" t="n"/>
      <c r="N1885" s="33">
        <f>IF(ISNUMBER($A1885),DATE(YEAR($A1885),MONTH($A1885),1),"")</f>
        <v/>
      </c>
      <c r="O1885" s="34">
        <f>IF($C1885="","",IFERROR(MATCH($C1885,'案件'!$A$5:$A$84,0),"なし"))</f>
        <v/>
      </c>
      <c r="P1885" s="34">
        <f>IF($B1885="","",IFERROR(MATCH($B1885,'メンバー'!$B$5:$B$24,0),"なし"))</f>
        <v/>
      </c>
    </row>
    <row r="1886" ht="17" customHeight="1">
      <c r="A1886" s="23" t="n"/>
      <c r="B1886" s="21" t="n"/>
      <c r="C1886" s="21" t="n"/>
      <c r="D1886" s="29">
        <f>IF(OR($O1886="",$O1886="なし"),"",INDEX('案件'!$B$5:$B$84,$O1886)&amp;"")</f>
        <v/>
      </c>
      <c r="E1886" s="19" t="n"/>
      <c r="F1886" s="22" t="n"/>
      <c r="G1886" s="22" t="n"/>
      <c r="H1886" s="19" t="n"/>
      <c r="I1886" s="30">
        <f>IF(AND($F1886="",$G1886=""),"",IF(N('設定'!$B$11)&gt;0,ROUND((N($F1886)*60+N($G1886))/N('設定'!$B$11),0)*N('設定'!$B$11),(N($F1886)*60+N($G1886)))/60)</f>
        <v/>
      </c>
      <c r="J1886" s="31">
        <f>IF(OR($I1886="",$P1886="",$P1886="なし"),"",$I1886*N(INDEX('メンバー'!$D$5:$D$24,$P1886)))</f>
        <v/>
      </c>
      <c r="K1886" s="32">
        <f>IF(OR($O1886="",$O1886="なし"),"",INDEX('案件'!$D$5:$D$84,$O1886)&amp;"")</f>
        <v/>
      </c>
      <c r="L1886" s="32">
        <f>IF(AND($A1886="",$B1886="",$C1886="",$F1886="",$G1886=""),"",IF(NOT(ISNUMBER($A1886)),"日付がない",IF($P1886="","氏名がない",IF($P1886="なし","氏名がメンバーにない",IF($O1886="","案件コードがない",IF($O1886="なし","案件コードが案件にない",IF($I1886="","時間がない",IF((N($F1886)*60+N($G1886))=0,"時間が0",IF($I1886=0,"丸めると0分","")))))))))</f>
        <v/>
      </c>
      <c r="M1886" s="58" t="n"/>
      <c r="N1886" s="33">
        <f>IF(ISNUMBER($A1886),DATE(YEAR($A1886),MONTH($A1886),1),"")</f>
        <v/>
      </c>
      <c r="O1886" s="34">
        <f>IF($C1886="","",IFERROR(MATCH($C1886,'案件'!$A$5:$A$84,0),"なし"))</f>
        <v/>
      </c>
      <c r="P1886" s="34">
        <f>IF($B1886="","",IFERROR(MATCH($B1886,'メンバー'!$B$5:$B$24,0),"なし"))</f>
        <v/>
      </c>
    </row>
    <row r="1887" ht="17" customHeight="1">
      <c r="A1887" s="23" t="n"/>
      <c r="B1887" s="21" t="n"/>
      <c r="C1887" s="21" t="n"/>
      <c r="D1887" s="29">
        <f>IF(OR($O1887="",$O1887="なし"),"",INDEX('案件'!$B$5:$B$84,$O1887)&amp;"")</f>
        <v/>
      </c>
      <c r="E1887" s="19" t="n"/>
      <c r="F1887" s="22" t="n"/>
      <c r="G1887" s="22" t="n"/>
      <c r="H1887" s="19" t="n"/>
      <c r="I1887" s="30">
        <f>IF(AND($F1887="",$G1887=""),"",IF(N('設定'!$B$11)&gt;0,ROUND((N($F1887)*60+N($G1887))/N('設定'!$B$11),0)*N('設定'!$B$11),(N($F1887)*60+N($G1887)))/60)</f>
        <v/>
      </c>
      <c r="J1887" s="31">
        <f>IF(OR($I1887="",$P1887="",$P1887="なし"),"",$I1887*N(INDEX('メンバー'!$D$5:$D$24,$P1887)))</f>
        <v/>
      </c>
      <c r="K1887" s="32">
        <f>IF(OR($O1887="",$O1887="なし"),"",INDEX('案件'!$D$5:$D$84,$O1887)&amp;"")</f>
        <v/>
      </c>
      <c r="L1887" s="32">
        <f>IF(AND($A1887="",$B1887="",$C1887="",$F1887="",$G1887=""),"",IF(NOT(ISNUMBER($A1887)),"日付がない",IF($P1887="","氏名がない",IF($P1887="なし","氏名がメンバーにない",IF($O1887="","案件コードがない",IF($O1887="なし","案件コードが案件にない",IF($I1887="","時間がない",IF((N($F1887)*60+N($G1887))=0,"時間が0",IF($I1887=0,"丸めると0分","")))))))))</f>
        <v/>
      </c>
      <c r="M1887" s="58" t="n"/>
      <c r="N1887" s="33">
        <f>IF(ISNUMBER($A1887),DATE(YEAR($A1887),MONTH($A1887),1),"")</f>
        <v/>
      </c>
      <c r="O1887" s="34">
        <f>IF($C1887="","",IFERROR(MATCH($C1887,'案件'!$A$5:$A$84,0),"なし"))</f>
        <v/>
      </c>
      <c r="P1887" s="34">
        <f>IF($B1887="","",IFERROR(MATCH($B1887,'メンバー'!$B$5:$B$24,0),"なし"))</f>
        <v/>
      </c>
    </row>
    <row r="1888" ht="17" customHeight="1">
      <c r="A1888" s="23" t="n"/>
      <c r="B1888" s="21" t="n"/>
      <c r="C1888" s="21" t="n"/>
      <c r="D1888" s="29">
        <f>IF(OR($O1888="",$O1888="なし"),"",INDEX('案件'!$B$5:$B$84,$O1888)&amp;"")</f>
        <v/>
      </c>
      <c r="E1888" s="19" t="n"/>
      <c r="F1888" s="22" t="n"/>
      <c r="G1888" s="22" t="n"/>
      <c r="H1888" s="19" t="n"/>
      <c r="I1888" s="30">
        <f>IF(AND($F1888="",$G1888=""),"",IF(N('設定'!$B$11)&gt;0,ROUND((N($F1888)*60+N($G1888))/N('設定'!$B$11),0)*N('設定'!$B$11),(N($F1888)*60+N($G1888)))/60)</f>
        <v/>
      </c>
      <c r="J1888" s="31">
        <f>IF(OR($I1888="",$P1888="",$P1888="なし"),"",$I1888*N(INDEX('メンバー'!$D$5:$D$24,$P1888)))</f>
        <v/>
      </c>
      <c r="K1888" s="32">
        <f>IF(OR($O1888="",$O1888="なし"),"",INDEX('案件'!$D$5:$D$84,$O1888)&amp;"")</f>
        <v/>
      </c>
      <c r="L1888" s="32">
        <f>IF(AND($A1888="",$B1888="",$C1888="",$F1888="",$G1888=""),"",IF(NOT(ISNUMBER($A1888)),"日付がない",IF($P1888="","氏名がない",IF($P1888="なし","氏名がメンバーにない",IF($O1888="","案件コードがない",IF($O1888="なし","案件コードが案件にない",IF($I1888="","時間がない",IF((N($F1888)*60+N($G1888))=0,"時間が0",IF($I1888=0,"丸めると0分","")))))))))</f>
        <v/>
      </c>
      <c r="M1888" s="58" t="n"/>
      <c r="N1888" s="33">
        <f>IF(ISNUMBER($A1888),DATE(YEAR($A1888),MONTH($A1888),1),"")</f>
        <v/>
      </c>
      <c r="O1888" s="34">
        <f>IF($C1888="","",IFERROR(MATCH($C1888,'案件'!$A$5:$A$84,0),"なし"))</f>
        <v/>
      </c>
      <c r="P1888" s="34">
        <f>IF($B1888="","",IFERROR(MATCH($B1888,'メンバー'!$B$5:$B$24,0),"なし"))</f>
        <v/>
      </c>
    </row>
    <row r="1889" ht="17" customHeight="1">
      <c r="A1889" s="23" t="n"/>
      <c r="B1889" s="21" t="n"/>
      <c r="C1889" s="21" t="n"/>
      <c r="D1889" s="29">
        <f>IF(OR($O1889="",$O1889="なし"),"",INDEX('案件'!$B$5:$B$84,$O1889)&amp;"")</f>
        <v/>
      </c>
      <c r="E1889" s="19" t="n"/>
      <c r="F1889" s="22" t="n"/>
      <c r="G1889" s="22" t="n"/>
      <c r="H1889" s="19" t="n"/>
      <c r="I1889" s="30">
        <f>IF(AND($F1889="",$G1889=""),"",IF(N('設定'!$B$11)&gt;0,ROUND((N($F1889)*60+N($G1889))/N('設定'!$B$11),0)*N('設定'!$B$11),(N($F1889)*60+N($G1889)))/60)</f>
        <v/>
      </c>
      <c r="J1889" s="31">
        <f>IF(OR($I1889="",$P1889="",$P1889="なし"),"",$I1889*N(INDEX('メンバー'!$D$5:$D$24,$P1889)))</f>
        <v/>
      </c>
      <c r="K1889" s="32">
        <f>IF(OR($O1889="",$O1889="なし"),"",INDEX('案件'!$D$5:$D$84,$O1889)&amp;"")</f>
        <v/>
      </c>
      <c r="L1889" s="32">
        <f>IF(AND($A1889="",$B1889="",$C1889="",$F1889="",$G1889=""),"",IF(NOT(ISNUMBER($A1889)),"日付がない",IF($P1889="","氏名がない",IF($P1889="なし","氏名がメンバーにない",IF($O1889="","案件コードがない",IF($O1889="なし","案件コードが案件にない",IF($I1889="","時間がない",IF((N($F1889)*60+N($G1889))=0,"時間が0",IF($I1889=0,"丸めると0分","")))))))))</f>
        <v/>
      </c>
      <c r="M1889" s="58" t="n"/>
      <c r="N1889" s="33">
        <f>IF(ISNUMBER($A1889),DATE(YEAR($A1889),MONTH($A1889),1),"")</f>
        <v/>
      </c>
      <c r="O1889" s="34">
        <f>IF($C1889="","",IFERROR(MATCH($C1889,'案件'!$A$5:$A$84,0),"なし"))</f>
        <v/>
      </c>
      <c r="P1889" s="34">
        <f>IF($B1889="","",IFERROR(MATCH($B1889,'メンバー'!$B$5:$B$24,0),"なし"))</f>
        <v/>
      </c>
    </row>
    <row r="1890" ht="17" customHeight="1">
      <c r="A1890" s="23" t="n"/>
      <c r="B1890" s="21" t="n"/>
      <c r="C1890" s="21" t="n"/>
      <c r="D1890" s="29">
        <f>IF(OR($O1890="",$O1890="なし"),"",INDEX('案件'!$B$5:$B$84,$O1890)&amp;"")</f>
        <v/>
      </c>
      <c r="E1890" s="19" t="n"/>
      <c r="F1890" s="22" t="n"/>
      <c r="G1890" s="22" t="n"/>
      <c r="H1890" s="19" t="n"/>
      <c r="I1890" s="30">
        <f>IF(AND($F1890="",$G1890=""),"",IF(N('設定'!$B$11)&gt;0,ROUND((N($F1890)*60+N($G1890))/N('設定'!$B$11),0)*N('設定'!$B$11),(N($F1890)*60+N($G1890)))/60)</f>
        <v/>
      </c>
      <c r="J1890" s="31">
        <f>IF(OR($I1890="",$P1890="",$P1890="なし"),"",$I1890*N(INDEX('メンバー'!$D$5:$D$24,$P1890)))</f>
        <v/>
      </c>
      <c r="K1890" s="32">
        <f>IF(OR($O1890="",$O1890="なし"),"",INDEX('案件'!$D$5:$D$84,$O1890)&amp;"")</f>
        <v/>
      </c>
      <c r="L1890" s="32">
        <f>IF(AND($A1890="",$B1890="",$C1890="",$F1890="",$G1890=""),"",IF(NOT(ISNUMBER($A1890)),"日付がない",IF($P1890="","氏名がない",IF($P1890="なし","氏名がメンバーにない",IF($O1890="","案件コードがない",IF($O1890="なし","案件コードが案件にない",IF($I1890="","時間がない",IF((N($F1890)*60+N($G1890))=0,"時間が0",IF($I1890=0,"丸めると0分","")))))))))</f>
        <v/>
      </c>
      <c r="M1890" s="58" t="n"/>
      <c r="N1890" s="33">
        <f>IF(ISNUMBER($A1890),DATE(YEAR($A1890),MONTH($A1890),1),"")</f>
        <v/>
      </c>
      <c r="O1890" s="34">
        <f>IF($C1890="","",IFERROR(MATCH($C1890,'案件'!$A$5:$A$84,0),"なし"))</f>
        <v/>
      </c>
      <c r="P1890" s="34">
        <f>IF($B1890="","",IFERROR(MATCH($B1890,'メンバー'!$B$5:$B$24,0),"なし"))</f>
        <v/>
      </c>
    </row>
    <row r="1891" ht="17" customHeight="1">
      <c r="A1891" s="23" t="n"/>
      <c r="B1891" s="21" t="n"/>
      <c r="C1891" s="21" t="n"/>
      <c r="D1891" s="29">
        <f>IF(OR($O1891="",$O1891="なし"),"",INDEX('案件'!$B$5:$B$84,$O1891)&amp;"")</f>
        <v/>
      </c>
      <c r="E1891" s="19" t="n"/>
      <c r="F1891" s="22" t="n"/>
      <c r="G1891" s="22" t="n"/>
      <c r="H1891" s="19" t="n"/>
      <c r="I1891" s="30">
        <f>IF(AND($F1891="",$G1891=""),"",IF(N('設定'!$B$11)&gt;0,ROUND((N($F1891)*60+N($G1891))/N('設定'!$B$11),0)*N('設定'!$B$11),(N($F1891)*60+N($G1891)))/60)</f>
        <v/>
      </c>
      <c r="J1891" s="31">
        <f>IF(OR($I1891="",$P1891="",$P1891="なし"),"",$I1891*N(INDEX('メンバー'!$D$5:$D$24,$P1891)))</f>
        <v/>
      </c>
      <c r="K1891" s="32">
        <f>IF(OR($O1891="",$O1891="なし"),"",INDEX('案件'!$D$5:$D$84,$O1891)&amp;"")</f>
        <v/>
      </c>
      <c r="L1891" s="32">
        <f>IF(AND($A1891="",$B1891="",$C1891="",$F1891="",$G1891=""),"",IF(NOT(ISNUMBER($A1891)),"日付がない",IF($P1891="","氏名がない",IF($P1891="なし","氏名がメンバーにない",IF($O1891="","案件コードがない",IF($O1891="なし","案件コードが案件にない",IF($I1891="","時間がない",IF((N($F1891)*60+N($G1891))=0,"時間が0",IF($I1891=0,"丸めると0分","")))))))))</f>
        <v/>
      </c>
      <c r="M1891" s="58" t="n"/>
      <c r="N1891" s="33">
        <f>IF(ISNUMBER($A1891),DATE(YEAR($A1891),MONTH($A1891),1),"")</f>
        <v/>
      </c>
      <c r="O1891" s="34">
        <f>IF($C1891="","",IFERROR(MATCH($C1891,'案件'!$A$5:$A$84,0),"なし"))</f>
        <v/>
      </c>
      <c r="P1891" s="34">
        <f>IF($B1891="","",IFERROR(MATCH($B1891,'メンバー'!$B$5:$B$24,0),"なし"))</f>
        <v/>
      </c>
    </row>
    <row r="1892" ht="17" customHeight="1">
      <c r="A1892" s="23" t="n"/>
      <c r="B1892" s="21" t="n"/>
      <c r="C1892" s="21" t="n"/>
      <c r="D1892" s="29">
        <f>IF(OR($O1892="",$O1892="なし"),"",INDEX('案件'!$B$5:$B$84,$O1892)&amp;"")</f>
        <v/>
      </c>
      <c r="E1892" s="19" t="n"/>
      <c r="F1892" s="22" t="n"/>
      <c r="G1892" s="22" t="n"/>
      <c r="H1892" s="19" t="n"/>
      <c r="I1892" s="30">
        <f>IF(AND($F1892="",$G1892=""),"",IF(N('設定'!$B$11)&gt;0,ROUND((N($F1892)*60+N($G1892))/N('設定'!$B$11),0)*N('設定'!$B$11),(N($F1892)*60+N($G1892)))/60)</f>
        <v/>
      </c>
      <c r="J1892" s="31">
        <f>IF(OR($I1892="",$P1892="",$P1892="なし"),"",$I1892*N(INDEX('メンバー'!$D$5:$D$24,$P1892)))</f>
        <v/>
      </c>
      <c r="K1892" s="32">
        <f>IF(OR($O1892="",$O1892="なし"),"",INDEX('案件'!$D$5:$D$84,$O1892)&amp;"")</f>
        <v/>
      </c>
      <c r="L1892" s="32">
        <f>IF(AND($A1892="",$B1892="",$C1892="",$F1892="",$G1892=""),"",IF(NOT(ISNUMBER($A1892)),"日付がない",IF($P1892="","氏名がない",IF($P1892="なし","氏名がメンバーにない",IF($O1892="","案件コードがない",IF($O1892="なし","案件コードが案件にない",IF($I1892="","時間がない",IF((N($F1892)*60+N($G1892))=0,"時間が0",IF($I1892=0,"丸めると0分","")))))))))</f>
        <v/>
      </c>
      <c r="M1892" s="58" t="n"/>
      <c r="N1892" s="33">
        <f>IF(ISNUMBER($A1892),DATE(YEAR($A1892),MONTH($A1892),1),"")</f>
        <v/>
      </c>
      <c r="O1892" s="34">
        <f>IF($C1892="","",IFERROR(MATCH($C1892,'案件'!$A$5:$A$84,0),"なし"))</f>
        <v/>
      </c>
      <c r="P1892" s="34">
        <f>IF($B1892="","",IFERROR(MATCH($B1892,'メンバー'!$B$5:$B$24,0),"なし"))</f>
        <v/>
      </c>
    </row>
    <row r="1893" ht="17" customHeight="1">
      <c r="A1893" s="23" t="n"/>
      <c r="B1893" s="21" t="n"/>
      <c r="C1893" s="21" t="n"/>
      <c r="D1893" s="29">
        <f>IF(OR($O1893="",$O1893="なし"),"",INDEX('案件'!$B$5:$B$84,$O1893)&amp;"")</f>
        <v/>
      </c>
      <c r="E1893" s="19" t="n"/>
      <c r="F1893" s="22" t="n"/>
      <c r="G1893" s="22" t="n"/>
      <c r="H1893" s="19" t="n"/>
      <c r="I1893" s="30">
        <f>IF(AND($F1893="",$G1893=""),"",IF(N('設定'!$B$11)&gt;0,ROUND((N($F1893)*60+N($G1893))/N('設定'!$B$11),0)*N('設定'!$B$11),(N($F1893)*60+N($G1893)))/60)</f>
        <v/>
      </c>
      <c r="J1893" s="31">
        <f>IF(OR($I1893="",$P1893="",$P1893="なし"),"",$I1893*N(INDEX('メンバー'!$D$5:$D$24,$P1893)))</f>
        <v/>
      </c>
      <c r="K1893" s="32">
        <f>IF(OR($O1893="",$O1893="なし"),"",INDEX('案件'!$D$5:$D$84,$O1893)&amp;"")</f>
        <v/>
      </c>
      <c r="L1893" s="32">
        <f>IF(AND($A1893="",$B1893="",$C1893="",$F1893="",$G1893=""),"",IF(NOT(ISNUMBER($A1893)),"日付がない",IF($P1893="","氏名がない",IF($P1893="なし","氏名がメンバーにない",IF($O1893="","案件コードがない",IF($O1893="なし","案件コードが案件にない",IF($I1893="","時間がない",IF((N($F1893)*60+N($G1893))=0,"時間が0",IF($I1893=0,"丸めると0分","")))))))))</f>
        <v/>
      </c>
      <c r="M1893" s="58" t="n"/>
      <c r="N1893" s="33">
        <f>IF(ISNUMBER($A1893),DATE(YEAR($A1893),MONTH($A1893),1),"")</f>
        <v/>
      </c>
      <c r="O1893" s="34">
        <f>IF($C1893="","",IFERROR(MATCH($C1893,'案件'!$A$5:$A$84,0),"なし"))</f>
        <v/>
      </c>
      <c r="P1893" s="34">
        <f>IF($B1893="","",IFERROR(MATCH($B1893,'メンバー'!$B$5:$B$24,0),"なし"))</f>
        <v/>
      </c>
    </row>
    <row r="1894" ht="17" customHeight="1">
      <c r="A1894" s="23" t="n"/>
      <c r="B1894" s="21" t="n"/>
      <c r="C1894" s="21" t="n"/>
      <c r="D1894" s="29">
        <f>IF(OR($O1894="",$O1894="なし"),"",INDEX('案件'!$B$5:$B$84,$O1894)&amp;"")</f>
        <v/>
      </c>
      <c r="E1894" s="19" t="n"/>
      <c r="F1894" s="22" t="n"/>
      <c r="G1894" s="22" t="n"/>
      <c r="H1894" s="19" t="n"/>
      <c r="I1894" s="30">
        <f>IF(AND($F1894="",$G1894=""),"",IF(N('設定'!$B$11)&gt;0,ROUND((N($F1894)*60+N($G1894))/N('設定'!$B$11),0)*N('設定'!$B$11),(N($F1894)*60+N($G1894)))/60)</f>
        <v/>
      </c>
      <c r="J1894" s="31">
        <f>IF(OR($I1894="",$P1894="",$P1894="なし"),"",$I1894*N(INDEX('メンバー'!$D$5:$D$24,$P1894)))</f>
        <v/>
      </c>
      <c r="K1894" s="32">
        <f>IF(OR($O1894="",$O1894="なし"),"",INDEX('案件'!$D$5:$D$84,$O1894)&amp;"")</f>
        <v/>
      </c>
      <c r="L1894" s="32">
        <f>IF(AND($A1894="",$B1894="",$C1894="",$F1894="",$G1894=""),"",IF(NOT(ISNUMBER($A1894)),"日付がない",IF($P1894="","氏名がない",IF($P1894="なし","氏名がメンバーにない",IF($O1894="","案件コードがない",IF($O1894="なし","案件コードが案件にない",IF($I1894="","時間がない",IF((N($F1894)*60+N($G1894))=0,"時間が0",IF($I1894=0,"丸めると0分","")))))))))</f>
        <v/>
      </c>
      <c r="M1894" s="58" t="n"/>
      <c r="N1894" s="33">
        <f>IF(ISNUMBER($A1894),DATE(YEAR($A1894),MONTH($A1894),1),"")</f>
        <v/>
      </c>
      <c r="O1894" s="34">
        <f>IF($C1894="","",IFERROR(MATCH($C1894,'案件'!$A$5:$A$84,0),"なし"))</f>
        <v/>
      </c>
      <c r="P1894" s="34">
        <f>IF($B1894="","",IFERROR(MATCH($B1894,'メンバー'!$B$5:$B$24,0),"なし"))</f>
        <v/>
      </c>
    </row>
    <row r="1895" ht="17" customHeight="1">
      <c r="A1895" s="23" t="n"/>
      <c r="B1895" s="21" t="n"/>
      <c r="C1895" s="21" t="n"/>
      <c r="D1895" s="29">
        <f>IF(OR($O1895="",$O1895="なし"),"",INDEX('案件'!$B$5:$B$84,$O1895)&amp;"")</f>
        <v/>
      </c>
      <c r="E1895" s="19" t="n"/>
      <c r="F1895" s="22" t="n"/>
      <c r="G1895" s="22" t="n"/>
      <c r="H1895" s="19" t="n"/>
      <c r="I1895" s="30">
        <f>IF(AND($F1895="",$G1895=""),"",IF(N('設定'!$B$11)&gt;0,ROUND((N($F1895)*60+N($G1895))/N('設定'!$B$11),0)*N('設定'!$B$11),(N($F1895)*60+N($G1895)))/60)</f>
        <v/>
      </c>
      <c r="J1895" s="31">
        <f>IF(OR($I1895="",$P1895="",$P1895="なし"),"",$I1895*N(INDEX('メンバー'!$D$5:$D$24,$P1895)))</f>
        <v/>
      </c>
      <c r="K1895" s="32">
        <f>IF(OR($O1895="",$O1895="なし"),"",INDEX('案件'!$D$5:$D$84,$O1895)&amp;"")</f>
        <v/>
      </c>
      <c r="L1895" s="32">
        <f>IF(AND($A1895="",$B1895="",$C1895="",$F1895="",$G1895=""),"",IF(NOT(ISNUMBER($A1895)),"日付がない",IF($P1895="","氏名がない",IF($P1895="なし","氏名がメンバーにない",IF($O1895="","案件コードがない",IF($O1895="なし","案件コードが案件にない",IF($I1895="","時間がない",IF((N($F1895)*60+N($G1895))=0,"時間が0",IF($I1895=0,"丸めると0分","")))))))))</f>
        <v/>
      </c>
      <c r="M1895" s="58" t="n"/>
      <c r="N1895" s="33">
        <f>IF(ISNUMBER($A1895),DATE(YEAR($A1895),MONTH($A1895),1),"")</f>
        <v/>
      </c>
      <c r="O1895" s="34">
        <f>IF($C1895="","",IFERROR(MATCH($C1895,'案件'!$A$5:$A$84,0),"なし"))</f>
        <v/>
      </c>
      <c r="P1895" s="34">
        <f>IF($B1895="","",IFERROR(MATCH($B1895,'メンバー'!$B$5:$B$24,0),"なし"))</f>
        <v/>
      </c>
    </row>
    <row r="1896" ht="17" customHeight="1">
      <c r="A1896" s="23" t="n"/>
      <c r="B1896" s="21" t="n"/>
      <c r="C1896" s="21" t="n"/>
      <c r="D1896" s="29">
        <f>IF(OR($O1896="",$O1896="なし"),"",INDEX('案件'!$B$5:$B$84,$O1896)&amp;"")</f>
        <v/>
      </c>
      <c r="E1896" s="19" t="n"/>
      <c r="F1896" s="22" t="n"/>
      <c r="G1896" s="22" t="n"/>
      <c r="H1896" s="19" t="n"/>
      <c r="I1896" s="30">
        <f>IF(AND($F1896="",$G1896=""),"",IF(N('設定'!$B$11)&gt;0,ROUND((N($F1896)*60+N($G1896))/N('設定'!$B$11),0)*N('設定'!$B$11),(N($F1896)*60+N($G1896)))/60)</f>
        <v/>
      </c>
      <c r="J1896" s="31">
        <f>IF(OR($I1896="",$P1896="",$P1896="なし"),"",$I1896*N(INDEX('メンバー'!$D$5:$D$24,$P1896)))</f>
        <v/>
      </c>
      <c r="K1896" s="32">
        <f>IF(OR($O1896="",$O1896="なし"),"",INDEX('案件'!$D$5:$D$84,$O1896)&amp;"")</f>
        <v/>
      </c>
      <c r="L1896" s="32">
        <f>IF(AND($A1896="",$B1896="",$C1896="",$F1896="",$G1896=""),"",IF(NOT(ISNUMBER($A1896)),"日付がない",IF($P1896="","氏名がない",IF($P1896="なし","氏名がメンバーにない",IF($O1896="","案件コードがない",IF($O1896="なし","案件コードが案件にない",IF($I1896="","時間がない",IF((N($F1896)*60+N($G1896))=0,"時間が0",IF($I1896=0,"丸めると0分","")))))))))</f>
        <v/>
      </c>
      <c r="M1896" s="58" t="n"/>
      <c r="N1896" s="33">
        <f>IF(ISNUMBER($A1896),DATE(YEAR($A1896),MONTH($A1896),1),"")</f>
        <v/>
      </c>
      <c r="O1896" s="34">
        <f>IF($C1896="","",IFERROR(MATCH($C1896,'案件'!$A$5:$A$84,0),"なし"))</f>
        <v/>
      </c>
      <c r="P1896" s="34">
        <f>IF($B1896="","",IFERROR(MATCH($B1896,'メンバー'!$B$5:$B$24,0),"なし"))</f>
        <v/>
      </c>
    </row>
    <row r="1897" ht="17" customHeight="1">
      <c r="A1897" s="23" t="n"/>
      <c r="B1897" s="21" t="n"/>
      <c r="C1897" s="21" t="n"/>
      <c r="D1897" s="29">
        <f>IF(OR($O1897="",$O1897="なし"),"",INDEX('案件'!$B$5:$B$84,$O1897)&amp;"")</f>
        <v/>
      </c>
      <c r="E1897" s="19" t="n"/>
      <c r="F1897" s="22" t="n"/>
      <c r="G1897" s="22" t="n"/>
      <c r="H1897" s="19" t="n"/>
      <c r="I1897" s="30">
        <f>IF(AND($F1897="",$G1897=""),"",IF(N('設定'!$B$11)&gt;0,ROUND((N($F1897)*60+N($G1897))/N('設定'!$B$11),0)*N('設定'!$B$11),(N($F1897)*60+N($G1897)))/60)</f>
        <v/>
      </c>
      <c r="J1897" s="31">
        <f>IF(OR($I1897="",$P1897="",$P1897="なし"),"",$I1897*N(INDEX('メンバー'!$D$5:$D$24,$P1897)))</f>
        <v/>
      </c>
      <c r="K1897" s="32">
        <f>IF(OR($O1897="",$O1897="なし"),"",INDEX('案件'!$D$5:$D$84,$O1897)&amp;"")</f>
        <v/>
      </c>
      <c r="L1897" s="32">
        <f>IF(AND($A1897="",$B1897="",$C1897="",$F1897="",$G1897=""),"",IF(NOT(ISNUMBER($A1897)),"日付がない",IF($P1897="","氏名がない",IF($P1897="なし","氏名がメンバーにない",IF($O1897="","案件コードがない",IF($O1897="なし","案件コードが案件にない",IF($I1897="","時間がない",IF((N($F1897)*60+N($G1897))=0,"時間が0",IF($I1897=0,"丸めると0分","")))))))))</f>
        <v/>
      </c>
      <c r="M1897" s="58" t="n"/>
      <c r="N1897" s="33">
        <f>IF(ISNUMBER($A1897),DATE(YEAR($A1897),MONTH($A1897),1),"")</f>
        <v/>
      </c>
      <c r="O1897" s="34">
        <f>IF($C1897="","",IFERROR(MATCH($C1897,'案件'!$A$5:$A$84,0),"なし"))</f>
        <v/>
      </c>
      <c r="P1897" s="34">
        <f>IF($B1897="","",IFERROR(MATCH($B1897,'メンバー'!$B$5:$B$24,0),"なし"))</f>
        <v/>
      </c>
    </row>
    <row r="1898" ht="17" customHeight="1">
      <c r="A1898" s="23" t="n"/>
      <c r="B1898" s="21" t="n"/>
      <c r="C1898" s="21" t="n"/>
      <c r="D1898" s="29">
        <f>IF(OR($O1898="",$O1898="なし"),"",INDEX('案件'!$B$5:$B$84,$O1898)&amp;"")</f>
        <v/>
      </c>
      <c r="E1898" s="19" t="n"/>
      <c r="F1898" s="22" t="n"/>
      <c r="G1898" s="22" t="n"/>
      <c r="H1898" s="19" t="n"/>
      <c r="I1898" s="30">
        <f>IF(AND($F1898="",$G1898=""),"",IF(N('設定'!$B$11)&gt;0,ROUND((N($F1898)*60+N($G1898))/N('設定'!$B$11),0)*N('設定'!$B$11),(N($F1898)*60+N($G1898)))/60)</f>
        <v/>
      </c>
      <c r="J1898" s="31">
        <f>IF(OR($I1898="",$P1898="",$P1898="なし"),"",$I1898*N(INDEX('メンバー'!$D$5:$D$24,$P1898)))</f>
        <v/>
      </c>
      <c r="K1898" s="32">
        <f>IF(OR($O1898="",$O1898="なし"),"",INDEX('案件'!$D$5:$D$84,$O1898)&amp;"")</f>
        <v/>
      </c>
      <c r="L1898" s="32">
        <f>IF(AND($A1898="",$B1898="",$C1898="",$F1898="",$G1898=""),"",IF(NOT(ISNUMBER($A1898)),"日付がない",IF($P1898="","氏名がない",IF($P1898="なし","氏名がメンバーにない",IF($O1898="","案件コードがない",IF($O1898="なし","案件コードが案件にない",IF($I1898="","時間がない",IF((N($F1898)*60+N($G1898))=0,"時間が0",IF($I1898=0,"丸めると0分","")))))))))</f>
        <v/>
      </c>
      <c r="M1898" s="58" t="n"/>
      <c r="N1898" s="33">
        <f>IF(ISNUMBER($A1898),DATE(YEAR($A1898),MONTH($A1898),1),"")</f>
        <v/>
      </c>
      <c r="O1898" s="34">
        <f>IF($C1898="","",IFERROR(MATCH($C1898,'案件'!$A$5:$A$84,0),"なし"))</f>
        <v/>
      </c>
      <c r="P1898" s="34">
        <f>IF($B1898="","",IFERROR(MATCH($B1898,'メンバー'!$B$5:$B$24,0),"なし"))</f>
        <v/>
      </c>
    </row>
    <row r="1899" ht="17" customHeight="1">
      <c r="A1899" s="23" t="n"/>
      <c r="B1899" s="21" t="n"/>
      <c r="C1899" s="21" t="n"/>
      <c r="D1899" s="29">
        <f>IF(OR($O1899="",$O1899="なし"),"",INDEX('案件'!$B$5:$B$84,$O1899)&amp;"")</f>
        <v/>
      </c>
      <c r="E1899" s="19" t="n"/>
      <c r="F1899" s="22" t="n"/>
      <c r="G1899" s="22" t="n"/>
      <c r="H1899" s="19" t="n"/>
      <c r="I1899" s="30">
        <f>IF(AND($F1899="",$G1899=""),"",IF(N('設定'!$B$11)&gt;0,ROUND((N($F1899)*60+N($G1899))/N('設定'!$B$11),0)*N('設定'!$B$11),(N($F1899)*60+N($G1899)))/60)</f>
        <v/>
      </c>
      <c r="J1899" s="31">
        <f>IF(OR($I1899="",$P1899="",$P1899="なし"),"",$I1899*N(INDEX('メンバー'!$D$5:$D$24,$P1899)))</f>
        <v/>
      </c>
      <c r="K1899" s="32">
        <f>IF(OR($O1899="",$O1899="なし"),"",INDEX('案件'!$D$5:$D$84,$O1899)&amp;"")</f>
        <v/>
      </c>
      <c r="L1899" s="32">
        <f>IF(AND($A1899="",$B1899="",$C1899="",$F1899="",$G1899=""),"",IF(NOT(ISNUMBER($A1899)),"日付がない",IF($P1899="","氏名がない",IF($P1899="なし","氏名がメンバーにない",IF($O1899="","案件コードがない",IF($O1899="なし","案件コードが案件にない",IF($I1899="","時間がない",IF((N($F1899)*60+N($G1899))=0,"時間が0",IF($I1899=0,"丸めると0分","")))))))))</f>
        <v/>
      </c>
      <c r="M1899" s="58" t="n"/>
      <c r="N1899" s="33">
        <f>IF(ISNUMBER($A1899),DATE(YEAR($A1899),MONTH($A1899),1),"")</f>
        <v/>
      </c>
      <c r="O1899" s="34">
        <f>IF($C1899="","",IFERROR(MATCH($C1899,'案件'!$A$5:$A$84,0),"なし"))</f>
        <v/>
      </c>
      <c r="P1899" s="34">
        <f>IF($B1899="","",IFERROR(MATCH($B1899,'メンバー'!$B$5:$B$24,0),"なし"))</f>
        <v/>
      </c>
    </row>
    <row r="1900" ht="17" customHeight="1">
      <c r="A1900" s="23" t="n"/>
      <c r="B1900" s="21" t="n"/>
      <c r="C1900" s="21" t="n"/>
      <c r="D1900" s="29">
        <f>IF(OR($O1900="",$O1900="なし"),"",INDEX('案件'!$B$5:$B$84,$O1900)&amp;"")</f>
        <v/>
      </c>
      <c r="E1900" s="19" t="n"/>
      <c r="F1900" s="22" t="n"/>
      <c r="G1900" s="22" t="n"/>
      <c r="H1900" s="19" t="n"/>
      <c r="I1900" s="30">
        <f>IF(AND($F1900="",$G1900=""),"",IF(N('設定'!$B$11)&gt;0,ROUND((N($F1900)*60+N($G1900))/N('設定'!$B$11),0)*N('設定'!$B$11),(N($F1900)*60+N($G1900)))/60)</f>
        <v/>
      </c>
      <c r="J1900" s="31">
        <f>IF(OR($I1900="",$P1900="",$P1900="なし"),"",$I1900*N(INDEX('メンバー'!$D$5:$D$24,$P1900)))</f>
        <v/>
      </c>
      <c r="K1900" s="32">
        <f>IF(OR($O1900="",$O1900="なし"),"",INDEX('案件'!$D$5:$D$84,$O1900)&amp;"")</f>
        <v/>
      </c>
      <c r="L1900" s="32">
        <f>IF(AND($A1900="",$B1900="",$C1900="",$F1900="",$G1900=""),"",IF(NOT(ISNUMBER($A1900)),"日付がない",IF($P1900="","氏名がない",IF($P1900="なし","氏名がメンバーにない",IF($O1900="","案件コードがない",IF($O1900="なし","案件コードが案件にない",IF($I1900="","時間がない",IF((N($F1900)*60+N($G1900))=0,"時間が0",IF($I1900=0,"丸めると0分","")))))))))</f>
        <v/>
      </c>
      <c r="M1900" s="58" t="n"/>
      <c r="N1900" s="33">
        <f>IF(ISNUMBER($A1900),DATE(YEAR($A1900),MONTH($A1900),1),"")</f>
        <v/>
      </c>
      <c r="O1900" s="34">
        <f>IF($C1900="","",IFERROR(MATCH($C1900,'案件'!$A$5:$A$84,0),"なし"))</f>
        <v/>
      </c>
      <c r="P1900" s="34">
        <f>IF($B1900="","",IFERROR(MATCH($B1900,'メンバー'!$B$5:$B$24,0),"なし"))</f>
        <v/>
      </c>
    </row>
    <row r="1901" ht="17" customHeight="1">
      <c r="A1901" s="23" t="n"/>
      <c r="B1901" s="21" t="n"/>
      <c r="C1901" s="21" t="n"/>
      <c r="D1901" s="29">
        <f>IF(OR($O1901="",$O1901="なし"),"",INDEX('案件'!$B$5:$B$84,$O1901)&amp;"")</f>
        <v/>
      </c>
      <c r="E1901" s="19" t="n"/>
      <c r="F1901" s="22" t="n"/>
      <c r="G1901" s="22" t="n"/>
      <c r="H1901" s="19" t="n"/>
      <c r="I1901" s="30">
        <f>IF(AND($F1901="",$G1901=""),"",IF(N('設定'!$B$11)&gt;0,ROUND((N($F1901)*60+N($G1901))/N('設定'!$B$11),0)*N('設定'!$B$11),(N($F1901)*60+N($G1901)))/60)</f>
        <v/>
      </c>
      <c r="J1901" s="31">
        <f>IF(OR($I1901="",$P1901="",$P1901="なし"),"",$I1901*N(INDEX('メンバー'!$D$5:$D$24,$P1901)))</f>
        <v/>
      </c>
      <c r="K1901" s="32">
        <f>IF(OR($O1901="",$O1901="なし"),"",INDEX('案件'!$D$5:$D$84,$O1901)&amp;"")</f>
        <v/>
      </c>
      <c r="L1901" s="32">
        <f>IF(AND($A1901="",$B1901="",$C1901="",$F1901="",$G1901=""),"",IF(NOT(ISNUMBER($A1901)),"日付がない",IF($P1901="","氏名がない",IF($P1901="なし","氏名がメンバーにない",IF($O1901="","案件コードがない",IF($O1901="なし","案件コードが案件にない",IF($I1901="","時間がない",IF((N($F1901)*60+N($G1901))=0,"時間が0",IF($I1901=0,"丸めると0分","")))))))))</f>
        <v/>
      </c>
      <c r="M1901" s="58" t="n"/>
      <c r="N1901" s="33">
        <f>IF(ISNUMBER($A1901),DATE(YEAR($A1901),MONTH($A1901),1),"")</f>
        <v/>
      </c>
      <c r="O1901" s="34">
        <f>IF($C1901="","",IFERROR(MATCH($C1901,'案件'!$A$5:$A$84,0),"なし"))</f>
        <v/>
      </c>
      <c r="P1901" s="34">
        <f>IF($B1901="","",IFERROR(MATCH($B1901,'メンバー'!$B$5:$B$24,0),"なし"))</f>
        <v/>
      </c>
    </row>
    <row r="1902" ht="17" customHeight="1">
      <c r="A1902" s="23" t="n"/>
      <c r="B1902" s="21" t="n"/>
      <c r="C1902" s="21" t="n"/>
      <c r="D1902" s="29">
        <f>IF(OR($O1902="",$O1902="なし"),"",INDEX('案件'!$B$5:$B$84,$O1902)&amp;"")</f>
        <v/>
      </c>
      <c r="E1902" s="19" t="n"/>
      <c r="F1902" s="22" t="n"/>
      <c r="G1902" s="22" t="n"/>
      <c r="H1902" s="19" t="n"/>
      <c r="I1902" s="30">
        <f>IF(AND($F1902="",$G1902=""),"",IF(N('設定'!$B$11)&gt;0,ROUND((N($F1902)*60+N($G1902))/N('設定'!$B$11),0)*N('設定'!$B$11),(N($F1902)*60+N($G1902)))/60)</f>
        <v/>
      </c>
      <c r="J1902" s="31">
        <f>IF(OR($I1902="",$P1902="",$P1902="なし"),"",$I1902*N(INDEX('メンバー'!$D$5:$D$24,$P1902)))</f>
        <v/>
      </c>
      <c r="K1902" s="32">
        <f>IF(OR($O1902="",$O1902="なし"),"",INDEX('案件'!$D$5:$D$84,$O1902)&amp;"")</f>
        <v/>
      </c>
      <c r="L1902" s="32">
        <f>IF(AND($A1902="",$B1902="",$C1902="",$F1902="",$G1902=""),"",IF(NOT(ISNUMBER($A1902)),"日付がない",IF($P1902="","氏名がない",IF($P1902="なし","氏名がメンバーにない",IF($O1902="","案件コードがない",IF($O1902="なし","案件コードが案件にない",IF($I1902="","時間がない",IF((N($F1902)*60+N($G1902))=0,"時間が0",IF($I1902=0,"丸めると0分","")))))))))</f>
        <v/>
      </c>
      <c r="M1902" s="58" t="n"/>
      <c r="N1902" s="33">
        <f>IF(ISNUMBER($A1902),DATE(YEAR($A1902),MONTH($A1902),1),"")</f>
        <v/>
      </c>
      <c r="O1902" s="34">
        <f>IF($C1902="","",IFERROR(MATCH($C1902,'案件'!$A$5:$A$84,0),"なし"))</f>
        <v/>
      </c>
      <c r="P1902" s="34">
        <f>IF($B1902="","",IFERROR(MATCH($B1902,'メンバー'!$B$5:$B$24,0),"なし"))</f>
        <v/>
      </c>
    </row>
    <row r="1903" ht="17" customHeight="1">
      <c r="A1903" s="23" t="n"/>
      <c r="B1903" s="21" t="n"/>
      <c r="C1903" s="21" t="n"/>
      <c r="D1903" s="29">
        <f>IF(OR($O1903="",$O1903="なし"),"",INDEX('案件'!$B$5:$B$84,$O1903)&amp;"")</f>
        <v/>
      </c>
      <c r="E1903" s="19" t="n"/>
      <c r="F1903" s="22" t="n"/>
      <c r="G1903" s="22" t="n"/>
      <c r="H1903" s="19" t="n"/>
      <c r="I1903" s="30">
        <f>IF(AND($F1903="",$G1903=""),"",IF(N('設定'!$B$11)&gt;0,ROUND((N($F1903)*60+N($G1903))/N('設定'!$B$11),0)*N('設定'!$B$11),(N($F1903)*60+N($G1903)))/60)</f>
        <v/>
      </c>
      <c r="J1903" s="31">
        <f>IF(OR($I1903="",$P1903="",$P1903="なし"),"",$I1903*N(INDEX('メンバー'!$D$5:$D$24,$P1903)))</f>
        <v/>
      </c>
      <c r="K1903" s="32">
        <f>IF(OR($O1903="",$O1903="なし"),"",INDEX('案件'!$D$5:$D$84,$O1903)&amp;"")</f>
        <v/>
      </c>
      <c r="L1903" s="32">
        <f>IF(AND($A1903="",$B1903="",$C1903="",$F1903="",$G1903=""),"",IF(NOT(ISNUMBER($A1903)),"日付がない",IF($P1903="","氏名がない",IF($P1903="なし","氏名がメンバーにない",IF($O1903="","案件コードがない",IF($O1903="なし","案件コードが案件にない",IF($I1903="","時間がない",IF((N($F1903)*60+N($G1903))=0,"時間が0",IF($I1903=0,"丸めると0分","")))))))))</f>
        <v/>
      </c>
      <c r="M1903" s="58" t="n"/>
      <c r="N1903" s="33">
        <f>IF(ISNUMBER($A1903),DATE(YEAR($A1903),MONTH($A1903),1),"")</f>
        <v/>
      </c>
      <c r="O1903" s="34">
        <f>IF($C1903="","",IFERROR(MATCH($C1903,'案件'!$A$5:$A$84,0),"なし"))</f>
        <v/>
      </c>
      <c r="P1903" s="34">
        <f>IF($B1903="","",IFERROR(MATCH($B1903,'メンバー'!$B$5:$B$24,0),"なし"))</f>
        <v/>
      </c>
    </row>
    <row r="1904" ht="17" customHeight="1">
      <c r="A1904" s="23" t="n"/>
      <c r="B1904" s="21" t="n"/>
      <c r="C1904" s="21" t="n"/>
      <c r="D1904" s="29">
        <f>IF(OR($O1904="",$O1904="なし"),"",INDEX('案件'!$B$5:$B$84,$O1904)&amp;"")</f>
        <v/>
      </c>
      <c r="E1904" s="19" t="n"/>
      <c r="F1904" s="22" t="n"/>
      <c r="G1904" s="22" t="n"/>
      <c r="H1904" s="19" t="n"/>
      <c r="I1904" s="30">
        <f>IF(AND($F1904="",$G1904=""),"",IF(N('設定'!$B$11)&gt;0,ROUND((N($F1904)*60+N($G1904))/N('設定'!$B$11),0)*N('設定'!$B$11),(N($F1904)*60+N($G1904)))/60)</f>
        <v/>
      </c>
      <c r="J1904" s="31">
        <f>IF(OR($I1904="",$P1904="",$P1904="なし"),"",$I1904*N(INDEX('メンバー'!$D$5:$D$24,$P1904)))</f>
        <v/>
      </c>
      <c r="K1904" s="32">
        <f>IF(OR($O1904="",$O1904="なし"),"",INDEX('案件'!$D$5:$D$84,$O1904)&amp;"")</f>
        <v/>
      </c>
      <c r="L1904" s="32">
        <f>IF(AND($A1904="",$B1904="",$C1904="",$F1904="",$G1904=""),"",IF(NOT(ISNUMBER($A1904)),"日付がない",IF($P1904="","氏名がない",IF($P1904="なし","氏名がメンバーにない",IF($O1904="","案件コードがない",IF($O1904="なし","案件コードが案件にない",IF($I1904="","時間がない",IF((N($F1904)*60+N($G1904))=0,"時間が0",IF($I1904=0,"丸めると0分","")))))))))</f>
        <v/>
      </c>
      <c r="M1904" s="58" t="n"/>
      <c r="N1904" s="33">
        <f>IF(ISNUMBER($A1904),DATE(YEAR($A1904),MONTH($A1904),1),"")</f>
        <v/>
      </c>
      <c r="O1904" s="34">
        <f>IF($C1904="","",IFERROR(MATCH($C1904,'案件'!$A$5:$A$84,0),"なし"))</f>
        <v/>
      </c>
      <c r="P1904" s="34">
        <f>IF($B1904="","",IFERROR(MATCH($B1904,'メンバー'!$B$5:$B$24,0),"なし"))</f>
        <v/>
      </c>
    </row>
    <row r="1905" ht="17" customHeight="1">
      <c r="A1905" s="23" t="n"/>
      <c r="B1905" s="21" t="n"/>
      <c r="C1905" s="21" t="n"/>
      <c r="D1905" s="29">
        <f>IF(OR($O1905="",$O1905="なし"),"",INDEX('案件'!$B$5:$B$84,$O1905)&amp;"")</f>
        <v/>
      </c>
      <c r="E1905" s="19" t="n"/>
      <c r="F1905" s="22" t="n"/>
      <c r="G1905" s="22" t="n"/>
      <c r="H1905" s="19" t="n"/>
      <c r="I1905" s="30">
        <f>IF(AND($F1905="",$G1905=""),"",IF(N('設定'!$B$11)&gt;0,ROUND((N($F1905)*60+N($G1905))/N('設定'!$B$11),0)*N('設定'!$B$11),(N($F1905)*60+N($G1905)))/60)</f>
        <v/>
      </c>
      <c r="J1905" s="31">
        <f>IF(OR($I1905="",$P1905="",$P1905="なし"),"",$I1905*N(INDEX('メンバー'!$D$5:$D$24,$P1905)))</f>
        <v/>
      </c>
      <c r="K1905" s="32">
        <f>IF(OR($O1905="",$O1905="なし"),"",INDEX('案件'!$D$5:$D$84,$O1905)&amp;"")</f>
        <v/>
      </c>
      <c r="L1905" s="32">
        <f>IF(AND($A1905="",$B1905="",$C1905="",$F1905="",$G1905=""),"",IF(NOT(ISNUMBER($A1905)),"日付がない",IF($P1905="","氏名がない",IF($P1905="なし","氏名がメンバーにない",IF($O1905="","案件コードがない",IF($O1905="なし","案件コードが案件にない",IF($I1905="","時間がない",IF((N($F1905)*60+N($G1905))=0,"時間が0",IF($I1905=0,"丸めると0分","")))))))))</f>
        <v/>
      </c>
      <c r="M1905" s="58" t="n"/>
      <c r="N1905" s="33">
        <f>IF(ISNUMBER($A1905),DATE(YEAR($A1905),MONTH($A1905),1),"")</f>
        <v/>
      </c>
      <c r="O1905" s="34">
        <f>IF($C1905="","",IFERROR(MATCH($C1905,'案件'!$A$5:$A$84,0),"なし"))</f>
        <v/>
      </c>
      <c r="P1905" s="34">
        <f>IF($B1905="","",IFERROR(MATCH($B1905,'メンバー'!$B$5:$B$24,0),"なし"))</f>
        <v/>
      </c>
    </row>
    <row r="1906" ht="17" customHeight="1">
      <c r="A1906" s="23" t="n"/>
      <c r="B1906" s="21" t="n"/>
      <c r="C1906" s="21" t="n"/>
      <c r="D1906" s="29">
        <f>IF(OR($O1906="",$O1906="なし"),"",INDEX('案件'!$B$5:$B$84,$O1906)&amp;"")</f>
        <v/>
      </c>
      <c r="E1906" s="19" t="n"/>
      <c r="F1906" s="22" t="n"/>
      <c r="G1906" s="22" t="n"/>
      <c r="H1906" s="19" t="n"/>
      <c r="I1906" s="30">
        <f>IF(AND($F1906="",$G1906=""),"",IF(N('設定'!$B$11)&gt;0,ROUND((N($F1906)*60+N($G1906))/N('設定'!$B$11),0)*N('設定'!$B$11),(N($F1906)*60+N($G1906)))/60)</f>
        <v/>
      </c>
      <c r="J1906" s="31">
        <f>IF(OR($I1906="",$P1906="",$P1906="なし"),"",$I1906*N(INDEX('メンバー'!$D$5:$D$24,$P1906)))</f>
        <v/>
      </c>
      <c r="K1906" s="32">
        <f>IF(OR($O1906="",$O1906="なし"),"",INDEX('案件'!$D$5:$D$84,$O1906)&amp;"")</f>
        <v/>
      </c>
      <c r="L1906" s="32">
        <f>IF(AND($A1906="",$B1906="",$C1906="",$F1906="",$G1906=""),"",IF(NOT(ISNUMBER($A1906)),"日付がない",IF($P1906="","氏名がない",IF($P1906="なし","氏名がメンバーにない",IF($O1906="","案件コードがない",IF($O1906="なし","案件コードが案件にない",IF($I1906="","時間がない",IF((N($F1906)*60+N($G1906))=0,"時間が0",IF($I1906=0,"丸めると0分","")))))))))</f>
        <v/>
      </c>
      <c r="M1906" s="58" t="n"/>
      <c r="N1906" s="33">
        <f>IF(ISNUMBER($A1906),DATE(YEAR($A1906),MONTH($A1906),1),"")</f>
        <v/>
      </c>
      <c r="O1906" s="34">
        <f>IF($C1906="","",IFERROR(MATCH($C1906,'案件'!$A$5:$A$84,0),"なし"))</f>
        <v/>
      </c>
      <c r="P1906" s="34">
        <f>IF($B1906="","",IFERROR(MATCH($B1906,'メンバー'!$B$5:$B$24,0),"なし"))</f>
        <v/>
      </c>
    </row>
    <row r="1907" ht="17" customHeight="1">
      <c r="A1907" s="23" t="n"/>
      <c r="B1907" s="21" t="n"/>
      <c r="C1907" s="21" t="n"/>
      <c r="D1907" s="29">
        <f>IF(OR($O1907="",$O1907="なし"),"",INDEX('案件'!$B$5:$B$84,$O1907)&amp;"")</f>
        <v/>
      </c>
      <c r="E1907" s="19" t="n"/>
      <c r="F1907" s="22" t="n"/>
      <c r="G1907" s="22" t="n"/>
      <c r="H1907" s="19" t="n"/>
      <c r="I1907" s="30">
        <f>IF(AND($F1907="",$G1907=""),"",IF(N('設定'!$B$11)&gt;0,ROUND((N($F1907)*60+N($G1907))/N('設定'!$B$11),0)*N('設定'!$B$11),(N($F1907)*60+N($G1907)))/60)</f>
        <v/>
      </c>
      <c r="J1907" s="31">
        <f>IF(OR($I1907="",$P1907="",$P1907="なし"),"",$I1907*N(INDEX('メンバー'!$D$5:$D$24,$P1907)))</f>
        <v/>
      </c>
      <c r="K1907" s="32">
        <f>IF(OR($O1907="",$O1907="なし"),"",INDEX('案件'!$D$5:$D$84,$O1907)&amp;"")</f>
        <v/>
      </c>
      <c r="L1907" s="32">
        <f>IF(AND($A1907="",$B1907="",$C1907="",$F1907="",$G1907=""),"",IF(NOT(ISNUMBER($A1907)),"日付がない",IF($P1907="","氏名がない",IF($P1907="なし","氏名がメンバーにない",IF($O1907="","案件コードがない",IF($O1907="なし","案件コードが案件にない",IF($I1907="","時間がない",IF((N($F1907)*60+N($G1907))=0,"時間が0",IF($I1907=0,"丸めると0分","")))))))))</f>
        <v/>
      </c>
      <c r="M1907" s="58" t="n"/>
      <c r="N1907" s="33">
        <f>IF(ISNUMBER($A1907),DATE(YEAR($A1907),MONTH($A1907),1),"")</f>
        <v/>
      </c>
      <c r="O1907" s="34">
        <f>IF($C1907="","",IFERROR(MATCH($C1907,'案件'!$A$5:$A$84,0),"なし"))</f>
        <v/>
      </c>
      <c r="P1907" s="34">
        <f>IF($B1907="","",IFERROR(MATCH($B1907,'メンバー'!$B$5:$B$24,0),"なし"))</f>
        <v/>
      </c>
    </row>
    <row r="1908" ht="17" customHeight="1">
      <c r="A1908" s="23" t="n"/>
      <c r="B1908" s="21" t="n"/>
      <c r="C1908" s="21" t="n"/>
      <c r="D1908" s="29">
        <f>IF(OR($O1908="",$O1908="なし"),"",INDEX('案件'!$B$5:$B$84,$O1908)&amp;"")</f>
        <v/>
      </c>
      <c r="E1908" s="19" t="n"/>
      <c r="F1908" s="22" t="n"/>
      <c r="G1908" s="22" t="n"/>
      <c r="H1908" s="19" t="n"/>
      <c r="I1908" s="30">
        <f>IF(AND($F1908="",$G1908=""),"",IF(N('設定'!$B$11)&gt;0,ROUND((N($F1908)*60+N($G1908))/N('設定'!$B$11),0)*N('設定'!$B$11),(N($F1908)*60+N($G1908)))/60)</f>
        <v/>
      </c>
      <c r="J1908" s="31">
        <f>IF(OR($I1908="",$P1908="",$P1908="なし"),"",$I1908*N(INDEX('メンバー'!$D$5:$D$24,$P1908)))</f>
        <v/>
      </c>
      <c r="K1908" s="32">
        <f>IF(OR($O1908="",$O1908="なし"),"",INDEX('案件'!$D$5:$D$84,$O1908)&amp;"")</f>
        <v/>
      </c>
      <c r="L1908" s="32">
        <f>IF(AND($A1908="",$B1908="",$C1908="",$F1908="",$G1908=""),"",IF(NOT(ISNUMBER($A1908)),"日付がない",IF($P1908="","氏名がない",IF($P1908="なし","氏名がメンバーにない",IF($O1908="","案件コードがない",IF($O1908="なし","案件コードが案件にない",IF($I1908="","時間がない",IF((N($F1908)*60+N($G1908))=0,"時間が0",IF($I1908=0,"丸めると0分","")))))))))</f>
        <v/>
      </c>
      <c r="M1908" s="58" t="n"/>
      <c r="N1908" s="33">
        <f>IF(ISNUMBER($A1908),DATE(YEAR($A1908),MONTH($A1908),1),"")</f>
        <v/>
      </c>
      <c r="O1908" s="34">
        <f>IF($C1908="","",IFERROR(MATCH($C1908,'案件'!$A$5:$A$84,0),"なし"))</f>
        <v/>
      </c>
      <c r="P1908" s="34">
        <f>IF($B1908="","",IFERROR(MATCH($B1908,'メンバー'!$B$5:$B$24,0),"なし"))</f>
        <v/>
      </c>
    </row>
    <row r="1909" ht="17" customHeight="1">
      <c r="A1909" s="23" t="n"/>
      <c r="B1909" s="21" t="n"/>
      <c r="C1909" s="21" t="n"/>
      <c r="D1909" s="29">
        <f>IF(OR($O1909="",$O1909="なし"),"",INDEX('案件'!$B$5:$B$84,$O1909)&amp;"")</f>
        <v/>
      </c>
      <c r="E1909" s="19" t="n"/>
      <c r="F1909" s="22" t="n"/>
      <c r="G1909" s="22" t="n"/>
      <c r="H1909" s="19" t="n"/>
      <c r="I1909" s="30">
        <f>IF(AND($F1909="",$G1909=""),"",IF(N('設定'!$B$11)&gt;0,ROUND((N($F1909)*60+N($G1909))/N('設定'!$B$11),0)*N('設定'!$B$11),(N($F1909)*60+N($G1909)))/60)</f>
        <v/>
      </c>
      <c r="J1909" s="31">
        <f>IF(OR($I1909="",$P1909="",$P1909="なし"),"",$I1909*N(INDEX('メンバー'!$D$5:$D$24,$P1909)))</f>
        <v/>
      </c>
      <c r="K1909" s="32">
        <f>IF(OR($O1909="",$O1909="なし"),"",INDEX('案件'!$D$5:$D$84,$O1909)&amp;"")</f>
        <v/>
      </c>
      <c r="L1909" s="32">
        <f>IF(AND($A1909="",$B1909="",$C1909="",$F1909="",$G1909=""),"",IF(NOT(ISNUMBER($A1909)),"日付がない",IF($P1909="","氏名がない",IF($P1909="なし","氏名がメンバーにない",IF($O1909="","案件コードがない",IF($O1909="なし","案件コードが案件にない",IF($I1909="","時間がない",IF((N($F1909)*60+N($G1909))=0,"時間が0",IF($I1909=0,"丸めると0分","")))))))))</f>
        <v/>
      </c>
      <c r="M1909" s="58" t="n"/>
      <c r="N1909" s="33">
        <f>IF(ISNUMBER($A1909),DATE(YEAR($A1909),MONTH($A1909),1),"")</f>
        <v/>
      </c>
      <c r="O1909" s="34">
        <f>IF($C1909="","",IFERROR(MATCH($C1909,'案件'!$A$5:$A$84,0),"なし"))</f>
        <v/>
      </c>
      <c r="P1909" s="34">
        <f>IF($B1909="","",IFERROR(MATCH($B1909,'メンバー'!$B$5:$B$24,0),"なし"))</f>
        <v/>
      </c>
    </row>
    <row r="1910" ht="17" customHeight="1">
      <c r="A1910" s="23" t="n"/>
      <c r="B1910" s="21" t="n"/>
      <c r="C1910" s="21" t="n"/>
      <c r="D1910" s="29">
        <f>IF(OR($O1910="",$O1910="なし"),"",INDEX('案件'!$B$5:$B$84,$O1910)&amp;"")</f>
        <v/>
      </c>
      <c r="E1910" s="19" t="n"/>
      <c r="F1910" s="22" t="n"/>
      <c r="G1910" s="22" t="n"/>
      <c r="H1910" s="19" t="n"/>
      <c r="I1910" s="30">
        <f>IF(AND($F1910="",$G1910=""),"",IF(N('設定'!$B$11)&gt;0,ROUND((N($F1910)*60+N($G1910))/N('設定'!$B$11),0)*N('設定'!$B$11),(N($F1910)*60+N($G1910)))/60)</f>
        <v/>
      </c>
      <c r="J1910" s="31">
        <f>IF(OR($I1910="",$P1910="",$P1910="なし"),"",$I1910*N(INDEX('メンバー'!$D$5:$D$24,$P1910)))</f>
        <v/>
      </c>
      <c r="K1910" s="32">
        <f>IF(OR($O1910="",$O1910="なし"),"",INDEX('案件'!$D$5:$D$84,$O1910)&amp;"")</f>
        <v/>
      </c>
      <c r="L1910" s="32">
        <f>IF(AND($A1910="",$B1910="",$C1910="",$F1910="",$G1910=""),"",IF(NOT(ISNUMBER($A1910)),"日付がない",IF($P1910="","氏名がない",IF($P1910="なし","氏名がメンバーにない",IF($O1910="","案件コードがない",IF($O1910="なし","案件コードが案件にない",IF($I1910="","時間がない",IF((N($F1910)*60+N($G1910))=0,"時間が0",IF($I1910=0,"丸めると0分","")))))))))</f>
        <v/>
      </c>
      <c r="M1910" s="58" t="n"/>
      <c r="N1910" s="33">
        <f>IF(ISNUMBER($A1910),DATE(YEAR($A1910),MONTH($A1910),1),"")</f>
        <v/>
      </c>
      <c r="O1910" s="34">
        <f>IF($C1910="","",IFERROR(MATCH($C1910,'案件'!$A$5:$A$84,0),"なし"))</f>
        <v/>
      </c>
      <c r="P1910" s="34">
        <f>IF($B1910="","",IFERROR(MATCH($B1910,'メンバー'!$B$5:$B$24,0),"なし"))</f>
        <v/>
      </c>
    </row>
    <row r="1911" ht="17" customHeight="1">
      <c r="A1911" s="23" t="n"/>
      <c r="B1911" s="21" t="n"/>
      <c r="C1911" s="21" t="n"/>
      <c r="D1911" s="29">
        <f>IF(OR($O1911="",$O1911="なし"),"",INDEX('案件'!$B$5:$B$84,$O1911)&amp;"")</f>
        <v/>
      </c>
      <c r="E1911" s="19" t="n"/>
      <c r="F1911" s="22" t="n"/>
      <c r="G1911" s="22" t="n"/>
      <c r="H1911" s="19" t="n"/>
      <c r="I1911" s="30">
        <f>IF(AND($F1911="",$G1911=""),"",IF(N('設定'!$B$11)&gt;0,ROUND((N($F1911)*60+N($G1911))/N('設定'!$B$11),0)*N('設定'!$B$11),(N($F1911)*60+N($G1911)))/60)</f>
        <v/>
      </c>
      <c r="J1911" s="31">
        <f>IF(OR($I1911="",$P1911="",$P1911="なし"),"",$I1911*N(INDEX('メンバー'!$D$5:$D$24,$P1911)))</f>
        <v/>
      </c>
      <c r="K1911" s="32">
        <f>IF(OR($O1911="",$O1911="なし"),"",INDEX('案件'!$D$5:$D$84,$O1911)&amp;"")</f>
        <v/>
      </c>
      <c r="L1911" s="32">
        <f>IF(AND($A1911="",$B1911="",$C1911="",$F1911="",$G1911=""),"",IF(NOT(ISNUMBER($A1911)),"日付がない",IF($P1911="","氏名がない",IF($P1911="なし","氏名がメンバーにない",IF($O1911="","案件コードがない",IF($O1911="なし","案件コードが案件にない",IF($I1911="","時間がない",IF((N($F1911)*60+N($G1911))=0,"時間が0",IF($I1911=0,"丸めると0分","")))))))))</f>
        <v/>
      </c>
      <c r="M1911" s="58" t="n"/>
      <c r="N1911" s="33">
        <f>IF(ISNUMBER($A1911),DATE(YEAR($A1911),MONTH($A1911),1),"")</f>
        <v/>
      </c>
      <c r="O1911" s="34">
        <f>IF($C1911="","",IFERROR(MATCH($C1911,'案件'!$A$5:$A$84,0),"なし"))</f>
        <v/>
      </c>
      <c r="P1911" s="34">
        <f>IF($B1911="","",IFERROR(MATCH($B1911,'メンバー'!$B$5:$B$24,0),"なし"))</f>
        <v/>
      </c>
    </row>
    <row r="1912" ht="17" customHeight="1">
      <c r="A1912" s="23" t="n"/>
      <c r="B1912" s="21" t="n"/>
      <c r="C1912" s="21" t="n"/>
      <c r="D1912" s="29">
        <f>IF(OR($O1912="",$O1912="なし"),"",INDEX('案件'!$B$5:$B$84,$O1912)&amp;"")</f>
        <v/>
      </c>
      <c r="E1912" s="19" t="n"/>
      <c r="F1912" s="22" t="n"/>
      <c r="G1912" s="22" t="n"/>
      <c r="H1912" s="19" t="n"/>
      <c r="I1912" s="30">
        <f>IF(AND($F1912="",$G1912=""),"",IF(N('設定'!$B$11)&gt;0,ROUND((N($F1912)*60+N($G1912))/N('設定'!$B$11),0)*N('設定'!$B$11),(N($F1912)*60+N($G1912)))/60)</f>
        <v/>
      </c>
      <c r="J1912" s="31">
        <f>IF(OR($I1912="",$P1912="",$P1912="なし"),"",$I1912*N(INDEX('メンバー'!$D$5:$D$24,$P1912)))</f>
        <v/>
      </c>
      <c r="K1912" s="32">
        <f>IF(OR($O1912="",$O1912="なし"),"",INDEX('案件'!$D$5:$D$84,$O1912)&amp;"")</f>
        <v/>
      </c>
      <c r="L1912" s="32">
        <f>IF(AND($A1912="",$B1912="",$C1912="",$F1912="",$G1912=""),"",IF(NOT(ISNUMBER($A1912)),"日付がない",IF($P1912="","氏名がない",IF($P1912="なし","氏名がメンバーにない",IF($O1912="","案件コードがない",IF($O1912="なし","案件コードが案件にない",IF($I1912="","時間がない",IF((N($F1912)*60+N($G1912))=0,"時間が0",IF($I1912=0,"丸めると0分","")))))))))</f>
        <v/>
      </c>
      <c r="M1912" s="58" t="n"/>
      <c r="N1912" s="33">
        <f>IF(ISNUMBER($A1912),DATE(YEAR($A1912),MONTH($A1912),1),"")</f>
        <v/>
      </c>
      <c r="O1912" s="34">
        <f>IF($C1912="","",IFERROR(MATCH($C1912,'案件'!$A$5:$A$84,0),"なし"))</f>
        <v/>
      </c>
      <c r="P1912" s="34">
        <f>IF($B1912="","",IFERROR(MATCH($B1912,'メンバー'!$B$5:$B$24,0),"なし"))</f>
        <v/>
      </c>
    </row>
    <row r="1913" ht="17" customHeight="1">
      <c r="A1913" s="23" t="n"/>
      <c r="B1913" s="21" t="n"/>
      <c r="C1913" s="21" t="n"/>
      <c r="D1913" s="29">
        <f>IF(OR($O1913="",$O1913="なし"),"",INDEX('案件'!$B$5:$B$84,$O1913)&amp;"")</f>
        <v/>
      </c>
      <c r="E1913" s="19" t="n"/>
      <c r="F1913" s="22" t="n"/>
      <c r="G1913" s="22" t="n"/>
      <c r="H1913" s="19" t="n"/>
      <c r="I1913" s="30">
        <f>IF(AND($F1913="",$G1913=""),"",IF(N('設定'!$B$11)&gt;0,ROUND((N($F1913)*60+N($G1913))/N('設定'!$B$11),0)*N('設定'!$B$11),(N($F1913)*60+N($G1913)))/60)</f>
        <v/>
      </c>
      <c r="J1913" s="31">
        <f>IF(OR($I1913="",$P1913="",$P1913="なし"),"",$I1913*N(INDEX('メンバー'!$D$5:$D$24,$P1913)))</f>
        <v/>
      </c>
      <c r="K1913" s="32">
        <f>IF(OR($O1913="",$O1913="なし"),"",INDEX('案件'!$D$5:$D$84,$O1913)&amp;"")</f>
        <v/>
      </c>
      <c r="L1913" s="32">
        <f>IF(AND($A1913="",$B1913="",$C1913="",$F1913="",$G1913=""),"",IF(NOT(ISNUMBER($A1913)),"日付がない",IF($P1913="","氏名がない",IF($P1913="なし","氏名がメンバーにない",IF($O1913="","案件コードがない",IF($O1913="なし","案件コードが案件にない",IF($I1913="","時間がない",IF((N($F1913)*60+N($G1913))=0,"時間が0",IF($I1913=0,"丸めると0分","")))))))))</f>
        <v/>
      </c>
      <c r="M1913" s="58" t="n"/>
      <c r="N1913" s="33">
        <f>IF(ISNUMBER($A1913),DATE(YEAR($A1913),MONTH($A1913),1),"")</f>
        <v/>
      </c>
      <c r="O1913" s="34">
        <f>IF($C1913="","",IFERROR(MATCH($C1913,'案件'!$A$5:$A$84,0),"なし"))</f>
        <v/>
      </c>
      <c r="P1913" s="34">
        <f>IF($B1913="","",IFERROR(MATCH($B1913,'メンバー'!$B$5:$B$24,0),"なし"))</f>
        <v/>
      </c>
    </row>
    <row r="1914" ht="17" customHeight="1">
      <c r="A1914" s="23" t="n"/>
      <c r="B1914" s="21" t="n"/>
      <c r="C1914" s="21" t="n"/>
      <c r="D1914" s="29">
        <f>IF(OR($O1914="",$O1914="なし"),"",INDEX('案件'!$B$5:$B$84,$O1914)&amp;"")</f>
        <v/>
      </c>
      <c r="E1914" s="19" t="n"/>
      <c r="F1914" s="22" t="n"/>
      <c r="G1914" s="22" t="n"/>
      <c r="H1914" s="19" t="n"/>
      <c r="I1914" s="30">
        <f>IF(AND($F1914="",$G1914=""),"",IF(N('設定'!$B$11)&gt;0,ROUND((N($F1914)*60+N($G1914))/N('設定'!$B$11),0)*N('設定'!$B$11),(N($F1914)*60+N($G1914)))/60)</f>
        <v/>
      </c>
      <c r="J1914" s="31">
        <f>IF(OR($I1914="",$P1914="",$P1914="なし"),"",$I1914*N(INDEX('メンバー'!$D$5:$D$24,$P1914)))</f>
        <v/>
      </c>
      <c r="K1914" s="32">
        <f>IF(OR($O1914="",$O1914="なし"),"",INDEX('案件'!$D$5:$D$84,$O1914)&amp;"")</f>
        <v/>
      </c>
      <c r="L1914" s="32">
        <f>IF(AND($A1914="",$B1914="",$C1914="",$F1914="",$G1914=""),"",IF(NOT(ISNUMBER($A1914)),"日付がない",IF($P1914="","氏名がない",IF($P1914="なし","氏名がメンバーにない",IF($O1914="","案件コードがない",IF($O1914="なし","案件コードが案件にない",IF($I1914="","時間がない",IF((N($F1914)*60+N($G1914))=0,"時間が0",IF($I1914=0,"丸めると0分","")))))))))</f>
        <v/>
      </c>
      <c r="M1914" s="58" t="n"/>
      <c r="N1914" s="33">
        <f>IF(ISNUMBER($A1914),DATE(YEAR($A1914),MONTH($A1914),1),"")</f>
        <v/>
      </c>
      <c r="O1914" s="34">
        <f>IF($C1914="","",IFERROR(MATCH($C1914,'案件'!$A$5:$A$84,0),"なし"))</f>
        <v/>
      </c>
      <c r="P1914" s="34">
        <f>IF($B1914="","",IFERROR(MATCH($B1914,'メンバー'!$B$5:$B$24,0),"なし"))</f>
        <v/>
      </c>
    </row>
    <row r="1915" ht="17" customHeight="1">
      <c r="A1915" s="23" t="n"/>
      <c r="B1915" s="21" t="n"/>
      <c r="C1915" s="21" t="n"/>
      <c r="D1915" s="29">
        <f>IF(OR($O1915="",$O1915="なし"),"",INDEX('案件'!$B$5:$B$84,$O1915)&amp;"")</f>
        <v/>
      </c>
      <c r="E1915" s="19" t="n"/>
      <c r="F1915" s="22" t="n"/>
      <c r="G1915" s="22" t="n"/>
      <c r="H1915" s="19" t="n"/>
      <c r="I1915" s="30">
        <f>IF(AND($F1915="",$G1915=""),"",IF(N('設定'!$B$11)&gt;0,ROUND((N($F1915)*60+N($G1915))/N('設定'!$B$11),0)*N('設定'!$B$11),(N($F1915)*60+N($G1915)))/60)</f>
        <v/>
      </c>
      <c r="J1915" s="31">
        <f>IF(OR($I1915="",$P1915="",$P1915="なし"),"",$I1915*N(INDEX('メンバー'!$D$5:$D$24,$P1915)))</f>
        <v/>
      </c>
      <c r="K1915" s="32">
        <f>IF(OR($O1915="",$O1915="なし"),"",INDEX('案件'!$D$5:$D$84,$O1915)&amp;"")</f>
        <v/>
      </c>
      <c r="L1915" s="32">
        <f>IF(AND($A1915="",$B1915="",$C1915="",$F1915="",$G1915=""),"",IF(NOT(ISNUMBER($A1915)),"日付がない",IF($P1915="","氏名がない",IF($P1915="なし","氏名がメンバーにない",IF($O1915="","案件コードがない",IF($O1915="なし","案件コードが案件にない",IF($I1915="","時間がない",IF((N($F1915)*60+N($G1915))=0,"時間が0",IF($I1915=0,"丸めると0分","")))))))))</f>
        <v/>
      </c>
      <c r="M1915" s="58" t="n"/>
      <c r="N1915" s="33">
        <f>IF(ISNUMBER($A1915),DATE(YEAR($A1915),MONTH($A1915),1),"")</f>
        <v/>
      </c>
      <c r="O1915" s="34">
        <f>IF($C1915="","",IFERROR(MATCH($C1915,'案件'!$A$5:$A$84,0),"なし"))</f>
        <v/>
      </c>
      <c r="P1915" s="34">
        <f>IF($B1915="","",IFERROR(MATCH($B1915,'メンバー'!$B$5:$B$24,0),"なし"))</f>
        <v/>
      </c>
    </row>
    <row r="1916" ht="17" customHeight="1">
      <c r="A1916" s="23" t="n"/>
      <c r="B1916" s="21" t="n"/>
      <c r="C1916" s="21" t="n"/>
      <c r="D1916" s="29">
        <f>IF(OR($O1916="",$O1916="なし"),"",INDEX('案件'!$B$5:$B$84,$O1916)&amp;"")</f>
        <v/>
      </c>
      <c r="E1916" s="19" t="n"/>
      <c r="F1916" s="22" t="n"/>
      <c r="G1916" s="22" t="n"/>
      <c r="H1916" s="19" t="n"/>
      <c r="I1916" s="30">
        <f>IF(AND($F1916="",$G1916=""),"",IF(N('設定'!$B$11)&gt;0,ROUND((N($F1916)*60+N($G1916))/N('設定'!$B$11),0)*N('設定'!$B$11),(N($F1916)*60+N($G1916)))/60)</f>
        <v/>
      </c>
      <c r="J1916" s="31">
        <f>IF(OR($I1916="",$P1916="",$P1916="なし"),"",$I1916*N(INDEX('メンバー'!$D$5:$D$24,$P1916)))</f>
        <v/>
      </c>
      <c r="K1916" s="32">
        <f>IF(OR($O1916="",$O1916="なし"),"",INDEX('案件'!$D$5:$D$84,$O1916)&amp;"")</f>
        <v/>
      </c>
      <c r="L1916" s="32">
        <f>IF(AND($A1916="",$B1916="",$C1916="",$F1916="",$G1916=""),"",IF(NOT(ISNUMBER($A1916)),"日付がない",IF($P1916="","氏名がない",IF($P1916="なし","氏名がメンバーにない",IF($O1916="","案件コードがない",IF($O1916="なし","案件コードが案件にない",IF($I1916="","時間がない",IF((N($F1916)*60+N($G1916))=0,"時間が0",IF($I1916=0,"丸めると0分","")))))))))</f>
        <v/>
      </c>
      <c r="M1916" s="58" t="n"/>
      <c r="N1916" s="33">
        <f>IF(ISNUMBER($A1916),DATE(YEAR($A1916),MONTH($A1916),1),"")</f>
        <v/>
      </c>
      <c r="O1916" s="34">
        <f>IF($C1916="","",IFERROR(MATCH($C1916,'案件'!$A$5:$A$84,0),"なし"))</f>
        <v/>
      </c>
      <c r="P1916" s="34">
        <f>IF($B1916="","",IFERROR(MATCH($B1916,'メンバー'!$B$5:$B$24,0),"なし"))</f>
        <v/>
      </c>
    </row>
    <row r="1917" ht="17" customHeight="1">
      <c r="A1917" s="23" t="n"/>
      <c r="B1917" s="21" t="n"/>
      <c r="C1917" s="21" t="n"/>
      <c r="D1917" s="29">
        <f>IF(OR($O1917="",$O1917="なし"),"",INDEX('案件'!$B$5:$B$84,$O1917)&amp;"")</f>
        <v/>
      </c>
      <c r="E1917" s="19" t="n"/>
      <c r="F1917" s="22" t="n"/>
      <c r="G1917" s="22" t="n"/>
      <c r="H1917" s="19" t="n"/>
      <c r="I1917" s="30">
        <f>IF(AND($F1917="",$G1917=""),"",IF(N('設定'!$B$11)&gt;0,ROUND((N($F1917)*60+N($G1917))/N('設定'!$B$11),0)*N('設定'!$B$11),(N($F1917)*60+N($G1917)))/60)</f>
        <v/>
      </c>
      <c r="J1917" s="31">
        <f>IF(OR($I1917="",$P1917="",$P1917="なし"),"",$I1917*N(INDEX('メンバー'!$D$5:$D$24,$P1917)))</f>
        <v/>
      </c>
      <c r="K1917" s="32">
        <f>IF(OR($O1917="",$O1917="なし"),"",INDEX('案件'!$D$5:$D$84,$O1917)&amp;"")</f>
        <v/>
      </c>
      <c r="L1917" s="32">
        <f>IF(AND($A1917="",$B1917="",$C1917="",$F1917="",$G1917=""),"",IF(NOT(ISNUMBER($A1917)),"日付がない",IF($P1917="","氏名がない",IF($P1917="なし","氏名がメンバーにない",IF($O1917="","案件コードがない",IF($O1917="なし","案件コードが案件にない",IF($I1917="","時間がない",IF((N($F1917)*60+N($G1917))=0,"時間が0",IF($I1917=0,"丸めると0分","")))))))))</f>
        <v/>
      </c>
      <c r="M1917" s="58" t="n"/>
      <c r="N1917" s="33">
        <f>IF(ISNUMBER($A1917),DATE(YEAR($A1917),MONTH($A1917),1),"")</f>
        <v/>
      </c>
      <c r="O1917" s="34">
        <f>IF($C1917="","",IFERROR(MATCH($C1917,'案件'!$A$5:$A$84,0),"なし"))</f>
        <v/>
      </c>
      <c r="P1917" s="34">
        <f>IF($B1917="","",IFERROR(MATCH($B1917,'メンバー'!$B$5:$B$24,0),"なし"))</f>
        <v/>
      </c>
    </row>
    <row r="1918" ht="17" customHeight="1">
      <c r="A1918" s="23" t="n"/>
      <c r="B1918" s="21" t="n"/>
      <c r="C1918" s="21" t="n"/>
      <c r="D1918" s="29">
        <f>IF(OR($O1918="",$O1918="なし"),"",INDEX('案件'!$B$5:$B$84,$O1918)&amp;"")</f>
        <v/>
      </c>
      <c r="E1918" s="19" t="n"/>
      <c r="F1918" s="22" t="n"/>
      <c r="G1918" s="22" t="n"/>
      <c r="H1918" s="19" t="n"/>
      <c r="I1918" s="30">
        <f>IF(AND($F1918="",$G1918=""),"",IF(N('設定'!$B$11)&gt;0,ROUND((N($F1918)*60+N($G1918))/N('設定'!$B$11),0)*N('設定'!$B$11),(N($F1918)*60+N($G1918)))/60)</f>
        <v/>
      </c>
      <c r="J1918" s="31">
        <f>IF(OR($I1918="",$P1918="",$P1918="なし"),"",$I1918*N(INDEX('メンバー'!$D$5:$D$24,$P1918)))</f>
        <v/>
      </c>
      <c r="K1918" s="32">
        <f>IF(OR($O1918="",$O1918="なし"),"",INDEX('案件'!$D$5:$D$84,$O1918)&amp;"")</f>
        <v/>
      </c>
      <c r="L1918" s="32">
        <f>IF(AND($A1918="",$B1918="",$C1918="",$F1918="",$G1918=""),"",IF(NOT(ISNUMBER($A1918)),"日付がない",IF($P1918="","氏名がない",IF($P1918="なし","氏名がメンバーにない",IF($O1918="","案件コードがない",IF($O1918="なし","案件コードが案件にない",IF($I1918="","時間がない",IF((N($F1918)*60+N($G1918))=0,"時間が0",IF($I1918=0,"丸めると0分","")))))))))</f>
        <v/>
      </c>
      <c r="M1918" s="58" t="n"/>
      <c r="N1918" s="33">
        <f>IF(ISNUMBER($A1918),DATE(YEAR($A1918),MONTH($A1918),1),"")</f>
        <v/>
      </c>
      <c r="O1918" s="34">
        <f>IF($C1918="","",IFERROR(MATCH($C1918,'案件'!$A$5:$A$84,0),"なし"))</f>
        <v/>
      </c>
      <c r="P1918" s="34">
        <f>IF($B1918="","",IFERROR(MATCH($B1918,'メンバー'!$B$5:$B$24,0),"なし"))</f>
        <v/>
      </c>
    </row>
    <row r="1919" ht="17" customHeight="1">
      <c r="A1919" s="23" t="n"/>
      <c r="B1919" s="21" t="n"/>
      <c r="C1919" s="21" t="n"/>
      <c r="D1919" s="29">
        <f>IF(OR($O1919="",$O1919="なし"),"",INDEX('案件'!$B$5:$B$84,$O1919)&amp;"")</f>
        <v/>
      </c>
      <c r="E1919" s="19" t="n"/>
      <c r="F1919" s="22" t="n"/>
      <c r="G1919" s="22" t="n"/>
      <c r="H1919" s="19" t="n"/>
      <c r="I1919" s="30">
        <f>IF(AND($F1919="",$G1919=""),"",IF(N('設定'!$B$11)&gt;0,ROUND((N($F1919)*60+N($G1919))/N('設定'!$B$11),0)*N('設定'!$B$11),(N($F1919)*60+N($G1919)))/60)</f>
        <v/>
      </c>
      <c r="J1919" s="31">
        <f>IF(OR($I1919="",$P1919="",$P1919="なし"),"",$I1919*N(INDEX('メンバー'!$D$5:$D$24,$P1919)))</f>
        <v/>
      </c>
      <c r="K1919" s="32">
        <f>IF(OR($O1919="",$O1919="なし"),"",INDEX('案件'!$D$5:$D$84,$O1919)&amp;"")</f>
        <v/>
      </c>
      <c r="L1919" s="32">
        <f>IF(AND($A1919="",$B1919="",$C1919="",$F1919="",$G1919=""),"",IF(NOT(ISNUMBER($A1919)),"日付がない",IF($P1919="","氏名がない",IF($P1919="なし","氏名がメンバーにない",IF($O1919="","案件コードがない",IF($O1919="なし","案件コードが案件にない",IF($I1919="","時間がない",IF((N($F1919)*60+N($G1919))=0,"時間が0",IF($I1919=0,"丸めると0分","")))))))))</f>
        <v/>
      </c>
      <c r="M1919" s="58" t="n"/>
      <c r="N1919" s="33">
        <f>IF(ISNUMBER($A1919),DATE(YEAR($A1919),MONTH($A1919),1),"")</f>
        <v/>
      </c>
      <c r="O1919" s="34">
        <f>IF($C1919="","",IFERROR(MATCH($C1919,'案件'!$A$5:$A$84,0),"なし"))</f>
        <v/>
      </c>
      <c r="P1919" s="34">
        <f>IF($B1919="","",IFERROR(MATCH($B1919,'メンバー'!$B$5:$B$24,0),"なし"))</f>
        <v/>
      </c>
    </row>
    <row r="1920" ht="17" customHeight="1">
      <c r="A1920" s="23" t="n"/>
      <c r="B1920" s="21" t="n"/>
      <c r="C1920" s="21" t="n"/>
      <c r="D1920" s="29">
        <f>IF(OR($O1920="",$O1920="なし"),"",INDEX('案件'!$B$5:$B$84,$O1920)&amp;"")</f>
        <v/>
      </c>
      <c r="E1920" s="19" t="n"/>
      <c r="F1920" s="22" t="n"/>
      <c r="G1920" s="22" t="n"/>
      <c r="H1920" s="19" t="n"/>
      <c r="I1920" s="30">
        <f>IF(AND($F1920="",$G1920=""),"",IF(N('設定'!$B$11)&gt;0,ROUND((N($F1920)*60+N($G1920))/N('設定'!$B$11),0)*N('設定'!$B$11),(N($F1920)*60+N($G1920)))/60)</f>
        <v/>
      </c>
      <c r="J1920" s="31">
        <f>IF(OR($I1920="",$P1920="",$P1920="なし"),"",$I1920*N(INDEX('メンバー'!$D$5:$D$24,$P1920)))</f>
        <v/>
      </c>
      <c r="K1920" s="32">
        <f>IF(OR($O1920="",$O1920="なし"),"",INDEX('案件'!$D$5:$D$84,$O1920)&amp;"")</f>
        <v/>
      </c>
      <c r="L1920" s="32">
        <f>IF(AND($A1920="",$B1920="",$C1920="",$F1920="",$G1920=""),"",IF(NOT(ISNUMBER($A1920)),"日付がない",IF($P1920="","氏名がない",IF($P1920="なし","氏名がメンバーにない",IF($O1920="","案件コードがない",IF($O1920="なし","案件コードが案件にない",IF($I1920="","時間がない",IF((N($F1920)*60+N($G1920))=0,"時間が0",IF($I1920=0,"丸めると0分","")))))))))</f>
        <v/>
      </c>
      <c r="M1920" s="58" t="n"/>
      <c r="N1920" s="33">
        <f>IF(ISNUMBER($A1920),DATE(YEAR($A1920),MONTH($A1920),1),"")</f>
        <v/>
      </c>
      <c r="O1920" s="34">
        <f>IF($C1920="","",IFERROR(MATCH($C1920,'案件'!$A$5:$A$84,0),"なし"))</f>
        <v/>
      </c>
      <c r="P1920" s="34">
        <f>IF($B1920="","",IFERROR(MATCH($B1920,'メンバー'!$B$5:$B$24,0),"なし"))</f>
        <v/>
      </c>
    </row>
    <row r="1921" ht="17" customHeight="1">
      <c r="A1921" s="23" t="n"/>
      <c r="B1921" s="21" t="n"/>
      <c r="C1921" s="21" t="n"/>
      <c r="D1921" s="29">
        <f>IF(OR($O1921="",$O1921="なし"),"",INDEX('案件'!$B$5:$B$84,$O1921)&amp;"")</f>
        <v/>
      </c>
      <c r="E1921" s="19" t="n"/>
      <c r="F1921" s="22" t="n"/>
      <c r="G1921" s="22" t="n"/>
      <c r="H1921" s="19" t="n"/>
      <c r="I1921" s="30">
        <f>IF(AND($F1921="",$G1921=""),"",IF(N('設定'!$B$11)&gt;0,ROUND((N($F1921)*60+N($G1921))/N('設定'!$B$11),0)*N('設定'!$B$11),(N($F1921)*60+N($G1921)))/60)</f>
        <v/>
      </c>
      <c r="J1921" s="31">
        <f>IF(OR($I1921="",$P1921="",$P1921="なし"),"",$I1921*N(INDEX('メンバー'!$D$5:$D$24,$P1921)))</f>
        <v/>
      </c>
      <c r="K1921" s="32">
        <f>IF(OR($O1921="",$O1921="なし"),"",INDEX('案件'!$D$5:$D$84,$O1921)&amp;"")</f>
        <v/>
      </c>
      <c r="L1921" s="32">
        <f>IF(AND($A1921="",$B1921="",$C1921="",$F1921="",$G1921=""),"",IF(NOT(ISNUMBER($A1921)),"日付がない",IF($P1921="","氏名がない",IF($P1921="なし","氏名がメンバーにない",IF($O1921="","案件コードがない",IF($O1921="なし","案件コードが案件にない",IF($I1921="","時間がない",IF((N($F1921)*60+N($G1921))=0,"時間が0",IF($I1921=0,"丸めると0分","")))))))))</f>
        <v/>
      </c>
      <c r="M1921" s="58" t="n"/>
      <c r="N1921" s="33">
        <f>IF(ISNUMBER($A1921),DATE(YEAR($A1921),MONTH($A1921),1),"")</f>
        <v/>
      </c>
      <c r="O1921" s="34">
        <f>IF($C1921="","",IFERROR(MATCH($C1921,'案件'!$A$5:$A$84,0),"なし"))</f>
        <v/>
      </c>
      <c r="P1921" s="34">
        <f>IF($B1921="","",IFERROR(MATCH($B1921,'メンバー'!$B$5:$B$24,0),"なし"))</f>
        <v/>
      </c>
    </row>
    <row r="1922" ht="17" customHeight="1">
      <c r="A1922" s="23" t="n"/>
      <c r="B1922" s="21" t="n"/>
      <c r="C1922" s="21" t="n"/>
      <c r="D1922" s="29">
        <f>IF(OR($O1922="",$O1922="なし"),"",INDEX('案件'!$B$5:$B$84,$O1922)&amp;"")</f>
        <v/>
      </c>
      <c r="E1922" s="19" t="n"/>
      <c r="F1922" s="22" t="n"/>
      <c r="G1922" s="22" t="n"/>
      <c r="H1922" s="19" t="n"/>
      <c r="I1922" s="30">
        <f>IF(AND($F1922="",$G1922=""),"",IF(N('設定'!$B$11)&gt;0,ROUND((N($F1922)*60+N($G1922))/N('設定'!$B$11),0)*N('設定'!$B$11),(N($F1922)*60+N($G1922)))/60)</f>
        <v/>
      </c>
      <c r="J1922" s="31">
        <f>IF(OR($I1922="",$P1922="",$P1922="なし"),"",$I1922*N(INDEX('メンバー'!$D$5:$D$24,$P1922)))</f>
        <v/>
      </c>
      <c r="K1922" s="32">
        <f>IF(OR($O1922="",$O1922="なし"),"",INDEX('案件'!$D$5:$D$84,$O1922)&amp;"")</f>
        <v/>
      </c>
      <c r="L1922" s="32">
        <f>IF(AND($A1922="",$B1922="",$C1922="",$F1922="",$G1922=""),"",IF(NOT(ISNUMBER($A1922)),"日付がない",IF($P1922="","氏名がない",IF($P1922="なし","氏名がメンバーにない",IF($O1922="","案件コードがない",IF($O1922="なし","案件コードが案件にない",IF($I1922="","時間がない",IF((N($F1922)*60+N($G1922))=0,"時間が0",IF($I1922=0,"丸めると0分","")))))))))</f>
        <v/>
      </c>
      <c r="M1922" s="58" t="n"/>
      <c r="N1922" s="33">
        <f>IF(ISNUMBER($A1922),DATE(YEAR($A1922),MONTH($A1922),1),"")</f>
        <v/>
      </c>
      <c r="O1922" s="34">
        <f>IF($C1922="","",IFERROR(MATCH($C1922,'案件'!$A$5:$A$84,0),"なし"))</f>
        <v/>
      </c>
      <c r="P1922" s="34">
        <f>IF($B1922="","",IFERROR(MATCH($B1922,'メンバー'!$B$5:$B$24,0),"なし"))</f>
        <v/>
      </c>
    </row>
    <row r="1923" ht="17" customHeight="1">
      <c r="A1923" s="23" t="n"/>
      <c r="B1923" s="21" t="n"/>
      <c r="C1923" s="21" t="n"/>
      <c r="D1923" s="29">
        <f>IF(OR($O1923="",$O1923="なし"),"",INDEX('案件'!$B$5:$B$84,$O1923)&amp;"")</f>
        <v/>
      </c>
      <c r="E1923" s="19" t="n"/>
      <c r="F1923" s="22" t="n"/>
      <c r="G1923" s="22" t="n"/>
      <c r="H1923" s="19" t="n"/>
      <c r="I1923" s="30">
        <f>IF(AND($F1923="",$G1923=""),"",IF(N('設定'!$B$11)&gt;0,ROUND((N($F1923)*60+N($G1923))/N('設定'!$B$11),0)*N('設定'!$B$11),(N($F1923)*60+N($G1923)))/60)</f>
        <v/>
      </c>
      <c r="J1923" s="31">
        <f>IF(OR($I1923="",$P1923="",$P1923="なし"),"",$I1923*N(INDEX('メンバー'!$D$5:$D$24,$P1923)))</f>
        <v/>
      </c>
      <c r="K1923" s="32">
        <f>IF(OR($O1923="",$O1923="なし"),"",INDEX('案件'!$D$5:$D$84,$O1923)&amp;"")</f>
        <v/>
      </c>
      <c r="L1923" s="32">
        <f>IF(AND($A1923="",$B1923="",$C1923="",$F1923="",$G1923=""),"",IF(NOT(ISNUMBER($A1923)),"日付がない",IF($P1923="","氏名がない",IF($P1923="なし","氏名がメンバーにない",IF($O1923="","案件コードがない",IF($O1923="なし","案件コードが案件にない",IF($I1923="","時間がない",IF((N($F1923)*60+N($G1923))=0,"時間が0",IF($I1923=0,"丸めると0分","")))))))))</f>
        <v/>
      </c>
      <c r="M1923" s="58" t="n"/>
      <c r="N1923" s="33">
        <f>IF(ISNUMBER($A1923),DATE(YEAR($A1923),MONTH($A1923),1),"")</f>
        <v/>
      </c>
      <c r="O1923" s="34">
        <f>IF($C1923="","",IFERROR(MATCH($C1923,'案件'!$A$5:$A$84,0),"なし"))</f>
        <v/>
      </c>
      <c r="P1923" s="34">
        <f>IF($B1923="","",IFERROR(MATCH($B1923,'メンバー'!$B$5:$B$24,0),"なし"))</f>
        <v/>
      </c>
    </row>
    <row r="1924" ht="17" customHeight="1">
      <c r="A1924" s="23" t="n"/>
      <c r="B1924" s="21" t="n"/>
      <c r="C1924" s="21" t="n"/>
      <c r="D1924" s="29">
        <f>IF(OR($O1924="",$O1924="なし"),"",INDEX('案件'!$B$5:$B$84,$O1924)&amp;"")</f>
        <v/>
      </c>
      <c r="E1924" s="19" t="n"/>
      <c r="F1924" s="22" t="n"/>
      <c r="G1924" s="22" t="n"/>
      <c r="H1924" s="19" t="n"/>
      <c r="I1924" s="30">
        <f>IF(AND($F1924="",$G1924=""),"",IF(N('設定'!$B$11)&gt;0,ROUND((N($F1924)*60+N($G1924))/N('設定'!$B$11),0)*N('設定'!$B$11),(N($F1924)*60+N($G1924)))/60)</f>
        <v/>
      </c>
      <c r="J1924" s="31">
        <f>IF(OR($I1924="",$P1924="",$P1924="なし"),"",$I1924*N(INDEX('メンバー'!$D$5:$D$24,$P1924)))</f>
        <v/>
      </c>
      <c r="K1924" s="32">
        <f>IF(OR($O1924="",$O1924="なし"),"",INDEX('案件'!$D$5:$D$84,$O1924)&amp;"")</f>
        <v/>
      </c>
      <c r="L1924" s="32">
        <f>IF(AND($A1924="",$B1924="",$C1924="",$F1924="",$G1924=""),"",IF(NOT(ISNUMBER($A1924)),"日付がない",IF($P1924="","氏名がない",IF($P1924="なし","氏名がメンバーにない",IF($O1924="","案件コードがない",IF($O1924="なし","案件コードが案件にない",IF($I1924="","時間がない",IF((N($F1924)*60+N($G1924))=0,"時間が0",IF($I1924=0,"丸めると0分","")))))))))</f>
        <v/>
      </c>
      <c r="M1924" s="58" t="n"/>
      <c r="N1924" s="33">
        <f>IF(ISNUMBER($A1924),DATE(YEAR($A1924),MONTH($A1924),1),"")</f>
        <v/>
      </c>
      <c r="O1924" s="34">
        <f>IF($C1924="","",IFERROR(MATCH($C1924,'案件'!$A$5:$A$84,0),"なし"))</f>
        <v/>
      </c>
      <c r="P1924" s="34">
        <f>IF($B1924="","",IFERROR(MATCH($B1924,'メンバー'!$B$5:$B$24,0),"なし"))</f>
        <v/>
      </c>
    </row>
    <row r="1925" ht="17" customHeight="1">
      <c r="A1925" s="23" t="n"/>
      <c r="B1925" s="21" t="n"/>
      <c r="C1925" s="21" t="n"/>
      <c r="D1925" s="29">
        <f>IF(OR($O1925="",$O1925="なし"),"",INDEX('案件'!$B$5:$B$84,$O1925)&amp;"")</f>
        <v/>
      </c>
      <c r="E1925" s="19" t="n"/>
      <c r="F1925" s="22" t="n"/>
      <c r="G1925" s="22" t="n"/>
      <c r="H1925" s="19" t="n"/>
      <c r="I1925" s="30">
        <f>IF(AND($F1925="",$G1925=""),"",IF(N('設定'!$B$11)&gt;0,ROUND((N($F1925)*60+N($G1925))/N('設定'!$B$11),0)*N('設定'!$B$11),(N($F1925)*60+N($G1925)))/60)</f>
        <v/>
      </c>
      <c r="J1925" s="31">
        <f>IF(OR($I1925="",$P1925="",$P1925="なし"),"",$I1925*N(INDEX('メンバー'!$D$5:$D$24,$P1925)))</f>
        <v/>
      </c>
      <c r="K1925" s="32">
        <f>IF(OR($O1925="",$O1925="なし"),"",INDEX('案件'!$D$5:$D$84,$O1925)&amp;"")</f>
        <v/>
      </c>
      <c r="L1925" s="32">
        <f>IF(AND($A1925="",$B1925="",$C1925="",$F1925="",$G1925=""),"",IF(NOT(ISNUMBER($A1925)),"日付がない",IF($P1925="","氏名がない",IF($P1925="なし","氏名がメンバーにない",IF($O1925="","案件コードがない",IF($O1925="なし","案件コードが案件にない",IF($I1925="","時間がない",IF((N($F1925)*60+N($G1925))=0,"時間が0",IF($I1925=0,"丸めると0分","")))))))))</f>
        <v/>
      </c>
      <c r="M1925" s="58" t="n"/>
      <c r="N1925" s="33">
        <f>IF(ISNUMBER($A1925),DATE(YEAR($A1925),MONTH($A1925),1),"")</f>
        <v/>
      </c>
      <c r="O1925" s="34">
        <f>IF($C1925="","",IFERROR(MATCH($C1925,'案件'!$A$5:$A$84,0),"なし"))</f>
        <v/>
      </c>
      <c r="P1925" s="34">
        <f>IF($B1925="","",IFERROR(MATCH($B1925,'メンバー'!$B$5:$B$24,0),"なし"))</f>
        <v/>
      </c>
    </row>
    <row r="1926" ht="17" customHeight="1">
      <c r="A1926" s="23" t="n"/>
      <c r="B1926" s="21" t="n"/>
      <c r="C1926" s="21" t="n"/>
      <c r="D1926" s="29">
        <f>IF(OR($O1926="",$O1926="なし"),"",INDEX('案件'!$B$5:$B$84,$O1926)&amp;"")</f>
        <v/>
      </c>
      <c r="E1926" s="19" t="n"/>
      <c r="F1926" s="22" t="n"/>
      <c r="G1926" s="22" t="n"/>
      <c r="H1926" s="19" t="n"/>
      <c r="I1926" s="30">
        <f>IF(AND($F1926="",$G1926=""),"",IF(N('設定'!$B$11)&gt;0,ROUND((N($F1926)*60+N($G1926))/N('設定'!$B$11),0)*N('設定'!$B$11),(N($F1926)*60+N($G1926)))/60)</f>
        <v/>
      </c>
      <c r="J1926" s="31">
        <f>IF(OR($I1926="",$P1926="",$P1926="なし"),"",$I1926*N(INDEX('メンバー'!$D$5:$D$24,$P1926)))</f>
        <v/>
      </c>
      <c r="K1926" s="32">
        <f>IF(OR($O1926="",$O1926="なし"),"",INDEX('案件'!$D$5:$D$84,$O1926)&amp;"")</f>
        <v/>
      </c>
      <c r="L1926" s="32">
        <f>IF(AND($A1926="",$B1926="",$C1926="",$F1926="",$G1926=""),"",IF(NOT(ISNUMBER($A1926)),"日付がない",IF($P1926="","氏名がない",IF($P1926="なし","氏名がメンバーにない",IF($O1926="","案件コードがない",IF($O1926="なし","案件コードが案件にない",IF($I1926="","時間がない",IF((N($F1926)*60+N($G1926))=0,"時間が0",IF($I1926=0,"丸めると0分","")))))))))</f>
        <v/>
      </c>
      <c r="M1926" s="58" t="n"/>
      <c r="N1926" s="33">
        <f>IF(ISNUMBER($A1926),DATE(YEAR($A1926),MONTH($A1926),1),"")</f>
        <v/>
      </c>
      <c r="O1926" s="34">
        <f>IF($C1926="","",IFERROR(MATCH($C1926,'案件'!$A$5:$A$84,0),"なし"))</f>
        <v/>
      </c>
      <c r="P1926" s="34">
        <f>IF($B1926="","",IFERROR(MATCH($B1926,'メンバー'!$B$5:$B$24,0),"なし"))</f>
        <v/>
      </c>
    </row>
    <row r="1927" ht="17" customHeight="1">
      <c r="A1927" s="23" t="n"/>
      <c r="B1927" s="21" t="n"/>
      <c r="C1927" s="21" t="n"/>
      <c r="D1927" s="29">
        <f>IF(OR($O1927="",$O1927="なし"),"",INDEX('案件'!$B$5:$B$84,$O1927)&amp;"")</f>
        <v/>
      </c>
      <c r="E1927" s="19" t="n"/>
      <c r="F1927" s="22" t="n"/>
      <c r="G1927" s="22" t="n"/>
      <c r="H1927" s="19" t="n"/>
      <c r="I1927" s="30">
        <f>IF(AND($F1927="",$G1927=""),"",IF(N('設定'!$B$11)&gt;0,ROUND((N($F1927)*60+N($G1927))/N('設定'!$B$11),0)*N('設定'!$B$11),(N($F1927)*60+N($G1927)))/60)</f>
        <v/>
      </c>
      <c r="J1927" s="31">
        <f>IF(OR($I1927="",$P1927="",$P1927="なし"),"",$I1927*N(INDEX('メンバー'!$D$5:$D$24,$P1927)))</f>
        <v/>
      </c>
      <c r="K1927" s="32">
        <f>IF(OR($O1927="",$O1927="なし"),"",INDEX('案件'!$D$5:$D$84,$O1927)&amp;"")</f>
        <v/>
      </c>
      <c r="L1927" s="32">
        <f>IF(AND($A1927="",$B1927="",$C1927="",$F1927="",$G1927=""),"",IF(NOT(ISNUMBER($A1927)),"日付がない",IF($P1927="","氏名がない",IF($P1927="なし","氏名がメンバーにない",IF($O1927="","案件コードがない",IF($O1927="なし","案件コードが案件にない",IF($I1927="","時間がない",IF((N($F1927)*60+N($G1927))=0,"時間が0",IF($I1927=0,"丸めると0分","")))))))))</f>
        <v/>
      </c>
      <c r="M1927" s="58" t="n"/>
      <c r="N1927" s="33">
        <f>IF(ISNUMBER($A1927),DATE(YEAR($A1927),MONTH($A1927),1),"")</f>
        <v/>
      </c>
      <c r="O1927" s="34">
        <f>IF($C1927="","",IFERROR(MATCH($C1927,'案件'!$A$5:$A$84,0),"なし"))</f>
        <v/>
      </c>
      <c r="P1927" s="34">
        <f>IF($B1927="","",IFERROR(MATCH($B1927,'メンバー'!$B$5:$B$24,0),"なし"))</f>
        <v/>
      </c>
    </row>
    <row r="1928" ht="17" customHeight="1">
      <c r="A1928" s="23" t="n"/>
      <c r="B1928" s="21" t="n"/>
      <c r="C1928" s="21" t="n"/>
      <c r="D1928" s="29">
        <f>IF(OR($O1928="",$O1928="なし"),"",INDEX('案件'!$B$5:$B$84,$O1928)&amp;"")</f>
        <v/>
      </c>
      <c r="E1928" s="19" t="n"/>
      <c r="F1928" s="22" t="n"/>
      <c r="G1928" s="22" t="n"/>
      <c r="H1928" s="19" t="n"/>
      <c r="I1928" s="30">
        <f>IF(AND($F1928="",$G1928=""),"",IF(N('設定'!$B$11)&gt;0,ROUND((N($F1928)*60+N($G1928))/N('設定'!$B$11),0)*N('設定'!$B$11),(N($F1928)*60+N($G1928)))/60)</f>
        <v/>
      </c>
      <c r="J1928" s="31">
        <f>IF(OR($I1928="",$P1928="",$P1928="なし"),"",$I1928*N(INDEX('メンバー'!$D$5:$D$24,$P1928)))</f>
        <v/>
      </c>
      <c r="K1928" s="32">
        <f>IF(OR($O1928="",$O1928="なし"),"",INDEX('案件'!$D$5:$D$84,$O1928)&amp;"")</f>
        <v/>
      </c>
      <c r="L1928" s="32">
        <f>IF(AND($A1928="",$B1928="",$C1928="",$F1928="",$G1928=""),"",IF(NOT(ISNUMBER($A1928)),"日付がない",IF($P1928="","氏名がない",IF($P1928="なし","氏名がメンバーにない",IF($O1928="","案件コードがない",IF($O1928="なし","案件コードが案件にない",IF($I1928="","時間がない",IF((N($F1928)*60+N($G1928))=0,"時間が0",IF($I1928=0,"丸めると0分","")))))))))</f>
        <v/>
      </c>
      <c r="M1928" s="58" t="n"/>
      <c r="N1928" s="33">
        <f>IF(ISNUMBER($A1928),DATE(YEAR($A1928),MONTH($A1928),1),"")</f>
        <v/>
      </c>
      <c r="O1928" s="34">
        <f>IF($C1928="","",IFERROR(MATCH($C1928,'案件'!$A$5:$A$84,0),"なし"))</f>
        <v/>
      </c>
      <c r="P1928" s="34">
        <f>IF($B1928="","",IFERROR(MATCH($B1928,'メンバー'!$B$5:$B$24,0),"なし"))</f>
        <v/>
      </c>
    </row>
    <row r="1929" ht="17" customHeight="1">
      <c r="A1929" s="23" t="n"/>
      <c r="B1929" s="21" t="n"/>
      <c r="C1929" s="21" t="n"/>
      <c r="D1929" s="29">
        <f>IF(OR($O1929="",$O1929="なし"),"",INDEX('案件'!$B$5:$B$84,$O1929)&amp;"")</f>
        <v/>
      </c>
      <c r="E1929" s="19" t="n"/>
      <c r="F1929" s="22" t="n"/>
      <c r="G1929" s="22" t="n"/>
      <c r="H1929" s="19" t="n"/>
      <c r="I1929" s="30">
        <f>IF(AND($F1929="",$G1929=""),"",IF(N('設定'!$B$11)&gt;0,ROUND((N($F1929)*60+N($G1929))/N('設定'!$B$11),0)*N('設定'!$B$11),(N($F1929)*60+N($G1929)))/60)</f>
        <v/>
      </c>
      <c r="J1929" s="31">
        <f>IF(OR($I1929="",$P1929="",$P1929="なし"),"",$I1929*N(INDEX('メンバー'!$D$5:$D$24,$P1929)))</f>
        <v/>
      </c>
      <c r="K1929" s="32">
        <f>IF(OR($O1929="",$O1929="なし"),"",INDEX('案件'!$D$5:$D$84,$O1929)&amp;"")</f>
        <v/>
      </c>
      <c r="L1929" s="32">
        <f>IF(AND($A1929="",$B1929="",$C1929="",$F1929="",$G1929=""),"",IF(NOT(ISNUMBER($A1929)),"日付がない",IF($P1929="","氏名がない",IF($P1929="なし","氏名がメンバーにない",IF($O1929="","案件コードがない",IF($O1929="なし","案件コードが案件にない",IF($I1929="","時間がない",IF((N($F1929)*60+N($G1929))=0,"時間が0",IF($I1929=0,"丸めると0分","")))))))))</f>
        <v/>
      </c>
      <c r="M1929" s="58" t="n"/>
      <c r="N1929" s="33">
        <f>IF(ISNUMBER($A1929),DATE(YEAR($A1929),MONTH($A1929),1),"")</f>
        <v/>
      </c>
      <c r="O1929" s="34">
        <f>IF($C1929="","",IFERROR(MATCH($C1929,'案件'!$A$5:$A$84,0),"なし"))</f>
        <v/>
      </c>
      <c r="P1929" s="34">
        <f>IF($B1929="","",IFERROR(MATCH($B1929,'メンバー'!$B$5:$B$24,0),"なし"))</f>
        <v/>
      </c>
    </row>
    <row r="1930" ht="17" customHeight="1">
      <c r="A1930" s="23" t="n"/>
      <c r="B1930" s="21" t="n"/>
      <c r="C1930" s="21" t="n"/>
      <c r="D1930" s="29">
        <f>IF(OR($O1930="",$O1930="なし"),"",INDEX('案件'!$B$5:$B$84,$O1930)&amp;"")</f>
        <v/>
      </c>
      <c r="E1930" s="19" t="n"/>
      <c r="F1930" s="22" t="n"/>
      <c r="G1930" s="22" t="n"/>
      <c r="H1930" s="19" t="n"/>
      <c r="I1930" s="30">
        <f>IF(AND($F1930="",$G1930=""),"",IF(N('設定'!$B$11)&gt;0,ROUND((N($F1930)*60+N($G1930))/N('設定'!$B$11),0)*N('設定'!$B$11),(N($F1930)*60+N($G1930)))/60)</f>
        <v/>
      </c>
      <c r="J1930" s="31">
        <f>IF(OR($I1930="",$P1930="",$P1930="なし"),"",$I1930*N(INDEX('メンバー'!$D$5:$D$24,$P1930)))</f>
        <v/>
      </c>
      <c r="K1930" s="32">
        <f>IF(OR($O1930="",$O1930="なし"),"",INDEX('案件'!$D$5:$D$84,$O1930)&amp;"")</f>
        <v/>
      </c>
      <c r="L1930" s="32">
        <f>IF(AND($A1930="",$B1930="",$C1930="",$F1930="",$G1930=""),"",IF(NOT(ISNUMBER($A1930)),"日付がない",IF($P1930="","氏名がない",IF($P1930="なし","氏名がメンバーにない",IF($O1930="","案件コードがない",IF($O1930="なし","案件コードが案件にない",IF($I1930="","時間がない",IF((N($F1930)*60+N($G1930))=0,"時間が0",IF($I1930=0,"丸めると0分","")))))))))</f>
        <v/>
      </c>
      <c r="M1930" s="58" t="n"/>
      <c r="N1930" s="33">
        <f>IF(ISNUMBER($A1930),DATE(YEAR($A1930),MONTH($A1930),1),"")</f>
        <v/>
      </c>
      <c r="O1930" s="34">
        <f>IF($C1930="","",IFERROR(MATCH($C1930,'案件'!$A$5:$A$84,0),"なし"))</f>
        <v/>
      </c>
      <c r="P1930" s="34">
        <f>IF($B1930="","",IFERROR(MATCH($B1930,'メンバー'!$B$5:$B$24,0),"なし"))</f>
        <v/>
      </c>
    </row>
    <row r="1931" ht="17" customHeight="1">
      <c r="A1931" s="23" t="n"/>
      <c r="B1931" s="21" t="n"/>
      <c r="C1931" s="21" t="n"/>
      <c r="D1931" s="29">
        <f>IF(OR($O1931="",$O1931="なし"),"",INDEX('案件'!$B$5:$B$84,$O1931)&amp;"")</f>
        <v/>
      </c>
      <c r="E1931" s="19" t="n"/>
      <c r="F1931" s="22" t="n"/>
      <c r="G1931" s="22" t="n"/>
      <c r="H1931" s="19" t="n"/>
      <c r="I1931" s="30">
        <f>IF(AND($F1931="",$G1931=""),"",IF(N('設定'!$B$11)&gt;0,ROUND((N($F1931)*60+N($G1931))/N('設定'!$B$11),0)*N('設定'!$B$11),(N($F1931)*60+N($G1931)))/60)</f>
        <v/>
      </c>
      <c r="J1931" s="31">
        <f>IF(OR($I1931="",$P1931="",$P1931="なし"),"",$I1931*N(INDEX('メンバー'!$D$5:$D$24,$P1931)))</f>
        <v/>
      </c>
      <c r="K1931" s="32">
        <f>IF(OR($O1931="",$O1931="なし"),"",INDEX('案件'!$D$5:$D$84,$O1931)&amp;"")</f>
        <v/>
      </c>
      <c r="L1931" s="32">
        <f>IF(AND($A1931="",$B1931="",$C1931="",$F1931="",$G1931=""),"",IF(NOT(ISNUMBER($A1931)),"日付がない",IF($P1931="","氏名がない",IF($P1931="なし","氏名がメンバーにない",IF($O1931="","案件コードがない",IF($O1931="なし","案件コードが案件にない",IF($I1931="","時間がない",IF((N($F1931)*60+N($G1931))=0,"時間が0",IF($I1931=0,"丸めると0分","")))))))))</f>
        <v/>
      </c>
      <c r="M1931" s="58" t="n"/>
      <c r="N1931" s="33">
        <f>IF(ISNUMBER($A1931),DATE(YEAR($A1931),MONTH($A1931),1),"")</f>
        <v/>
      </c>
      <c r="O1931" s="34">
        <f>IF($C1931="","",IFERROR(MATCH($C1931,'案件'!$A$5:$A$84,0),"なし"))</f>
        <v/>
      </c>
      <c r="P1931" s="34">
        <f>IF($B1931="","",IFERROR(MATCH($B1931,'メンバー'!$B$5:$B$24,0),"なし"))</f>
        <v/>
      </c>
    </row>
    <row r="1932" ht="17" customHeight="1">
      <c r="A1932" s="23" t="n"/>
      <c r="B1932" s="21" t="n"/>
      <c r="C1932" s="21" t="n"/>
      <c r="D1932" s="29">
        <f>IF(OR($O1932="",$O1932="なし"),"",INDEX('案件'!$B$5:$B$84,$O1932)&amp;"")</f>
        <v/>
      </c>
      <c r="E1932" s="19" t="n"/>
      <c r="F1932" s="22" t="n"/>
      <c r="G1932" s="22" t="n"/>
      <c r="H1932" s="19" t="n"/>
      <c r="I1932" s="30">
        <f>IF(AND($F1932="",$G1932=""),"",IF(N('設定'!$B$11)&gt;0,ROUND((N($F1932)*60+N($G1932))/N('設定'!$B$11),0)*N('設定'!$B$11),(N($F1932)*60+N($G1932)))/60)</f>
        <v/>
      </c>
      <c r="J1932" s="31">
        <f>IF(OR($I1932="",$P1932="",$P1932="なし"),"",$I1932*N(INDEX('メンバー'!$D$5:$D$24,$P1932)))</f>
        <v/>
      </c>
      <c r="K1932" s="32">
        <f>IF(OR($O1932="",$O1932="なし"),"",INDEX('案件'!$D$5:$D$84,$O1932)&amp;"")</f>
        <v/>
      </c>
      <c r="L1932" s="32">
        <f>IF(AND($A1932="",$B1932="",$C1932="",$F1932="",$G1932=""),"",IF(NOT(ISNUMBER($A1932)),"日付がない",IF($P1932="","氏名がない",IF($P1932="なし","氏名がメンバーにない",IF($O1932="","案件コードがない",IF($O1932="なし","案件コードが案件にない",IF($I1932="","時間がない",IF((N($F1932)*60+N($G1932))=0,"時間が0",IF($I1932=0,"丸めると0分","")))))))))</f>
        <v/>
      </c>
      <c r="M1932" s="58" t="n"/>
      <c r="N1932" s="33">
        <f>IF(ISNUMBER($A1932),DATE(YEAR($A1932),MONTH($A1932),1),"")</f>
        <v/>
      </c>
      <c r="O1932" s="34">
        <f>IF($C1932="","",IFERROR(MATCH($C1932,'案件'!$A$5:$A$84,0),"なし"))</f>
        <v/>
      </c>
      <c r="P1932" s="34">
        <f>IF($B1932="","",IFERROR(MATCH($B1932,'メンバー'!$B$5:$B$24,0),"なし"))</f>
        <v/>
      </c>
    </row>
    <row r="1933" ht="17" customHeight="1">
      <c r="A1933" s="23" t="n"/>
      <c r="B1933" s="21" t="n"/>
      <c r="C1933" s="21" t="n"/>
      <c r="D1933" s="29">
        <f>IF(OR($O1933="",$O1933="なし"),"",INDEX('案件'!$B$5:$B$84,$O1933)&amp;"")</f>
        <v/>
      </c>
      <c r="E1933" s="19" t="n"/>
      <c r="F1933" s="22" t="n"/>
      <c r="G1933" s="22" t="n"/>
      <c r="H1933" s="19" t="n"/>
      <c r="I1933" s="30">
        <f>IF(AND($F1933="",$G1933=""),"",IF(N('設定'!$B$11)&gt;0,ROUND((N($F1933)*60+N($G1933))/N('設定'!$B$11),0)*N('設定'!$B$11),(N($F1933)*60+N($G1933)))/60)</f>
        <v/>
      </c>
      <c r="J1933" s="31">
        <f>IF(OR($I1933="",$P1933="",$P1933="なし"),"",$I1933*N(INDEX('メンバー'!$D$5:$D$24,$P1933)))</f>
        <v/>
      </c>
      <c r="K1933" s="32">
        <f>IF(OR($O1933="",$O1933="なし"),"",INDEX('案件'!$D$5:$D$84,$O1933)&amp;"")</f>
        <v/>
      </c>
      <c r="L1933" s="32">
        <f>IF(AND($A1933="",$B1933="",$C1933="",$F1933="",$G1933=""),"",IF(NOT(ISNUMBER($A1933)),"日付がない",IF($P1933="","氏名がない",IF($P1933="なし","氏名がメンバーにない",IF($O1933="","案件コードがない",IF($O1933="なし","案件コードが案件にない",IF($I1933="","時間がない",IF((N($F1933)*60+N($G1933))=0,"時間が0",IF($I1933=0,"丸めると0分","")))))))))</f>
        <v/>
      </c>
      <c r="M1933" s="58" t="n"/>
      <c r="N1933" s="33">
        <f>IF(ISNUMBER($A1933),DATE(YEAR($A1933),MONTH($A1933),1),"")</f>
        <v/>
      </c>
      <c r="O1933" s="34">
        <f>IF($C1933="","",IFERROR(MATCH($C1933,'案件'!$A$5:$A$84,0),"なし"))</f>
        <v/>
      </c>
      <c r="P1933" s="34">
        <f>IF($B1933="","",IFERROR(MATCH($B1933,'メンバー'!$B$5:$B$24,0),"なし"))</f>
        <v/>
      </c>
    </row>
    <row r="1934" ht="17" customHeight="1">
      <c r="A1934" s="23" t="n"/>
      <c r="B1934" s="21" t="n"/>
      <c r="C1934" s="21" t="n"/>
      <c r="D1934" s="29">
        <f>IF(OR($O1934="",$O1934="なし"),"",INDEX('案件'!$B$5:$B$84,$O1934)&amp;"")</f>
        <v/>
      </c>
      <c r="E1934" s="19" t="n"/>
      <c r="F1934" s="22" t="n"/>
      <c r="G1934" s="22" t="n"/>
      <c r="H1934" s="19" t="n"/>
      <c r="I1934" s="30">
        <f>IF(AND($F1934="",$G1934=""),"",IF(N('設定'!$B$11)&gt;0,ROUND((N($F1934)*60+N($G1934))/N('設定'!$B$11),0)*N('設定'!$B$11),(N($F1934)*60+N($G1934)))/60)</f>
        <v/>
      </c>
      <c r="J1934" s="31">
        <f>IF(OR($I1934="",$P1934="",$P1934="なし"),"",$I1934*N(INDEX('メンバー'!$D$5:$D$24,$P1934)))</f>
        <v/>
      </c>
      <c r="K1934" s="32">
        <f>IF(OR($O1934="",$O1934="なし"),"",INDEX('案件'!$D$5:$D$84,$O1934)&amp;"")</f>
        <v/>
      </c>
      <c r="L1934" s="32">
        <f>IF(AND($A1934="",$B1934="",$C1934="",$F1934="",$G1934=""),"",IF(NOT(ISNUMBER($A1934)),"日付がない",IF($P1934="","氏名がない",IF($P1934="なし","氏名がメンバーにない",IF($O1934="","案件コードがない",IF($O1934="なし","案件コードが案件にない",IF($I1934="","時間がない",IF((N($F1934)*60+N($G1934))=0,"時間が0",IF($I1934=0,"丸めると0分","")))))))))</f>
        <v/>
      </c>
      <c r="M1934" s="58" t="n"/>
      <c r="N1934" s="33">
        <f>IF(ISNUMBER($A1934),DATE(YEAR($A1934),MONTH($A1934),1),"")</f>
        <v/>
      </c>
      <c r="O1934" s="34">
        <f>IF($C1934="","",IFERROR(MATCH($C1934,'案件'!$A$5:$A$84,0),"なし"))</f>
        <v/>
      </c>
      <c r="P1934" s="34">
        <f>IF($B1934="","",IFERROR(MATCH($B1934,'メンバー'!$B$5:$B$24,0),"なし"))</f>
        <v/>
      </c>
    </row>
    <row r="1935" ht="17" customHeight="1">
      <c r="A1935" s="23" t="n"/>
      <c r="B1935" s="21" t="n"/>
      <c r="C1935" s="21" t="n"/>
      <c r="D1935" s="29">
        <f>IF(OR($O1935="",$O1935="なし"),"",INDEX('案件'!$B$5:$B$84,$O1935)&amp;"")</f>
        <v/>
      </c>
      <c r="E1935" s="19" t="n"/>
      <c r="F1935" s="22" t="n"/>
      <c r="G1935" s="22" t="n"/>
      <c r="H1935" s="19" t="n"/>
      <c r="I1935" s="30">
        <f>IF(AND($F1935="",$G1935=""),"",IF(N('設定'!$B$11)&gt;0,ROUND((N($F1935)*60+N($G1935))/N('設定'!$B$11),0)*N('設定'!$B$11),(N($F1935)*60+N($G1935)))/60)</f>
        <v/>
      </c>
      <c r="J1935" s="31">
        <f>IF(OR($I1935="",$P1935="",$P1935="なし"),"",$I1935*N(INDEX('メンバー'!$D$5:$D$24,$P1935)))</f>
        <v/>
      </c>
      <c r="K1935" s="32">
        <f>IF(OR($O1935="",$O1935="なし"),"",INDEX('案件'!$D$5:$D$84,$O1935)&amp;"")</f>
        <v/>
      </c>
      <c r="L1935" s="32">
        <f>IF(AND($A1935="",$B1935="",$C1935="",$F1935="",$G1935=""),"",IF(NOT(ISNUMBER($A1935)),"日付がない",IF($P1935="","氏名がない",IF($P1935="なし","氏名がメンバーにない",IF($O1935="","案件コードがない",IF($O1935="なし","案件コードが案件にない",IF($I1935="","時間がない",IF((N($F1935)*60+N($G1935))=0,"時間が0",IF($I1935=0,"丸めると0分","")))))))))</f>
        <v/>
      </c>
      <c r="M1935" s="58" t="n"/>
      <c r="N1935" s="33">
        <f>IF(ISNUMBER($A1935),DATE(YEAR($A1935),MONTH($A1935),1),"")</f>
        <v/>
      </c>
      <c r="O1935" s="34">
        <f>IF($C1935="","",IFERROR(MATCH($C1935,'案件'!$A$5:$A$84,0),"なし"))</f>
        <v/>
      </c>
      <c r="P1935" s="34">
        <f>IF($B1935="","",IFERROR(MATCH($B1935,'メンバー'!$B$5:$B$24,0),"なし"))</f>
        <v/>
      </c>
    </row>
    <row r="1936" ht="17" customHeight="1">
      <c r="A1936" s="23" t="n"/>
      <c r="B1936" s="21" t="n"/>
      <c r="C1936" s="21" t="n"/>
      <c r="D1936" s="29">
        <f>IF(OR($O1936="",$O1936="なし"),"",INDEX('案件'!$B$5:$B$84,$O1936)&amp;"")</f>
        <v/>
      </c>
      <c r="E1936" s="19" t="n"/>
      <c r="F1936" s="22" t="n"/>
      <c r="G1936" s="22" t="n"/>
      <c r="H1936" s="19" t="n"/>
      <c r="I1936" s="30">
        <f>IF(AND($F1936="",$G1936=""),"",IF(N('設定'!$B$11)&gt;0,ROUND((N($F1936)*60+N($G1936))/N('設定'!$B$11),0)*N('設定'!$B$11),(N($F1936)*60+N($G1936)))/60)</f>
        <v/>
      </c>
      <c r="J1936" s="31">
        <f>IF(OR($I1936="",$P1936="",$P1936="なし"),"",$I1936*N(INDEX('メンバー'!$D$5:$D$24,$P1936)))</f>
        <v/>
      </c>
      <c r="K1936" s="32">
        <f>IF(OR($O1936="",$O1936="なし"),"",INDEX('案件'!$D$5:$D$84,$O1936)&amp;"")</f>
        <v/>
      </c>
      <c r="L1936" s="32">
        <f>IF(AND($A1936="",$B1936="",$C1936="",$F1936="",$G1936=""),"",IF(NOT(ISNUMBER($A1936)),"日付がない",IF($P1936="","氏名がない",IF($P1936="なし","氏名がメンバーにない",IF($O1936="","案件コードがない",IF($O1936="なし","案件コードが案件にない",IF($I1936="","時間がない",IF((N($F1936)*60+N($G1936))=0,"時間が0",IF($I1936=0,"丸めると0分","")))))))))</f>
        <v/>
      </c>
      <c r="M1936" s="58" t="n"/>
      <c r="N1936" s="33">
        <f>IF(ISNUMBER($A1936),DATE(YEAR($A1936),MONTH($A1936),1),"")</f>
        <v/>
      </c>
      <c r="O1936" s="34">
        <f>IF($C1936="","",IFERROR(MATCH($C1936,'案件'!$A$5:$A$84,0),"なし"))</f>
        <v/>
      </c>
      <c r="P1936" s="34">
        <f>IF($B1936="","",IFERROR(MATCH($B1936,'メンバー'!$B$5:$B$24,0),"なし"))</f>
        <v/>
      </c>
    </row>
    <row r="1937" ht="17" customHeight="1">
      <c r="A1937" s="23" t="n"/>
      <c r="B1937" s="21" t="n"/>
      <c r="C1937" s="21" t="n"/>
      <c r="D1937" s="29">
        <f>IF(OR($O1937="",$O1937="なし"),"",INDEX('案件'!$B$5:$B$84,$O1937)&amp;"")</f>
        <v/>
      </c>
      <c r="E1937" s="19" t="n"/>
      <c r="F1937" s="22" t="n"/>
      <c r="G1937" s="22" t="n"/>
      <c r="H1937" s="19" t="n"/>
      <c r="I1937" s="30">
        <f>IF(AND($F1937="",$G1937=""),"",IF(N('設定'!$B$11)&gt;0,ROUND((N($F1937)*60+N($G1937))/N('設定'!$B$11),0)*N('設定'!$B$11),(N($F1937)*60+N($G1937)))/60)</f>
        <v/>
      </c>
      <c r="J1937" s="31">
        <f>IF(OR($I1937="",$P1937="",$P1937="なし"),"",$I1937*N(INDEX('メンバー'!$D$5:$D$24,$P1937)))</f>
        <v/>
      </c>
      <c r="K1937" s="32">
        <f>IF(OR($O1937="",$O1937="なし"),"",INDEX('案件'!$D$5:$D$84,$O1937)&amp;"")</f>
        <v/>
      </c>
      <c r="L1937" s="32">
        <f>IF(AND($A1937="",$B1937="",$C1937="",$F1937="",$G1937=""),"",IF(NOT(ISNUMBER($A1937)),"日付がない",IF($P1937="","氏名がない",IF($P1937="なし","氏名がメンバーにない",IF($O1937="","案件コードがない",IF($O1937="なし","案件コードが案件にない",IF($I1937="","時間がない",IF((N($F1937)*60+N($G1937))=0,"時間が0",IF($I1937=0,"丸めると0分","")))))))))</f>
        <v/>
      </c>
      <c r="M1937" s="58" t="n"/>
      <c r="N1937" s="33">
        <f>IF(ISNUMBER($A1937),DATE(YEAR($A1937),MONTH($A1937),1),"")</f>
        <v/>
      </c>
      <c r="O1937" s="34">
        <f>IF($C1937="","",IFERROR(MATCH($C1937,'案件'!$A$5:$A$84,0),"なし"))</f>
        <v/>
      </c>
      <c r="P1937" s="34">
        <f>IF($B1937="","",IFERROR(MATCH($B1937,'メンバー'!$B$5:$B$24,0),"なし"))</f>
        <v/>
      </c>
    </row>
    <row r="1938" ht="17" customHeight="1">
      <c r="A1938" s="23" t="n"/>
      <c r="B1938" s="21" t="n"/>
      <c r="C1938" s="21" t="n"/>
      <c r="D1938" s="29">
        <f>IF(OR($O1938="",$O1938="なし"),"",INDEX('案件'!$B$5:$B$84,$O1938)&amp;"")</f>
        <v/>
      </c>
      <c r="E1938" s="19" t="n"/>
      <c r="F1938" s="22" t="n"/>
      <c r="G1938" s="22" t="n"/>
      <c r="H1938" s="19" t="n"/>
      <c r="I1938" s="30">
        <f>IF(AND($F1938="",$G1938=""),"",IF(N('設定'!$B$11)&gt;0,ROUND((N($F1938)*60+N($G1938))/N('設定'!$B$11),0)*N('設定'!$B$11),(N($F1938)*60+N($G1938)))/60)</f>
        <v/>
      </c>
      <c r="J1938" s="31">
        <f>IF(OR($I1938="",$P1938="",$P1938="なし"),"",$I1938*N(INDEX('メンバー'!$D$5:$D$24,$P1938)))</f>
        <v/>
      </c>
      <c r="K1938" s="32">
        <f>IF(OR($O1938="",$O1938="なし"),"",INDEX('案件'!$D$5:$D$84,$O1938)&amp;"")</f>
        <v/>
      </c>
      <c r="L1938" s="32">
        <f>IF(AND($A1938="",$B1938="",$C1938="",$F1938="",$G1938=""),"",IF(NOT(ISNUMBER($A1938)),"日付がない",IF($P1938="","氏名がない",IF($P1938="なし","氏名がメンバーにない",IF($O1938="","案件コードがない",IF($O1938="なし","案件コードが案件にない",IF($I1938="","時間がない",IF((N($F1938)*60+N($G1938))=0,"時間が0",IF($I1938=0,"丸めると0分","")))))))))</f>
        <v/>
      </c>
      <c r="M1938" s="58" t="n"/>
      <c r="N1938" s="33">
        <f>IF(ISNUMBER($A1938),DATE(YEAR($A1938),MONTH($A1938),1),"")</f>
        <v/>
      </c>
      <c r="O1938" s="34">
        <f>IF($C1938="","",IFERROR(MATCH($C1938,'案件'!$A$5:$A$84,0),"なし"))</f>
        <v/>
      </c>
      <c r="P1938" s="34">
        <f>IF($B1938="","",IFERROR(MATCH($B1938,'メンバー'!$B$5:$B$24,0),"なし"))</f>
        <v/>
      </c>
    </row>
    <row r="1939" ht="17" customHeight="1">
      <c r="A1939" s="23" t="n"/>
      <c r="B1939" s="21" t="n"/>
      <c r="C1939" s="21" t="n"/>
      <c r="D1939" s="29">
        <f>IF(OR($O1939="",$O1939="なし"),"",INDEX('案件'!$B$5:$B$84,$O1939)&amp;"")</f>
        <v/>
      </c>
      <c r="E1939" s="19" t="n"/>
      <c r="F1939" s="22" t="n"/>
      <c r="G1939" s="22" t="n"/>
      <c r="H1939" s="19" t="n"/>
      <c r="I1939" s="30">
        <f>IF(AND($F1939="",$G1939=""),"",IF(N('設定'!$B$11)&gt;0,ROUND((N($F1939)*60+N($G1939))/N('設定'!$B$11),0)*N('設定'!$B$11),(N($F1939)*60+N($G1939)))/60)</f>
        <v/>
      </c>
      <c r="J1939" s="31">
        <f>IF(OR($I1939="",$P1939="",$P1939="なし"),"",$I1939*N(INDEX('メンバー'!$D$5:$D$24,$P1939)))</f>
        <v/>
      </c>
      <c r="K1939" s="32">
        <f>IF(OR($O1939="",$O1939="なし"),"",INDEX('案件'!$D$5:$D$84,$O1939)&amp;"")</f>
        <v/>
      </c>
      <c r="L1939" s="32">
        <f>IF(AND($A1939="",$B1939="",$C1939="",$F1939="",$G1939=""),"",IF(NOT(ISNUMBER($A1939)),"日付がない",IF($P1939="","氏名がない",IF($P1939="なし","氏名がメンバーにない",IF($O1939="","案件コードがない",IF($O1939="なし","案件コードが案件にない",IF($I1939="","時間がない",IF((N($F1939)*60+N($G1939))=0,"時間が0",IF($I1939=0,"丸めると0分","")))))))))</f>
        <v/>
      </c>
      <c r="M1939" s="58" t="n"/>
      <c r="N1939" s="33">
        <f>IF(ISNUMBER($A1939),DATE(YEAR($A1939),MONTH($A1939),1),"")</f>
        <v/>
      </c>
      <c r="O1939" s="34">
        <f>IF($C1939="","",IFERROR(MATCH($C1939,'案件'!$A$5:$A$84,0),"なし"))</f>
        <v/>
      </c>
      <c r="P1939" s="34">
        <f>IF($B1939="","",IFERROR(MATCH($B1939,'メンバー'!$B$5:$B$24,0),"なし"))</f>
        <v/>
      </c>
    </row>
    <row r="1940" ht="17" customHeight="1">
      <c r="A1940" s="23" t="n"/>
      <c r="B1940" s="21" t="n"/>
      <c r="C1940" s="21" t="n"/>
      <c r="D1940" s="29">
        <f>IF(OR($O1940="",$O1940="なし"),"",INDEX('案件'!$B$5:$B$84,$O1940)&amp;"")</f>
        <v/>
      </c>
      <c r="E1940" s="19" t="n"/>
      <c r="F1940" s="22" t="n"/>
      <c r="G1940" s="22" t="n"/>
      <c r="H1940" s="19" t="n"/>
      <c r="I1940" s="30">
        <f>IF(AND($F1940="",$G1940=""),"",IF(N('設定'!$B$11)&gt;0,ROUND((N($F1940)*60+N($G1940))/N('設定'!$B$11),0)*N('設定'!$B$11),(N($F1940)*60+N($G1940)))/60)</f>
        <v/>
      </c>
      <c r="J1940" s="31">
        <f>IF(OR($I1940="",$P1940="",$P1940="なし"),"",$I1940*N(INDEX('メンバー'!$D$5:$D$24,$P1940)))</f>
        <v/>
      </c>
      <c r="K1940" s="32">
        <f>IF(OR($O1940="",$O1940="なし"),"",INDEX('案件'!$D$5:$D$84,$O1940)&amp;"")</f>
        <v/>
      </c>
      <c r="L1940" s="32">
        <f>IF(AND($A1940="",$B1940="",$C1940="",$F1940="",$G1940=""),"",IF(NOT(ISNUMBER($A1940)),"日付がない",IF($P1940="","氏名がない",IF($P1940="なし","氏名がメンバーにない",IF($O1940="","案件コードがない",IF($O1940="なし","案件コードが案件にない",IF($I1940="","時間がない",IF((N($F1940)*60+N($G1940))=0,"時間が0",IF($I1940=0,"丸めると0分","")))))))))</f>
        <v/>
      </c>
      <c r="M1940" s="58" t="n"/>
      <c r="N1940" s="33">
        <f>IF(ISNUMBER($A1940),DATE(YEAR($A1940),MONTH($A1940),1),"")</f>
        <v/>
      </c>
      <c r="O1940" s="34">
        <f>IF($C1940="","",IFERROR(MATCH($C1940,'案件'!$A$5:$A$84,0),"なし"))</f>
        <v/>
      </c>
      <c r="P1940" s="34">
        <f>IF($B1940="","",IFERROR(MATCH($B1940,'メンバー'!$B$5:$B$24,0),"なし"))</f>
        <v/>
      </c>
    </row>
    <row r="1941" ht="17" customHeight="1">
      <c r="A1941" s="23" t="n"/>
      <c r="B1941" s="21" t="n"/>
      <c r="C1941" s="21" t="n"/>
      <c r="D1941" s="29">
        <f>IF(OR($O1941="",$O1941="なし"),"",INDEX('案件'!$B$5:$B$84,$O1941)&amp;"")</f>
        <v/>
      </c>
      <c r="E1941" s="19" t="n"/>
      <c r="F1941" s="22" t="n"/>
      <c r="G1941" s="22" t="n"/>
      <c r="H1941" s="19" t="n"/>
      <c r="I1941" s="30">
        <f>IF(AND($F1941="",$G1941=""),"",IF(N('設定'!$B$11)&gt;0,ROUND((N($F1941)*60+N($G1941))/N('設定'!$B$11),0)*N('設定'!$B$11),(N($F1941)*60+N($G1941)))/60)</f>
        <v/>
      </c>
      <c r="J1941" s="31">
        <f>IF(OR($I1941="",$P1941="",$P1941="なし"),"",$I1941*N(INDEX('メンバー'!$D$5:$D$24,$P1941)))</f>
        <v/>
      </c>
      <c r="K1941" s="32">
        <f>IF(OR($O1941="",$O1941="なし"),"",INDEX('案件'!$D$5:$D$84,$O1941)&amp;"")</f>
        <v/>
      </c>
      <c r="L1941" s="32">
        <f>IF(AND($A1941="",$B1941="",$C1941="",$F1941="",$G1941=""),"",IF(NOT(ISNUMBER($A1941)),"日付がない",IF($P1941="","氏名がない",IF($P1941="なし","氏名がメンバーにない",IF($O1941="","案件コードがない",IF($O1941="なし","案件コードが案件にない",IF($I1941="","時間がない",IF((N($F1941)*60+N($G1941))=0,"時間が0",IF($I1941=0,"丸めると0分","")))))))))</f>
        <v/>
      </c>
      <c r="M1941" s="58" t="n"/>
      <c r="N1941" s="33">
        <f>IF(ISNUMBER($A1941),DATE(YEAR($A1941),MONTH($A1941),1),"")</f>
        <v/>
      </c>
      <c r="O1941" s="34">
        <f>IF($C1941="","",IFERROR(MATCH($C1941,'案件'!$A$5:$A$84,0),"なし"))</f>
        <v/>
      </c>
      <c r="P1941" s="34">
        <f>IF($B1941="","",IFERROR(MATCH($B1941,'メンバー'!$B$5:$B$24,0),"なし"))</f>
        <v/>
      </c>
    </row>
    <row r="1942" ht="17" customHeight="1">
      <c r="A1942" s="23" t="n"/>
      <c r="B1942" s="21" t="n"/>
      <c r="C1942" s="21" t="n"/>
      <c r="D1942" s="29">
        <f>IF(OR($O1942="",$O1942="なし"),"",INDEX('案件'!$B$5:$B$84,$O1942)&amp;"")</f>
        <v/>
      </c>
      <c r="E1942" s="19" t="n"/>
      <c r="F1942" s="22" t="n"/>
      <c r="G1942" s="22" t="n"/>
      <c r="H1942" s="19" t="n"/>
      <c r="I1942" s="30">
        <f>IF(AND($F1942="",$G1942=""),"",IF(N('設定'!$B$11)&gt;0,ROUND((N($F1942)*60+N($G1942))/N('設定'!$B$11),0)*N('設定'!$B$11),(N($F1942)*60+N($G1942)))/60)</f>
        <v/>
      </c>
      <c r="J1942" s="31">
        <f>IF(OR($I1942="",$P1942="",$P1942="なし"),"",$I1942*N(INDEX('メンバー'!$D$5:$D$24,$P1942)))</f>
        <v/>
      </c>
      <c r="K1942" s="32">
        <f>IF(OR($O1942="",$O1942="なし"),"",INDEX('案件'!$D$5:$D$84,$O1942)&amp;"")</f>
        <v/>
      </c>
      <c r="L1942" s="32">
        <f>IF(AND($A1942="",$B1942="",$C1942="",$F1942="",$G1942=""),"",IF(NOT(ISNUMBER($A1942)),"日付がない",IF($P1942="","氏名がない",IF($P1942="なし","氏名がメンバーにない",IF($O1942="","案件コードがない",IF($O1942="なし","案件コードが案件にない",IF($I1942="","時間がない",IF((N($F1942)*60+N($G1942))=0,"時間が0",IF($I1942=0,"丸めると0分","")))))))))</f>
        <v/>
      </c>
      <c r="M1942" s="58" t="n"/>
      <c r="N1942" s="33">
        <f>IF(ISNUMBER($A1942),DATE(YEAR($A1942),MONTH($A1942),1),"")</f>
        <v/>
      </c>
      <c r="O1942" s="34">
        <f>IF($C1942="","",IFERROR(MATCH($C1942,'案件'!$A$5:$A$84,0),"なし"))</f>
        <v/>
      </c>
      <c r="P1942" s="34">
        <f>IF($B1942="","",IFERROR(MATCH($B1942,'メンバー'!$B$5:$B$24,0),"なし"))</f>
        <v/>
      </c>
    </row>
    <row r="1943" ht="17" customHeight="1">
      <c r="A1943" s="23" t="n"/>
      <c r="B1943" s="21" t="n"/>
      <c r="C1943" s="21" t="n"/>
      <c r="D1943" s="29">
        <f>IF(OR($O1943="",$O1943="なし"),"",INDEX('案件'!$B$5:$B$84,$O1943)&amp;"")</f>
        <v/>
      </c>
      <c r="E1943" s="19" t="n"/>
      <c r="F1943" s="22" t="n"/>
      <c r="G1943" s="22" t="n"/>
      <c r="H1943" s="19" t="n"/>
      <c r="I1943" s="30">
        <f>IF(AND($F1943="",$G1943=""),"",IF(N('設定'!$B$11)&gt;0,ROUND((N($F1943)*60+N($G1943))/N('設定'!$B$11),0)*N('設定'!$B$11),(N($F1943)*60+N($G1943)))/60)</f>
        <v/>
      </c>
      <c r="J1943" s="31">
        <f>IF(OR($I1943="",$P1943="",$P1943="なし"),"",$I1943*N(INDEX('メンバー'!$D$5:$D$24,$P1943)))</f>
        <v/>
      </c>
      <c r="K1943" s="32">
        <f>IF(OR($O1943="",$O1943="なし"),"",INDEX('案件'!$D$5:$D$84,$O1943)&amp;"")</f>
        <v/>
      </c>
      <c r="L1943" s="32">
        <f>IF(AND($A1943="",$B1943="",$C1943="",$F1943="",$G1943=""),"",IF(NOT(ISNUMBER($A1943)),"日付がない",IF($P1943="","氏名がない",IF($P1943="なし","氏名がメンバーにない",IF($O1943="","案件コードがない",IF($O1943="なし","案件コードが案件にない",IF($I1943="","時間がない",IF((N($F1943)*60+N($G1943))=0,"時間が0",IF($I1943=0,"丸めると0分","")))))))))</f>
        <v/>
      </c>
      <c r="M1943" s="58" t="n"/>
      <c r="N1943" s="33">
        <f>IF(ISNUMBER($A1943),DATE(YEAR($A1943),MONTH($A1943),1),"")</f>
        <v/>
      </c>
      <c r="O1943" s="34">
        <f>IF($C1943="","",IFERROR(MATCH($C1943,'案件'!$A$5:$A$84,0),"なし"))</f>
        <v/>
      </c>
      <c r="P1943" s="34">
        <f>IF($B1943="","",IFERROR(MATCH($B1943,'メンバー'!$B$5:$B$24,0),"なし"))</f>
        <v/>
      </c>
    </row>
    <row r="1944" ht="17" customHeight="1">
      <c r="A1944" s="23" t="n"/>
      <c r="B1944" s="21" t="n"/>
      <c r="C1944" s="21" t="n"/>
      <c r="D1944" s="29">
        <f>IF(OR($O1944="",$O1944="なし"),"",INDEX('案件'!$B$5:$B$84,$O1944)&amp;"")</f>
        <v/>
      </c>
      <c r="E1944" s="19" t="n"/>
      <c r="F1944" s="22" t="n"/>
      <c r="G1944" s="22" t="n"/>
      <c r="H1944" s="19" t="n"/>
      <c r="I1944" s="30">
        <f>IF(AND($F1944="",$G1944=""),"",IF(N('設定'!$B$11)&gt;0,ROUND((N($F1944)*60+N($G1944))/N('設定'!$B$11),0)*N('設定'!$B$11),(N($F1944)*60+N($G1944)))/60)</f>
        <v/>
      </c>
      <c r="J1944" s="31">
        <f>IF(OR($I1944="",$P1944="",$P1944="なし"),"",$I1944*N(INDEX('メンバー'!$D$5:$D$24,$P1944)))</f>
        <v/>
      </c>
      <c r="K1944" s="32">
        <f>IF(OR($O1944="",$O1944="なし"),"",INDEX('案件'!$D$5:$D$84,$O1944)&amp;"")</f>
        <v/>
      </c>
      <c r="L1944" s="32">
        <f>IF(AND($A1944="",$B1944="",$C1944="",$F1944="",$G1944=""),"",IF(NOT(ISNUMBER($A1944)),"日付がない",IF($P1944="","氏名がない",IF($P1944="なし","氏名がメンバーにない",IF($O1944="","案件コードがない",IF($O1944="なし","案件コードが案件にない",IF($I1944="","時間がない",IF((N($F1944)*60+N($G1944))=0,"時間が0",IF($I1944=0,"丸めると0分","")))))))))</f>
        <v/>
      </c>
      <c r="M1944" s="58" t="n"/>
      <c r="N1944" s="33">
        <f>IF(ISNUMBER($A1944),DATE(YEAR($A1944),MONTH($A1944),1),"")</f>
        <v/>
      </c>
      <c r="O1944" s="34">
        <f>IF($C1944="","",IFERROR(MATCH($C1944,'案件'!$A$5:$A$84,0),"なし"))</f>
        <v/>
      </c>
      <c r="P1944" s="34">
        <f>IF($B1944="","",IFERROR(MATCH($B1944,'メンバー'!$B$5:$B$24,0),"なし"))</f>
        <v/>
      </c>
    </row>
    <row r="1945" ht="17" customHeight="1">
      <c r="A1945" s="23" t="n"/>
      <c r="B1945" s="21" t="n"/>
      <c r="C1945" s="21" t="n"/>
      <c r="D1945" s="29">
        <f>IF(OR($O1945="",$O1945="なし"),"",INDEX('案件'!$B$5:$B$84,$O1945)&amp;"")</f>
        <v/>
      </c>
      <c r="E1945" s="19" t="n"/>
      <c r="F1945" s="22" t="n"/>
      <c r="G1945" s="22" t="n"/>
      <c r="H1945" s="19" t="n"/>
      <c r="I1945" s="30">
        <f>IF(AND($F1945="",$G1945=""),"",IF(N('設定'!$B$11)&gt;0,ROUND((N($F1945)*60+N($G1945))/N('設定'!$B$11),0)*N('設定'!$B$11),(N($F1945)*60+N($G1945)))/60)</f>
        <v/>
      </c>
      <c r="J1945" s="31">
        <f>IF(OR($I1945="",$P1945="",$P1945="なし"),"",$I1945*N(INDEX('メンバー'!$D$5:$D$24,$P1945)))</f>
        <v/>
      </c>
      <c r="K1945" s="32">
        <f>IF(OR($O1945="",$O1945="なし"),"",INDEX('案件'!$D$5:$D$84,$O1945)&amp;"")</f>
        <v/>
      </c>
      <c r="L1945" s="32">
        <f>IF(AND($A1945="",$B1945="",$C1945="",$F1945="",$G1945=""),"",IF(NOT(ISNUMBER($A1945)),"日付がない",IF($P1945="","氏名がない",IF($P1945="なし","氏名がメンバーにない",IF($O1945="","案件コードがない",IF($O1945="なし","案件コードが案件にない",IF($I1945="","時間がない",IF((N($F1945)*60+N($G1945))=0,"時間が0",IF($I1945=0,"丸めると0分","")))))))))</f>
        <v/>
      </c>
      <c r="M1945" s="58" t="n"/>
      <c r="N1945" s="33">
        <f>IF(ISNUMBER($A1945),DATE(YEAR($A1945),MONTH($A1945),1),"")</f>
        <v/>
      </c>
      <c r="O1945" s="34">
        <f>IF($C1945="","",IFERROR(MATCH($C1945,'案件'!$A$5:$A$84,0),"なし"))</f>
        <v/>
      </c>
      <c r="P1945" s="34">
        <f>IF($B1945="","",IFERROR(MATCH($B1945,'メンバー'!$B$5:$B$24,0),"なし"))</f>
        <v/>
      </c>
    </row>
    <row r="1946" ht="17" customHeight="1">
      <c r="A1946" s="23" t="n"/>
      <c r="B1946" s="21" t="n"/>
      <c r="C1946" s="21" t="n"/>
      <c r="D1946" s="29">
        <f>IF(OR($O1946="",$O1946="なし"),"",INDEX('案件'!$B$5:$B$84,$O1946)&amp;"")</f>
        <v/>
      </c>
      <c r="E1946" s="19" t="n"/>
      <c r="F1946" s="22" t="n"/>
      <c r="G1946" s="22" t="n"/>
      <c r="H1946" s="19" t="n"/>
      <c r="I1946" s="30">
        <f>IF(AND($F1946="",$G1946=""),"",IF(N('設定'!$B$11)&gt;0,ROUND((N($F1946)*60+N($G1946))/N('設定'!$B$11),0)*N('設定'!$B$11),(N($F1946)*60+N($G1946)))/60)</f>
        <v/>
      </c>
      <c r="J1946" s="31">
        <f>IF(OR($I1946="",$P1946="",$P1946="なし"),"",$I1946*N(INDEX('メンバー'!$D$5:$D$24,$P1946)))</f>
        <v/>
      </c>
      <c r="K1946" s="32">
        <f>IF(OR($O1946="",$O1946="なし"),"",INDEX('案件'!$D$5:$D$84,$O1946)&amp;"")</f>
        <v/>
      </c>
      <c r="L1946" s="32">
        <f>IF(AND($A1946="",$B1946="",$C1946="",$F1946="",$G1946=""),"",IF(NOT(ISNUMBER($A1946)),"日付がない",IF($P1946="","氏名がない",IF($P1946="なし","氏名がメンバーにない",IF($O1946="","案件コードがない",IF($O1946="なし","案件コードが案件にない",IF($I1946="","時間がない",IF((N($F1946)*60+N($G1946))=0,"時間が0",IF($I1946=0,"丸めると0分","")))))))))</f>
        <v/>
      </c>
      <c r="M1946" s="58" t="n"/>
      <c r="N1946" s="33">
        <f>IF(ISNUMBER($A1946),DATE(YEAR($A1946),MONTH($A1946),1),"")</f>
        <v/>
      </c>
      <c r="O1946" s="34">
        <f>IF($C1946="","",IFERROR(MATCH($C1946,'案件'!$A$5:$A$84,0),"なし"))</f>
        <v/>
      </c>
      <c r="P1946" s="34">
        <f>IF($B1946="","",IFERROR(MATCH($B1946,'メンバー'!$B$5:$B$24,0),"なし"))</f>
        <v/>
      </c>
    </row>
    <row r="1947" ht="17" customHeight="1">
      <c r="A1947" s="23" t="n"/>
      <c r="B1947" s="21" t="n"/>
      <c r="C1947" s="21" t="n"/>
      <c r="D1947" s="29">
        <f>IF(OR($O1947="",$O1947="なし"),"",INDEX('案件'!$B$5:$B$84,$O1947)&amp;"")</f>
        <v/>
      </c>
      <c r="E1947" s="19" t="n"/>
      <c r="F1947" s="22" t="n"/>
      <c r="G1947" s="22" t="n"/>
      <c r="H1947" s="19" t="n"/>
      <c r="I1947" s="30">
        <f>IF(AND($F1947="",$G1947=""),"",IF(N('設定'!$B$11)&gt;0,ROUND((N($F1947)*60+N($G1947))/N('設定'!$B$11),0)*N('設定'!$B$11),(N($F1947)*60+N($G1947)))/60)</f>
        <v/>
      </c>
      <c r="J1947" s="31">
        <f>IF(OR($I1947="",$P1947="",$P1947="なし"),"",$I1947*N(INDEX('メンバー'!$D$5:$D$24,$P1947)))</f>
        <v/>
      </c>
      <c r="K1947" s="32">
        <f>IF(OR($O1947="",$O1947="なし"),"",INDEX('案件'!$D$5:$D$84,$O1947)&amp;"")</f>
        <v/>
      </c>
      <c r="L1947" s="32">
        <f>IF(AND($A1947="",$B1947="",$C1947="",$F1947="",$G1947=""),"",IF(NOT(ISNUMBER($A1947)),"日付がない",IF($P1947="","氏名がない",IF($P1947="なし","氏名がメンバーにない",IF($O1947="","案件コードがない",IF($O1947="なし","案件コードが案件にない",IF($I1947="","時間がない",IF((N($F1947)*60+N($G1947))=0,"時間が0",IF($I1947=0,"丸めると0分","")))))))))</f>
        <v/>
      </c>
      <c r="M1947" s="58" t="n"/>
      <c r="N1947" s="33">
        <f>IF(ISNUMBER($A1947),DATE(YEAR($A1947),MONTH($A1947),1),"")</f>
        <v/>
      </c>
      <c r="O1947" s="34">
        <f>IF($C1947="","",IFERROR(MATCH($C1947,'案件'!$A$5:$A$84,0),"なし"))</f>
        <v/>
      </c>
      <c r="P1947" s="34">
        <f>IF($B1947="","",IFERROR(MATCH($B1947,'メンバー'!$B$5:$B$24,0),"なし"))</f>
        <v/>
      </c>
    </row>
    <row r="1948" ht="17" customHeight="1">
      <c r="A1948" s="23" t="n"/>
      <c r="B1948" s="21" t="n"/>
      <c r="C1948" s="21" t="n"/>
      <c r="D1948" s="29">
        <f>IF(OR($O1948="",$O1948="なし"),"",INDEX('案件'!$B$5:$B$84,$O1948)&amp;"")</f>
        <v/>
      </c>
      <c r="E1948" s="19" t="n"/>
      <c r="F1948" s="22" t="n"/>
      <c r="G1948" s="22" t="n"/>
      <c r="H1948" s="19" t="n"/>
      <c r="I1948" s="30">
        <f>IF(AND($F1948="",$G1948=""),"",IF(N('設定'!$B$11)&gt;0,ROUND((N($F1948)*60+N($G1948))/N('設定'!$B$11),0)*N('設定'!$B$11),(N($F1948)*60+N($G1948)))/60)</f>
        <v/>
      </c>
      <c r="J1948" s="31">
        <f>IF(OR($I1948="",$P1948="",$P1948="なし"),"",$I1948*N(INDEX('メンバー'!$D$5:$D$24,$P1948)))</f>
        <v/>
      </c>
      <c r="K1948" s="32">
        <f>IF(OR($O1948="",$O1948="なし"),"",INDEX('案件'!$D$5:$D$84,$O1948)&amp;"")</f>
        <v/>
      </c>
      <c r="L1948" s="32">
        <f>IF(AND($A1948="",$B1948="",$C1948="",$F1948="",$G1948=""),"",IF(NOT(ISNUMBER($A1948)),"日付がない",IF($P1948="","氏名がない",IF($P1948="なし","氏名がメンバーにない",IF($O1948="","案件コードがない",IF($O1948="なし","案件コードが案件にない",IF($I1948="","時間がない",IF((N($F1948)*60+N($G1948))=0,"時間が0",IF($I1948=0,"丸めると0分","")))))))))</f>
        <v/>
      </c>
      <c r="M1948" s="58" t="n"/>
      <c r="N1948" s="33">
        <f>IF(ISNUMBER($A1948),DATE(YEAR($A1948),MONTH($A1948),1),"")</f>
        <v/>
      </c>
      <c r="O1948" s="34">
        <f>IF($C1948="","",IFERROR(MATCH($C1948,'案件'!$A$5:$A$84,0),"なし"))</f>
        <v/>
      </c>
      <c r="P1948" s="34">
        <f>IF($B1948="","",IFERROR(MATCH($B1948,'メンバー'!$B$5:$B$24,0),"なし"))</f>
        <v/>
      </c>
    </row>
    <row r="1949" ht="17" customHeight="1">
      <c r="A1949" s="23" t="n"/>
      <c r="B1949" s="21" t="n"/>
      <c r="C1949" s="21" t="n"/>
      <c r="D1949" s="29">
        <f>IF(OR($O1949="",$O1949="なし"),"",INDEX('案件'!$B$5:$B$84,$O1949)&amp;"")</f>
        <v/>
      </c>
      <c r="E1949" s="19" t="n"/>
      <c r="F1949" s="22" t="n"/>
      <c r="G1949" s="22" t="n"/>
      <c r="H1949" s="19" t="n"/>
      <c r="I1949" s="30">
        <f>IF(AND($F1949="",$G1949=""),"",IF(N('設定'!$B$11)&gt;0,ROUND((N($F1949)*60+N($G1949))/N('設定'!$B$11),0)*N('設定'!$B$11),(N($F1949)*60+N($G1949)))/60)</f>
        <v/>
      </c>
      <c r="J1949" s="31">
        <f>IF(OR($I1949="",$P1949="",$P1949="なし"),"",$I1949*N(INDEX('メンバー'!$D$5:$D$24,$P1949)))</f>
        <v/>
      </c>
      <c r="K1949" s="32">
        <f>IF(OR($O1949="",$O1949="なし"),"",INDEX('案件'!$D$5:$D$84,$O1949)&amp;"")</f>
        <v/>
      </c>
      <c r="L1949" s="32">
        <f>IF(AND($A1949="",$B1949="",$C1949="",$F1949="",$G1949=""),"",IF(NOT(ISNUMBER($A1949)),"日付がない",IF($P1949="","氏名がない",IF($P1949="なし","氏名がメンバーにない",IF($O1949="","案件コードがない",IF($O1949="なし","案件コードが案件にない",IF($I1949="","時間がない",IF((N($F1949)*60+N($G1949))=0,"時間が0",IF($I1949=0,"丸めると0分","")))))))))</f>
        <v/>
      </c>
      <c r="M1949" s="58" t="n"/>
      <c r="N1949" s="33">
        <f>IF(ISNUMBER($A1949),DATE(YEAR($A1949),MONTH($A1949),1),"")</f>
        <v/>
      </c>
      <c r="O1949" s="34">
        <f>IF($C1949="","",IFERROR(MATCH($C1949,'案件'!$A$5:$A$84,0),"なし"))</f>
        <v/>
      </c>
      <c r="P1949" s="34">
        <f>IF($B1949="","",IFERROR(MATCH($B1949,'メンバー'!$B$5:$B$24,0),"なし"))</f>
        <v/>
      </c>
    </row>
    <row r="1950" ht="17" customHeight="1">
      <c r="A1950" s="23" t="n"/>
      <c r="B1950" s="21" t="n"/>
      <c r="C1950" s="21" t="n"/>
      <c r="D1950" s="29">
        <f>IF(OR($O1950="",$O1950="なし"),"",INDEX('案件'!$B$5:$B$84,$O1950)&amp;"")</f>
        <v/>
      </c>
      <c r="E1950" s="19" t="n"/>
      <c r="F1950" s="22" t="n"/>
      <c r="G1950" s="22" t="n"/>
      <c r="H1950" s="19" t="n"/>
      <c r="I1950" s="30">
        <f>IF(AND($F1950="",$G1950=""),"",IF(N('設定'!$B$11)&gt;0,ROUND((N($F1950)*60+N($G1950))/N('設定'!$B$11),0)*N('設定'!$B$11),(N($F1950)*60+N($G1950)))/60)</f>
        <v/>
      </c>
      <c r="J1950" s="31">
        <f>IF(OR($I1950="",$P1950="",$P1950="なし"),"",$I1950*N(INDEX('メンバー'!$D$5:$D$24,$P1950)))</f>
        <v/>
      </c>
      <c r="K1950" s="32">
        <f>IF(OR($O1950="",$O1950="なし"),"",INDEX('案件'!$D$5:$D$84,$O1950)&amp;"")</f>
        <v/>
      </c>
      <c r="L1950" s="32">
        <f>IF(AND($A1950="",$B1950="",$C1950="",$F1950="",$G1950=""),"",IF(NOT(ISNUMBER($A1950)),"日付がない",IF($P1950="","氏名がない",IF($P1950="なし","氏名がメンバーにない",IF($O1950="","案件コードがない",IF($O1950="なし","案件コードが案件にない",IF($I1950="","時間がない",IF((N($F1950)*60+N($G1950))=0,"時間が0",IF($I1950=0,"丸めると0分","")))))))))</f>
        <v/>
      </c>
      <c r="M1950" s="58" t="n"/>
      <c r="N1950" s="33">
        <f>IF(ISNUMBER($A1950),DATE(YEAR($A1950),MONTH($A1950),1),"")</f>
        <v/>
      </c>
      <c r="O1950" s="34">
        <f>IF($C1950="","",IFERROR(MATCH($C1950,'案件'!$A$5:$A$84,0),"なし"))</f>
        <v/>
      </c>
      <c r="P1950" s="34">
        <f>IF($B1950="","",IFERROR(MATCH($B1950,'メンバー'!$B$5:$B$24,0),"なし"))</f>
        <v/>
      </c>
    </row>
    <row r="1951" ht="17" customHeight="1">
      <c r="A1951" s="23" t="n"/>
      <c r="B1951" s="21" t="n"/>
      <c r="C1951" s="21" t="n"/>
      <c r="D1951" s="29">
        <f>IF(OR($O1951="",$O1951="なし"),"",INDEX('案件'!$B$5:$B$84,$O1951)&amp;"")</f>
        <v/>
      </c>
      <c r="E1951" s="19" t="n"/>
      <c r="F1951" s="22" t="n"/>
      <c r="G1951" s="22" t="n"/>
      <c r="H1951" s="19" t="n"/>
      <c r="I1951" s="30">
        <f>IF(AND($F1951="",$G1951=""),"",IF(N('設定'!$B$11)&gt;0,ROUND((N($F1951)*60+N($G1951))/N('設定'!$B$11),0)*N('設定'!$B$11),(N($F1951)*60+N($G1951)))/60)</f>
        <v/>
      </c>
      <c r="J1951" s="31">
        <f>IF(OR($I1951="",$P1951="",$P1951="なし"),"",$I1951*N(INDEX('メンバー'!$D$5:$D$24,$P1951)))</f>
        <v/>
      </c>
      <c r="K1951" s="32">
        <f>IF(OR($O1951="",$O1951="なし"),"",INDEX('案件'!$D$5:$D$84,$O1951)&amp;"")</f>
        <v/>
      </c>
      <c r="L1951" s="32">
        <f>IF(AND($A1951="",$B1951="",$C1951="",$F1951="",$G1951=""),"",IF(NOT(ISNUMBER($A1951)),"日付がない",IF($P1951="","氏名がない",IF($P1951="なし","氏名がメンバーにない",IF($O1951="","案件コードがない",IF($O1951="なし","案件コードが案件にない",IF($I1951="","時間がない",IF((N($F1951)*60+N($G1951))=0,"時間が0",IF($I1951=0,"丸めると0分","")))))))))</f>
        <v/>
      </c>
      <c r="M1951" s="58" t="n"/>
      <c r="N1951" s="33">
        <f>IF(ISNUMBER($A1951),DATE(YEAR($A1951),MONTH($A1951),1),"")</f>
        <v/>
      </c>
      <c r="O1951" s="34">
        <f>IF($C1951="","",IFERROR(MATCH($C1951,'案件'!$A$5:$A$84,0),"なし"))</f>
        <v/>
      </c>
      <c r="P1951" s="34">
        <f>IF($B1951="","",IFERROR(MATCH($B1951,'メンバー'!$B$5:$B$24,0),"なし"))</f>
        <v/>
      </c>
    </row>
    <row r="1952" ht="17" customHeight="1">
      <c r="A1952" s="23" t="n"/>
      <c r="B1952" s="21" t="n"/>
      <c r="C1952" s="21" t="n"/>
      <c r="D1952" s="29">
        <f>IF(OR($O1952="",$O1952="なし"),"",INDEX('案件'!$B$5:$B$84,$O1952)&amp;"")</f>
        <v/>
      </c>
      <c r="E1952" s="19" t="n"/>
      <c r="F1952" s="22" t="n"/>
      <c r="G1952" s="22" t="n"/>
      <c r="H1952" s="19" t="n"/>
      <c r="I1952" s="30">
        <f>IF(AND($F1952="",$G1952=""),"",IF(N('設定'!$B$11)&gt;0,ROUND((N($F1952)*60+N($G1952))/N('設定'!$B$11),0)*N('設定'!$B$11),(N($F1952)*60+N($G1952)))/60)</f>
        <v/>
      </c>
      <c r="J1952" s="31">
        <f>IF(OR($I1952="",$P1952="",$P1952="なし"),"",$I1952*N(INDEX('メンバー'!$D$5:$D$24,$P1952)))</f>
        <v/>
      </c>
      <c r="K1952" s="32">
        <f>IF(OR($O1952="",$O1952="なし"),"",INDEX('案件'!$D$5:$D$84,$O1952)&amp;"")</f>
        <v/>
      </c>
      <c r="L1952" s="32">
        <f>IF(AND($A1952="",$B1952="",$C1952="",$F1952="",$G1952=""),"",IF(NOT(ISNUMBER($A1952)),"日付がない",IF($P1952="","氏名がない",IF($P1952="なし","氏名がメンバーにない",IF($O1952="","案件コードがない",IF($O1952="なし","案件コードが案件にない",IF($I1952="","時間がない",IF((N($F1952)*60+N($G1952))=0,"時間が0",IF($I1952=0,"丸めると0分","")))))))))</f>
        <v/>
      </c>
      <c r="M1952" s="58" t="n"/>
      <c r="N1952" s="33">
        <f>IF(ISNUMBER($A1952),DATE(YEAR($A1952),MONTH($A1952),1),"")</f>
        <v/>
      </c>
      <c r="O1952" s="34">
        <f>IF($C1952="","",IFERROR(MATCH($C1952,'案件'!$A$5:$A$84,0),"なし"))</f>
        <v/>
      </c>
      <c r="P1952" s="34">
        <f>IF($B1952="","",IFERROR(MATCH($B1952,'メンバー'!$B$5:$B$24,0),"なし"))</f>
        <v/>
      </c>
    </row>
    <row r="1953" ht="17" customHeight="1">
      <c r="A1953" s="23" t="n"/>
      <c r="B1953" s="21" t="n"/>
      <c r="C1953" s="21" t="n"/>
      <c r="D1953" s="29">
        <f>IF(OR($O1953="",$O1953="なし"),"",INDEX('案件'!$B$5:$B$84,$O1953)&amp;"")</f>
        <v/>
      </c>
      <c r="E1953" s="19" t="n"/>
      <c r="F1953" s="22" t="n"/>
      <c r="G1953" s="22" t="n"/>
      <c r="H1953" s="19" t="n"/>
      <c r="I1953" s="30">
        <f>IF(AND($F1953="",$G1953=""),"",IF(N('設定'!$B$11)&gt;0,ROUND((N($F1953)*60+N($G1953))/N('設定'!$B$11),0)*N('設定'!$B$11),(N($F1953)*60+N($G1953)))/60)</f>
        <v/>
      </c>
      <c r="J1953" s="31">
        <f>IF(OR($I1953="",$P1953="",$P1953="なし"),"",$I1953*N(INDEX('メンバー'!$D$5:$D$24,$P1953)))</f>
        <v/>
      </c>
      <c r="K1953" s="32">
        <f>IF(OR($O1953="",$O1953="なし"),"",INDEX('案件'!$D$5:$D$84,$O1953)&amp;"")</f>
        <v/>
      </c>
      <c r="L1953" s="32">
        <f>IF(AND($A1953="",$B1953="",$C1953="",$F1953="",$G1953=""),"",IF(NOT(ISNUMBER($A1953)),"日付がない",IF($P1953="","氏名がない",IF($P1953="なし","氏名がメンバーにない",IF($O1953="","案件コードがない",IF($O1953="なし","案件コードが案件にない",IF($I1953="","時間がない",IF((N($F1953)*60+N($G1953))=0,"時間が0",IF($I1953=0,"丸めると0分","")))))))))</f>
        <v/>
      </c>
      <c r="M1953" s="58" t="n"/>
      <c r="N1953" s="33">
        <f>IF(ISNUMBER($A1953),DATE(YEAR($A1953),MONTH($A1953),1),"")</f>
        <v/>
      </c>
      <c r="O1953" s="34">
        <f>IF($C1953="","",IFERROR(MATCH($C1953,'案件'!$A$5:$A$84,0),"なし"))</f>
        <v/>
      </c>
      <c r="P1953" s="34">
        <f>IF($B1953="","",IFERROR(MATCH($B1953,'メンバー'!$B$5:$B$24,0),"なし"))</f>
        <v/>
      </c>
    </row>
    <row r="1954" ht="17" customHeight="1">
      <c r="A1954" s="23" t="n"/>
      <c r="B1954" s="21" t="n"/>
      <c r="C1954" s="21" t="n"/>
      <c r="D1954" s="29">
        <f>IF(OR($O1954="",$O1954="なし"),"",INDEX('案件'!$B$5:$B$84,$O1954)&amp;"")</f>
        <v/>
      </c>
      <c r="E1954" s="19" t="n"/>
      <c r="F1954" s="22" t="n"/>
      <c r="G1954" s="22" t="n"/>
      <c r="H1954" s="19" t="n"/>
      <c r="I1954" s="30">
        <f>IF(AND($F1954="",$G1954=""),"",IF(N('設定'!$B$11)&gt;0,ROUND((N($F1954)*60+N($G1954))/N('設定'!$B$11),0)*N('設定'!$B$11),(N($F1954)*60+N($G1954)))/60)</f>
        <v/>
      </c>
      <c r="J1954" s="31">
        <f>IF(OR($I1954="",$P1954="",$P1954="なし"),"",$I1954*N(INDEX('メンバー'!$D$5:$D$24,$P1954)))</f>
        <v/>
      </c>
      <c r="K1954" s="32">
        <f>IF(OR($O1954="",$O1954="なし"),"",INDEX('案件'!$D$5:$D$84,$O1954)&amp;"")</f>
        <v/>
      </c>
      <c r="L1954" s="32">
        <f>IF(AND($A1954="",$B1954="",$C1954="",$F1954="",$G1954=""),"",IF(NOT(ISNUMBER($A1954)),"日付がない",IF($P1954="","氏名がない",IF($P1954="なし","氏名がメンバーにない",IF($O1954="","案件コードがない",IF($O1954="なし","案件コードが案件にない",IF($I1954="","時間がない",IF((N($F1954)*60+N($G1954))=0,"時間が0",IF($I1954=0,"丸めると0分","")))))))))</f>
        <v/>
      </c>
      <c r="M1954" s="58" t="n"/>
      <c r="N1954" s="33">
        <f>IF(ISNUMBER($A1954),DATE(YEAR($A1954),MONTH($A1954),1),"")</f>
        <v/>
      </c>
      <c r="O1954" s="34">
        <f>IF($C1954="","",IFERROR(MATCH($C1954,'案件'!$A$5:$A$84,0),"なし"))</f>
        <v/>
      </c>
      <c r="P1954" s="34">
        <f>IF($B1954="","",IFERROR(MATCH($B1954,'メンバー'!$B$5:$B$24,0),"なし"))</f>
        <v/>
      </c>
    </row>
    <row r="1955" ht="17" customHeight="1">
      <c r="A1955" s="23" t="n"/>
      <c r="B1955" s="21" t="n"/>
      <c r="C1955" s="21" t="n"/>
      <c r="D1955" s="29">
        <f>IF(OR($O1955="",$O1955="なし"),"",INDEX('案件'!$B$5:$B$84,$O1955)&amp;"")</f>
        <v/>
      </c>
      <c r="E1955" s="19" t="n"/>
      <c r="F1955" s="22" t="n"/>
      <c r="G1955" s="22" t="n"/>
      <c r="H1955" s="19" t="n"/>
      <c r="I1955" s="30">
        <f>IF(AND($F1955="",$G1955=""),"",IF(N('設定'!$B$11)&gt;0,ROUND((N($F1955)*60+N($G1955))/N('設定'!$B$11),0)*N('設定'!$B$11),(N($F1955)*60+N($G1955)))/60)</f>
        <v/>
      </c>
      <c r="J1955" s="31">
        <f>IF(OR($I1955="",$P1955="",$P1955="なし"),"",$I1955*N(INDEX('メンバー'!$D$5:$D$24,$P1955)))</f>
        <v/>
      </c>
      <c r="K1955" s="32">
        <f>IF(OR($O1955="",$O1955="なし"),"",INDEX('案件'!$D$5:$D$84,$O1955)&amp;"")</f>
        <v/>
      </c>
      <c r="L1955" s="32">
        <f>IF(AND($A1955="",$B1955="",$C1955="",$F1955="",$G1955=""),"",IF(NOT(ISNUMBER($A1955)),"日付がない",IF($P1955="","氏名がない",IF($P1955="なし","氏名がメンバーにない",IF($O1955="","案件コードがない",IF($O1955="なし","案件コードが案件にない",IF($I1955="","時間がない",IF((N($F1955)*60+N($G1955))=0,"時間が0",IF($I1955=0,"丸めると0分","")))))))))</f>
        <v/>
      </c>
      <c r="M1955" s="58" t="n"/>
      <c r="N1955" s="33">
        <f>IF(ISNUMBER($A1955),DATE(YEAR($A1955),MONTH($A1955),1),"")</f>
        <v/>
      </c>
      <c r="O1955" s="34">
        <f>IF($C1955="","",IFERROR(MATCH($C1955,'案件'!$A$5:$A$84,0),"なし"))</f>
        <v/>
      </c>
      <c r="P1955" s="34">
        <f>IF($B1955="","",IFERROR(MATCH($B1955,'メンバー'!$B$5:$B$24,0),"なし"))</f>
        <v/>
      </c>
    </row>
    <row r="1956" ht="17" customHeight="1">
      <c r="A1956" s="23" t="n"/>
      <c r="B1956" s="21" t="n"/>
      <c r="C1956" s="21" t="n"/>
      <c r="D1956" s="29">
        <f>IF(OR($O1956="",$O1956="なし"),"",INDEX('案件'!$B$5:$B$84,$O1956)&amp;"")</f>
        <v/>
      </c>
      <c r="E1956" s="19" t="n"/>
      <c r="F1956" s="22" t="n"/>
      <c r="G1956" s="22" t="n"/>
      <c r="H1956" s="19" t="n"/>
      <c r="I1956" s="30">
        <f>IF(AND($F1956="",$G1956=""),"",IF(N('設定'!$B$11)&gt;0,ROUND((N($F1956)*60+N($G1956))/N('設定'!$B$11),0)*N('設定'!$B$11),(N($F1956)*60+N($G1956)))/60)</f>
        <v/>
      </c>
      <c r="J1956" s="31">
        <f>IF(OR($I1956="",$P1956="",$P1956="なし"),"",$I1956*N(INDEX('メンバー'!$D$5:$D$24,$P1956)))</f>
        <v/>
      </c>
      <c r="K1956" s="32">
        <f>IF(OR($O1956="",$O1956="なし"),"",INDEX('案件'!$D$5:$D$84,$O1956)&amp;"")</f>
        <v/>
      </c>
      <c r="L1956" s="32">
        <f>IF(AND($A1956="",$B1956="",$C1956="",$F1956="",$G1956=""),"",IF(NOT(ISNUMBER($A1956)),"日付がない",IF($P1956="","氏名がない",IF($P1956="なし","氏名がメンバーにない",IF($O1956="","案件コードがない",IF($O1956="なし","案件コードが案件にない",IF($I1956="","時間がない",IF((N($F1956)*60+N($G1956))=0,"時間が0",IF($I1956=0,"丸めると0分","")))))))))</f>
        <v/>
      </c>
      <c r="M1956" s="58" t="n"/>
      <c r="N1956" s="33">
        <f>IF(ISNUMBER($A1956),DATE(YEAR($A1956),MONTH($A1956),1),"")</f>
        <v/>
      </c>
      <c r="O1956" s="34">
        <f>IF($C1956="","",IFERROR(MATCH($C1956,'案件'!$A$5:$A$84,0),"なし"))</f>
        <v/>
      </c>
      <c r="P1956" s="34">
        <f>IF($B1956="","",IFERROR(MATCH($B1956,'メンバー'!$B$5:$B$24,0),"なし"))</f>
        <v/>
      </c>
    </row>
    <row r="1957" ht="17" customHeight="1">
      <c r="A1957" s="23" t="n"/>
      <c r="B1957" s="21" t="n"/>
      <c r="C1957" s="21" t="n"/>
      <c r="D1957" s="29">
        <f>IF(OR($O1957="",$O1957="なし"),"",INDEX('案件'!$B$5:$B$84,$O1957)&amp;"")</f>
        <v/>
      </c>
      <c r="E1957" s="19" t="n"/>
      <c r="F1957" s="22" t="n"/>
      <c r="G1957" s="22" t="n"/>
      <c r="H1957" s="19" t="n"/>
      <c r="I1957" s="30">
        <f>IF(AND($F1957="",$G1957=""),"",IF(N('設定'!$B$11)&gt;0,ROUND((N($F1957)*60+N($G1957))/N('設定'!$B$11),0)*N('設定'!$B$11),(N($F1957)*60+N($G1957)))/60)</f>
        <v/>
      </c>
      <c r="J1957" s="31">
        <f>IF(OR($I1957="",$P1957="",$P1957="なし"),"",$I1957*N(INDEX('メンバー'!$D$5:$D$24,$P1957)))</f>
        <v/>
      </c>
      <c r="K1957" s="32">
        <f>IF(OR($O1957="",$O1957="なし"),"",INDEX('案件'!$D$5:$D$84,$O1957)&amp;"")</f>
        <v/>
      </c>
      <c r="L1957" s="32">
        <f>IF(AND($A1957="",$B1957="",$C1957="",$F1957="",$G1957=""),"",IF(NOT(ISNUMBER($A1957)),"日付がない",IF($P1957="","氏名がない",IF($P1957="なし","氏名がメンバーにない",IF($O1957="","案件コードがない",IF($O1957="なし","案件コードが案件にない",IF($I1957="","時間がない",IF((N($F1957)*60+N($G1957))=0,"時間が0",IF($I1957=0,"丸めると0分","")))))))))</f>
        <v/>
      </c>
      <c r="M1957" s="58" t="n"/>
      <c r="N1957" s="33">
        <f>IF(ISNUMBER($A1957),DATE(YEAR($A1957),MONTH($A1957),1),"")</f>
        <v/>
      </c>
      <c r="O1957" s="34">
        <f>IF($C1957="","",IFERROR(MATCH($C1957,'案件'!$A$5:$A$84,0),"なし"))</f>
        <v/>
      </c>
      <c r="P1957" s="34">
        <f>IF($B1957="","",IFERROR(MATCH($B1957,'メンバー'!$B$5:$B$24,0),"なし"))</f>
        <v/>
      </c>
    </row>
    <row r="1958" ht="17" customHeight="1">
      <c r="A1958" s="23" t="n"/>
      <c r="B1958" s="21" t="n"/>
      <c r="C1958" s="21" t="n"/>
      <c r="D1958" s="29">
        <f>IF(OR($O1958="",$O1958="なし"),"",INDEX('案件'!$B$5:$B$84,$O1958)&amp;"")</f>
        <v/>
      </c>
      <c r="E1958" s="19" t="n"/>
      <c r="F1958" s="22" t="n"/>
      <c r="G1958" s="22" t="n"/>
      <c r="H1958" s="19" t="n"/>
      <c r="I1958" s="30">
        <f>IF(AND($F1958="",$G1958=""),"",IF(N('設定'!$B$11)&gt;0,ROUND((N($F1958)*60+N($G1958))/N('設定'!$B$11),0)*N('設定'!$B$11),(N($F1958)*60+N($G1958)))/60)</f>
        <v/>
      </c>
      <c r="J1958" s="31">
        <f>IF(OR($I1958="",$P1958="",$P1958="なし"),"",$I1958*N(INDEX('メンバー'!$D$5:$D$24,$P1958)))</f>
        <v/>
      </c>
      <c r="K1958" s="32">
        <f>IF(OR($O1958="",$O1958="なし"),"",INDEX('案件'!$D$5:$D$84,$O1958)&amp;"")</f>
        <v/>
      </c>
      <c r="L1958" s="32">
        <f>IF(AND($A1958="",$B1958="",$C1958="",$F1958="",$G1958=""),"",IF(NOT(ISNUMBER($A1958)),"日付がない",IF($P1958="","氏名がない",IF($P1958="なし","氏名がメンバーにない",IF($O1958="","案件コードがない",IF($O1958="なし","案件コードが案件にない",IF($I1958="","時間がない",IF((N($F1958)*60+N($G1958))=0,"時間が0",IF($I1958=0,"丸めると0分","")))))))))</f>
        <v/>
      </c>
      <c r="M1958" s="58" t="n"/>
      <c r="N1958" s="33">
        <f>IF(ISNUMBER($A1958),DATE(YEAR($A1958),MONTH($A1958),1),"")</f>
        <v/>
      </c>
      <c r="O1958" s="34">
        <f>IF($C1958="","",IFERROR(MATCH($C1958,'案件'!$A$5:$A$84,0),"なし"))</f>
        <v/>
      </c>
      <c r="P1958" s="34">
        <f>IF($B1958="","",IFERROR(MATCH($B1958,'メンバー'!$B$5:$B$24,0),"なし"))</f>
        <v/>
      </c>
    </row>
    <row r="1959" ht="17" customHeight="1">
      <c r="A1959" s="23" t="n"/>
      <c r="B1959" s="21" t="n"/>
      <c r="C1959" s="21" t="n"/>
      <c r="D1959" s="29">
        <f>IF(OR($O1959="",$O1959="なし"),"",INDEX('案件'!$B$5:$B$84,$O1959)&amp;"")</f>
        <v/>
      </c>
      <c r="E1959" s="19" t="n"/>
      <c r="F1959" s="22" t="n"/>
      <c r="G1959" s="22" t="n"/>
      <c r="H1959" s="19" t="n"/>
      <c r="I1959" s="30">
        <f>IF(AND($F1959="",$G1959=""),"",IF(N('設定'!$B$11)&gt;0,ROUND((N($F1959)*60+N($G1959))/N('設定'!$B$11),0)*N('設定'!$B$11),(N($F1959)*60+N($G1959)))/60)</f>
        <v/>
      </c>
      <c r="J1959" s="31">
        <f>IF(OR($I1959="",$P1959="",$P1959="なし"),"",$I1959*N(INDEX('メンバー'!$D$5:$D$24,$P1959)))</f>
        <v/>
      </c>
      <c r="K1959" s="32">
        <f>IF(OR($O1959="",$O1959="なし"),"",INDEX('案件'!$D$5:$D$84,$O1959)&amp;"")</f>
        <v/>
      </c>
      <c r="L1959" s="32">
        <f>IF(AND($A1959="",$B1959="",$C1959="",$F1959="",$G1959=""),"",IF(NOT(ISNUMBER($A1959)),"日付がない",IF($P1959="","氏名がない",IF($P1959="なし","氏名がメンバーにない",IF($O1959="","案件コードがない",IF($O1959="なし","案件コードが案件にない",IF($I1959="","時間がない",IF((N($F1959)*60+N($G1959))=0,"時間が0",IF($I1959=0,"丸めると0分","")))))))))</f>
        <v/>
      </c>
      <c r="M1959" s="58" t="n"/>
      <c r="N1959" s="33">
        <f>IF(ISNUMBER($A1959),DATE(YEAR($A1959),MONTH($A1959),1),"")</f>
        <v/>
      </c>
      <c r="O1959" s="34">
        <f>IF($C1959="","",IFERROR(MATCH($C1959,'案件'!$A$5:$A$84,0),"なし"))</f>
        <v/>
      </c>
      <c r="P1959" s="34">
        <f>IF($B1959="","",IFERROR(MATCH($B1959,'メンバー'!$B$5:$B$24,0),"なし"))</f>
        <v/>
      </c>
    </row>
    <row r="1960" ht="17" customHeight="1">
      <c r="A1960" s="23" t="n"/>
      <c r="B1960" s="21" t="n"/>
      <c r="C1960" s="21" t="n"/>
      <c r="D1960" s="29">
        <f>IF(OR($O1960="",$O1960="なし"),"",INDEX('案件'!$B$5:$B$84,$O1960)&amp;"")</f>
        <v/>
      </c>
      <c r="E1960" s="19" t="n"/>
      <c r="F1960" s="22" t="n"/>
      <c r="G1960" s="22" t="n"/>
      <c r="H1960" s="19" t="n"/>
      <c r="I1960" s="30">
        <f>IF(AND($F1960="",$G1960=""),"",IF(N('設定'!$B$11)&gt;0,ROUND((N($F1960)*60+N($G1960))/N('設定'!$B$11),0)*N('設定'!$B$11),(N($F1960)*60+N($G1960)))/60)</f>
        <v/>
      </c>
      <c r="J1960" s="31">
        <f>IF(OR($I1960="",$P1960="",$P1960="なし"),"",$I1960*N(INDEX('メンバー'!$D$5:$D$24,$P1960)))</f>
        <v/>
      </c>
      <c r="K1960" s="32">
        <f>IF(OR($O1960="",$O1960="なし"),"",INDEX('案件'!$D$5:$D$84,$O1960)&amp;"")</f>
        <v/>
      </c>
      <c r="L1960" s="32">
        <f>IF(AND($A1960="",$B1960="",$C1960="",$F1960="",$G1960=""),"",IF(NOT(ISNUMBER($A1960)),"日付がない",IF($P1960="","氏名がない",IF($P1960="なし","氏名がメンバーにない",IF($O1960="","案件コードがない",IF($O1960="なし","案件コードが案件にない",IF($I1960="","時間がない",IF((N($F1960)*60+N($G1960))=0,"時間が0",IF($I1960=0,"丸めると0分","")))))))))</f>
        <v/>
      </c>
      <c r="M1960" s="58" t="n"/>
      <c r="N1960" s="33">
        <f>IF(ISNUMBER($A1960),DATE(YEAR($A1960),MONTH($A1960),1),"")</f>
        <v/>
      </c>
      <c r="O1960" s="34">
        <f>IF($C1960="","",IFERROR(MATCH($C1960,'案件'!$A$5:$A$84,0),"なし"))</f>
        <v/>
      </c>
      <c r="P1960" s="34">
        <f>IF($B1960="","",IFERROR(MATCH($B1960,'メンバー'!$B$5:$B$24,0),"なし"))</f>
        <v/>
      </c>
    </row>
    <row r="1961" ht="17" customHeight="1">
      <c r="A1961" s="23" t="n"/>
      <c r="B1961" s="21" t="n"/>
      <c r="C1961" s="21" t="n"/>
      <c r="D1961" s="29">
        <f>IF(OR($O1961="",$O1961="なし"),"",INDEX('案件'!$B$5:$B$84,$O1961)&amp;"")</f>
        <v/>
      </c>
      <c r="E1961" s="19" t="n"/>
      <c r="F1961" s="22" t="n"/>
      <c r="G1961" s="22" t="n"/>
      <c r="H1961" s="19" t="n"/>
      <c r="I1961" s="30">
        <f>IF(AND($F1961="",$G1961=""),"",IF(N('設定'!$B$11)&gt;0,ROUND((N($F1961)*60+N($G1961))/N('設定'!$B$11),0)*N('設定'!$B$11),(N($F1961)*60+N($G1961)))/60)</f>
        <v/>
      </c>
      <c r="J1961" s="31">
        <f>IF(OR($I1961="",$P1961="",$P1961="なし"),"",$I1961*N(INDEX('メンバー'!$D$5:$D$24,$P1961)))</f>
        <v/>
      </c>
      <c r="K1961" s="32">
        <f>IF(OR($O1961="",$O1961="なし"),"",INDEX('案件'!$D$5:$D$84,$O1961)&amp;"")</f>
        <v/>
      </c>
      <c r="L1961" s="32">
        <f>IF(AND($A1961="",$B1961="",$C1961="",$F1961="",$G1961=""),"",IF(NOT(ISNUMBER($A1961)),"日付がない",IF($P1961="","氏名がない",IF($P1961="なし","氏名がメンバーにない",IF($O1961="","案件コードがない",IF($O1961="なし","案件コードが案件にない",IF($I1961="","時間がない",IF((N($F1961)*60+N($G1961))=0,"時間が0",IF($I1961=0,"丸めると0分","")))))))))</f>
        <v/>
      </c>
      <c r="M1961" s="58" t="n"/>
      <c r="N1961" s="33">
        <f>IF(ISNUMBER($A1961),DATE(YEAR($A1961),MONTH($A1961),1),"")</f>
        <v/>
      </c>
      <c r="O1961" s="34">
        <f>IF($C1961="","",IFERROR(MATCH($C1961,'案件'!$A$5:$A$84,0),"なし"))</f>
        <v/>
      </c>
      <c r="P1961" s="34">
        <f>IF($B1961="","",IFERROR(MATCH($B1961,'メンバー'!$B$5:$B$24,0),"なし"))</f>
        <v/>
      </c>
    </row>
    <row r="1962" ht="17" customHeight="1">
      <c r="A1962" s="23" t="n"/>
      <c r="B1962" s="21" t="n"/>
      <c r="C1962" s="21" t="n"/>
      <c r="D1962" s="29">
        <f>IF(OR($O1962="",$O1962="なし"),"",INDEX('案件'!$B$5:$B$84,$O1962)&amp;"")</f>
        <v/>
      </c>
      <c r="E1962" s="19" t="n"/>
      <c r="F1962" s="22" t="n"/>
      <c r="G1962" s="22" t="n"/>
      <c r="H1962" s="19" t="n"/>
      <c r="I1962" s="30">
        <f>IF(AND($F1962="",$G1962=""),"",IF(N('設定'!$B$11)&gt;0,ROUND((N($F1962)*60+N($G1962))/N('設定'!$B$11),0)*N('設定'!$B$11),(N($F1962)*60+N($G1962)))/60)</f>
        <v/>
      </c>
      <c r="J1962" s="31">
        <f>IF(OR($I1962="",$P1962="",$P1962="なし"),"",$I1962*N(INDEX('メンバー'!$D$5:$D$24,$P1962)))</f>
        <v/>
      </c>
      <c r="K1962" s="32">
        <f>IF(OR($O1962="",$O1962="なし"),"",INDEX('案件'!$D$5:$D$84,$O1962)&amp;"")</f>
        <v/>
      </c>
      <c r="L1962" s="32">
        <f>IF(AND($A1962="",$B1962="",$C1962="",$F1962="",$G1962=""),"",IF(NOT(ISNUMBER($A1962)),"日付がない",IF($P1962="","氏名がない",IF($P1962="なし","氏名がメンバーにない",IF($O1962="","案件コードがない",IF($O1962="なし","案件コードが案件にない",IF($I1962="","時間がない",IF((N($F1962)*60+N($G1962))=0,"時間が0",IF($I1962=0,"丸めると0分","")))))))))</f>
        <v/>
      </c>
      <c r="M1962" s="58" t="n"/>
      <c r="N1962" s="33">
        <f>IF(ISNUMBER($A1962),DATE(YEAR($A1962),MONTH($A1962),1),"")</f>
        <v/>
      </c>
      <c r="O1962" s="34">
        <f>IF($C1962="","",IFERROR(MATCH($C1962,'案件'!$A$5:$A$84,0),"なし"))</f>
        <v/>
      </c>
      <c r="P1962" s="34">
        <f>IF($B1962="","",IFERROR(MATCH($B1962,'メンバー'!$B$5:$B$24,0),"なし"))</f>
        <v/>
      </c>
    </row>
    <row r="1963" ht="17" customHeight="1">
      <c r="A1963" s="23" t="n"/>
      <c r="B1963" s="21" t="n"/>
      <c r="C1963" s="21" t="n"/>
      <c r="D1963" s="29">
        <f>IF(OR($O1963="",$O1963="なし"),"",INDEX('案件'!$B$5:$B$84,$O1963)&amp;"")</f>
        <v/>
      </c>
      <c r="E1963" s="19" t="n"/>
      <c r="F1963" s="22" t="n"/>
      <c r="G1963" s="22" t="n"/>
      <c r="H1963" s="19" t="n"/>
      <c r="I1963" s="30">
        <f>IF(AND($F1963="",$G1963=""),"",IF(N('設定'!$B$11)&gt;0,ROUND((N($F1963)*60+N($G1963))/N('設定'!$B$11),0)*N('設定'!$B$11),(N($F1963)*60+N($G1963)))/60)</f>
        <v/>
      </c>
      <c r="J1963" s="31">
        <f>IF(OR($I1963="",$P1963="",$P1963="なし"),"",$I1963*N(INDEX('メンバー'!$D$5:$D$24,$P1963)))</f>
        <v/>
      </c>
      <c r="K1963" s="32">
        <f>IF(OR($O1963="",$O1963="なし"),"",INDEX('案件'!$D$5:$D$84,$O1963)&amp;"")</f>
        <v/>
      </c>
      <c r="L1963" s="32">
        <f>IF(AND($A1963="",$B1963="",$C1963="",$F1963="",$G1963=""),"",IF(NOT(ISNUMBER($A1963)),"日付がない",IF($P1963="","氏名がない",IF($P1963="なし","氏名がメンバーにない",IF($O1963="","案件コードがない",IF($O1963="なし","案件コードが案件にない",IF($I1963="","時間がない",IF((N($F1963)*60+N($G1963))=0,"時間が0",IF($I1963=0,"丸めると0分","")))))))))</f>
        <v/>
      </c>
      <c r="M1963" s="58" t="n"/>
      <c r="N1963" s="33">
        <f>IF(ISNUMBER($A1963),DATE(YEAR($A1963),MONTH($A1963),1),"")</f>
        <v/>
      </c>
      <c r="O1963" s="34">
        <f>IF($C1963="","",IFERROR(MATCH($C1963,'案件'!$A$5:$A$84,0),"なし"))</f>
        <v/>
      </c>
      <c r="P1963" s="34">
        <f>IF($B1963="","",IFERROR(MATCH($B1963,'メンバー'!$B$5:$B$24,0),"なし"))</f>
        <v/>
      </c>
    </row>
    <row r="1964" ht="17" customHeight="1">
      <c r="A1964" s="23" t="n"/>
      <c r="B1964" s="21" t="n"/>
      <c r="C1964" s="21" t="n"/>
      <c r="D1964" s="29">
        <f>IF(OR($O1964="",$O1964="なし"),"",INDEX('案件'!$B$5:$B$84,$O1964)&amp;"")</f>
        <v/>
      </c>
      <c r="E1964" s="19" t="n"/>
      <c r="F1964" s="22" t="n"/>
      <c r="G1964" s="22" t="n"/>
      <c r="H1964" s="19" t="n"/>
      <c r="I1964" s="30">
        <f>IF(AND($F1964="",$G1964=""),"",IF(N('設定'!$B$11)&gt;0,ROUND((N($F1964)*60+N($G1964))/N('設定'!$B$11),0)*N('設定'!$B$11),(N($F1964)*60+N($G1964)))/60)</f>
        <v/>
      </c>
      <c r="J1964" s="31">
        <f>IF(OR($I1964="",$P1964="",$P1964="なし"),"",$I1964*N(INDEX('メンバー'!$D$5:$D$24,$P1964)))</f>
        <v/>
      </c>
      <c r="K1964" s="32">
        <f>IF(OR($O1964="",$O1964="なし"),"",INDEX('案件'!$D$5:$D$84,$O1964)&amp;"")</f>
        <v/>
      </c>
      <c r="L1964" s="32">
        <f>IF(AND($A1964="",$B1964="",$C1964="",$F1964="",$G1964=""),"",IF(NOT(ISNUMBER($A1964)),"日付がない",IF($P1964="","氏名がない",IF($P1964="なし","氏名がメンバーにない",IF($O1964="","案件コードがない",IF($O1964="なし","案件コードが案件にない",IF($I1964="","時間がない",IF((N($F1964)*60+N($G1964))=0,"時間が0",IF($I1964=0,"丸めると0分","")))))))))</f>
        <v/>
      </c>
      <c r="M1964" s="58" t="n"/>
      <c r="N1964" s="33">
        <f>IF(ISNUMBER($A1964),DATE(YEAR($A1964),MONTH($A1964),1),"")</f>
        <v/>
      </c>
      <c r="O1964" s="34">
        <f>IF($C1964="","",IFERROR(MATCH($C1964,'案件'!$A$5:$A$84,0),"なし"))</f>
        <v/>
      </c>
      <c r="P1964" s="34">
        <f>IF($B1964="","",IFERROR(MATCH($B1964,'メンバー'!$B$5:$B$24,0),"なし"))</f>
        <v/>
      </c>
    </row>
    <row r="1965" ht="17" customHeight="1">
      <c r="A1965" s="23" t="n"/>
      <c r="B1965" s="21" t="n"/>
      <c r="C1965" s="21" t="n"/>
      <c r="D1965" s="29">
        <f>IF(OR($O1965="",$O1965="なし"),"",INDEX('案件'!$B$5:$B$84,$O1965)&amp;"")</f>
        <v/>
      </c>
      <c r="E1965" s="19" t="n"/>
      <c r="F1965" s="22" t="n"/>
      <c r="G1965" s="22" t="n"/>
      <c r="H1965" s="19" t="n"/>
      <c r="I1965" s="30">
        <f>IF(AND($F1965="",$G1965=""),"",IF(N('設定'!$B$11)&gt;0,ROUND((N($F1965)*60+N($G1965))/N('設定'!$B$11),0)*N('設定'!$B$11),(N($F1965)*60+N($G1965)))/60)</f>
        <v/>
      </c>
      <c r="J1965" s="31">
        <f>IF(OR($I1965="",$P1965="",$P1965="なし"),"",$I1965*N(INDEX('メンバー'!$D$5:$D$24,$P1965)))</f>
        <v/>
      </c>
      <c r="K1965" s="32">
        <f>IF(OR($O1965="",$O1965="なし"),"",INDEX('案件'!$D$5:$D$84,$O1965)&amp;"")</f>
        <v/>
      </c>
      <c r="L1965" s="32">
        <f>IF(AND($A1965="",$B1965="",$C1965="",$F1965="",$G1965=""),"",IF(NOT(ISNUMBER($A1965)),"日付がない",IF($P1965="","氏名がない",IF($P1965="なし","氏名がメンバーにない",IF($O1965="","案件コードがない",IF($O1965="なし","案件コードが案件にない",IF($I1965="","時間がない",IF((N($F1965)*60+N($G1965))=0,"時間が0",IF($I1965=0,"丸めると0分","")))))))))</f>
        <v/>
      </c>
      <c r="M1965" s="58" t="n"/>
      <c r="N1965" s="33">
        <f>IF(ISNUMBER($A1965),DATE(YEAR($A1965),MONTH($A1965),1),"")</f>
        <v/>
      </c>
      <c r="O1965" s="34">
        <f>IF($C1965="","",IFERROR(MATCH($C1965,'案件'!$A$5:$A$84,0),"なし"))</f>
        <v/>
      </c>
      <c r="P1965" s="34">
        <f>IF($B1965="","",IFERROR(MATCH($B1965,'メンバー'!$B$5:$B$24,0),"なし"))</f>
        <v/>
      </c>
    </row>
    <row r="1966" ht="17" customHeight="1">
      <c r="A1966" s="23" t="n"/>
      <c r="B1966" s="21" t="n"/>
      <c r="C1966" s="21" t="n"/>
      <c r="D1966" s="29">
        <f>IF(OR($O1966="",$O1966="なし"),"",INDEX('案件'!$B$5:$B$84,$O1966)&amp;"")</f>
        <v/>
      </c>
      <c r="E1966" s="19" t="n"/>
      <c r="F1966" s="22" t="n"/>
      <c r="G1966" s="22" t="n"/>
      <c r="H1966" s="19" t="n"/>
      <c r="I1966" s="30">
        <f>IF(AND($F1966="",$G1966=""),"",IF(N('設定'!$B$11)&gt;0,ROUND((N($F1966)*60+N($G1966))/N('設定'!$B$11),0)*N('設定'!$B$11),(N($F1966)*60+N($G1966)))/60)</f>
        <v/>
      </c>
      <c r="J1966" s="31">
        <f>IF(OR($I1966="",$P1966="",$P1966="なし"),"",$I1966*N(INDEX('メンバー'!$D$5:$D$24,$P1966)))</f>
        <v/>
      </c>
      <c r="K1966" s="32">
        <f>IF(OR($O1966="",$O1966="なし"),"",INDEX('案件'!$D$5:$D$84,$O1966)&amp;"")</f>
        <v/>
      </c>
      <c r="L1966" s="32">
        <f>IF(AND($A1966="",$B1966="",$C1966="",$F1966="",$G1966=""),"",IF(NOT(ISNUMBER($A1966)),"日付がない",IF($P1966="","氏名がない",IF($P1966="なし","氏名がメンバーにない",IF($O1966="","案件コードがない",IF($O1966="なし","案件コードが案件にない",IF($I1966="","時間がない",IF((N($F1966)*60+N($G1966))=0,"時間が0",IF($I1966=0,"丸めると0分","")))))))))</f>
        <v/>
      </c>
      <c r="M1966" s="58" t="n"/>
      <c r="N1966" s="33">
        <f>IF(ISNUMBER($A1966),DATE(YEAR($A1966),MONTH($A1966),1),"")</f>
        <v/>
      </c>
      <c r="O1966" s="34">
        <f>IF($C1966="","",IFERROR(MATCH($C1966,'案件'!$A$5:$A$84,0),"なし"))</f>
        <v/>
      </c>
      <c r="P1966" s="34">
        <f>IF($B1966="","",IFERROR(MATCH($B1966,'メンバー'!$B$5:$B$24,0),"なし"))</f>
        <v/>
      </c>
    </row>
    <row r="1967" ht="17" customHeight="1">
      <c r="A1967" s="23" t="n"/>
      <c r="B1967" s="21" t="n"/>
      <c r="C1967" s="21" t="n"/>
      <c r="D1967" s="29">
        <f>IF(OR($O1967="",$O1967="なし"),"",INDEX('案件'!$B$5:$B$84,$O1967)&amp;"")</f>
        <v/>
      </c>
      <c r="E1967" s="19" t="n"/>
      <c r="F1967" s="22" t="n"/>
      <c r="G1967" s="22" t="n"/>
      <c r="H1967" s="19" t="n"/>
      <c r="I1967" s="30">
        <f>IF(AND($F1967="",$G1967=""),"",IF(N('設定'!$B$11)&gt;0,ROUND((N($F1967)*60+N($G1967))/N('設定'!$B$11),0)*N('設定'!$B$11),(N($F1967)*60+N($G1967)))/60)</f>
        <v/>
      </c>
      <c r="J1967" s="31">
        <f>IF(OR($I1967="",$P1967="",$P1967="なし"),"",$I1967*N(INDEX('メンバー'!$D$5:$D$24,$P1967)))</f>
        <v/>
      </c>
      <c r="K1967" s="32">
        <f>IF(OR($O1967="",$O1967="なし"),"",INDEX('案件'!$D$5:$D$84,$O1967)&amp;"")</f>
        <v/>
      </c>
      <c r="L1967" s="32">
        <f>IF(AND($A1967="",$B1967="",$C1967="",$F1967="",$G1967=""),"",IF(NOT(ISNUMBER($A1967)),"日付がない",IF($P1967="","氏名がない",IF($P1967="なし","氏名がメンバーにない",IF($O1967="","案件コードがない",IF($O1967="なし","案件コードが案件にない",IF($I1967="","時間がない",IF((N($F1967)*60+N($G1967))=0,"時間が0",IF($I1967=0,"丸めると0分","")))))))))</f>
        <v/>
      </c>
      <c r="M1967" s="58" t="n"/>
      <c r="N1967" s="33">
        <f>IF(ISNUMBER($A1967),DATE(YEAR($A1967),MONTH($A1967),1),"")</f>
        <v/>
      </c>
      <c r="O1967" s="34">
        <f>IF($C1967="","",IFERROR(MATCH($C1967,'案件'!$A$5:$A$84,0),"なし"))</f>
        <v/>
      </c>
      <c r="P1967" s="34">
        <f>IF($B1967="","",IFERROR(MATCH($B1967,'メンバー'!$B$5:$B$24,0),"なし"))</f>
        <v/>
      </c>
    </row>
    <row r="1968" ht="17" customHeight="1">
      <c r="A1968" s="23" t="n"/>
      <c r="B1968" s="21" t="n"/>
      <c r="C1968" s="21" t="n"/>
      <c r="D1968" s="29">
        <f>IF(OR($O1968="",$O1968="なし"),"",INDEX('案件'!$B$5:$B$84,$O1968)&amp;"")</f>
        <v/>
      </c>
      <c r="E1968" s="19" t="n"/>
      <c r="F1968" s="22" t="n"/>
      <c r="G1968" s="22" t="n"/>
      <c r="H1968" s="19" t="n"/>
      <c r="I1968" s="30">
        <f>IF(AND($F1968="",$G1968=""),"",IF(N('設定'!$B$11)&gt;0,ROUND((N($F1968)*60+N($G1968))/N('設定'!$B$11),0)*N('設定'!$B$11),(N($F1968)*60+N($G1968)))/60)</f>
        <v/>
      </c>
      <c r="J1968" s="31">
        <f>IF(OR($I1968="",$P1968="",$P1968="なし"),"",$I1968*N(INDEX('メンバー'!$D$5:$D$24,$P1968)))</f>
        <v/>
      </c>
      <c r="K1968" s="32">
        <f>IF(OR($O1968="",$O1968="なし"),"",INDEX('案件'!$D$5:$D$84,$O1968)&amp;"")</f>
        <v/>
      </c>
      <c r="L1968" s="32">
        <f>IF(AND($A1968="",$B1968="",$C1968="",$F1968="",$G1968=""),"",IF(NOT(ISNUMBER($A1968)),"日付がない",IF($P1968="","氏名がない",IF($P1968="なし","氏名がメンバーにない",IF($O1968="","案件コードがない",IF($O1968="なし","案件コードが案件にない",IF($I1968="","時間がない",IF((N($F1968)*60+N($G1968))=0,"時間が0",IF($I1968=0,"丸めると0分","")))))))))</f>
        <v/>
      </c>
      <c r="M1968" s="58" t="n"/>
      <c r="N1968" s="33">
        <f>IF(ISNUMBER($A1968),DATE(YEAR($A1968),MONTH($A1968),1),"")</f>
        <v/>
      </c>
      <c r="O1968" s="34">
        <f>IF($C1968="","",IFERROR(MATCH($C1968,'案件'!$A$5:$A$84,0),"なし"))</f>
        <v/>
      </c>
      <c r="P1968" s="34">
        <f>IF($B1968="","",IFERROR(MATCH($B1968,'メンバー'!$B$5:$B$24,0),"なし"))</f>
        <v/>
      </c>
    </row>
    <row r="1969" ht="17" customHeight="1">
      <c r="A1969" s="23" t="n"/>
      <c r="B1969" s="21" t="n"/>
      <c r="C1969" s="21" t="n"/>
      <c r="D1969" s="29">
        <f>IF(OR($O1969="",$O1969="なし"),"",INDEX('案件'!$B$5:$B$84,$O1969)&amp;"")</f>
        <v/>
      </c>
      <c r="E1969" s="19" t="n"/>
      <c r="F1969" s="22" t="n"/>
      <c r="G1969" s="22" t="n"/>
      <c r="H1969" s="19" t="n"/>
      <c r="I1969" s="30">
        <f>IF(AND($F1969="",$G1969=""),"",IF(N('設定'!$B$11)&gt;0,ROUND((N($F1969)*60+N($G1969))/N('設定'!$B$11),0)*N('設定'!$B$11),(N($F1969)*60+N($G1969)))/60)</f>
        <v/>
      </c>
      <c r="J1969" s="31">
        <f>IF(OR($I1969="",$P1969="",$P1969="なし"),"",$I1969*N(INDEX('メンバー'!$D$5:$D$24,$P1969)))</f>
        <v/>
      </c>
      <c r="K1969" s="32">
        <f>IF(OR($O1969="",$O1969="なし"),"",INDEX('案件'!$D$5:$D$84,$O1969)&amp;"")</f>
        <v/>
      </c>
      <c r="L1969" s="32">
        <f>IF(AND($A1969="",$B1969="",$C1969="",$F1969="",$G1969=""),"",IF(NOT(ISNUMBER($A1969)),"日付がない",IF($P1969="","氏名がない",IF($P1969="なし","氏名がメンバーにない",IF($O1969="","案件コードがない",IF($O1969="なし","案件コードが案件にない",IF($I1969="","時間がない",IF((N($F1969)*60+N($G1969))=0,"時間が0",IF($I1969=0,"丸めると0分","")))))))))</f>
        <v/>
      </c>
      <c r="M1969" s="58" t="n"/>
      <c r="N1969" s="33">
        <f>IF(ISNUMBER($A1969),DATE(YEAR($A1969),MONTH($A1969),1),"")</f>
        <v/>
      </c>
      <c r="O1969" s="34">
        <f>IF($C1969="","",IFERROR(MATCH($C1969,'案件'!$A$5:$A$84,0),"なし"))</f>
        <v/>
      </c>
      <c r="P1969" s="34">
        <f>IF($B1969="","",IFERROR(MATCH($B1969,'メンバー'!$B$5:$B$24,0),"なし"))</f>
        <v/>
      </c>
    </row>
    <row r="1970" ht="17" customHeight="1">
      <c r="A1970" s="23" t="n"/>
      <c r="B1970" s="21" t="n"/>
      <c r="C1970" s="21" t="n"/>
      <c r="D1970" s="29">
        <f>IF(OR($O1970="",$O1970="なし"),"",INDEX('案件'!$B$5:$B$84,$O1970)&amp;"")</f>
        <v/>
      </c>
      <c r="E1970" s="19" t="n"/>
      <c r="F1970" s="22" t="n"/>
      <c r="G1970" s="22" t="n"/>
      <c r="H1970" s="19" t="n"/>
      <c r="I1970" s="30">
        <f>IF(AND($F1970="",$G1970=""),"",IF(N('設定'!$B$11)&gt;0,ROUND((N($F1970)*60+N($G1970))/N('設定'!$B$11),0)*N('設定'!$B$11),(N($F1970)*60+N($G1970)))/60)</f>
        <v/>
      </c>
      <c r="J1970" s="31">
        <f>IF(OR($I1970="",$P1970="",$P1970="なし"),"",$I1970*N(INDEX('メンバー'!$D$5:$D$24,$P1970)))</f>
        <v/>
      </c>
      <c r="K1970" s="32">
        <f>IF(OR($O1970="",$O1970="なし"),"",INDEX('案件'!$D$5:$D$84,$O1970)&amp;"")</f>
        <v/>
      </c>
      <c r="L1970" s="32">
        <f>IF(AND($A1970="",$B1970="",$C1970="",$F1970="",$G1970=""),"",IF(NOT(ISNUMBER($A1970)),"日付がない",IF($P1970="","氏名がない",IF($P1970="なし","氏名がメンバーにない",IF($O1970="","案件コードがない",IF($O1970="なし","案件コードが案件にない",IF($I1970="","時間がない",IF((N($F1970)*60+N($G1970))=0,"時間が0",IF($I1970=0,"丸めると0分","")))))))))</f>
        <v/>
      </c>
      <c r="M1970" s="58" t="n"/>
      <c r="N1970" s="33">
        <f>IF(ISNUMBER($A1970),DATE(YEAR($A1970),MONTH($A1970),1),"")</f>
        <v/>
      </c>
      <c r="O1970" s="34">
        <f>IF($C1970="","",IFERROR(MATCH($C1970,'案件'!$A$5:$A$84,0),"なし"))</f>
        <v/>
      </c>
      <c r="P1970" s="34">
        <f>IF($B1970="","",IFERROR(MATCH($B1970,'メンバー'!$B$5:$B$24,0),"なし"))</f>
        <v/>
      </c>
    </row>
    <row r="1971" ht="17" customHeight="1">
      <c r="A1971" s="23" t="n"/>
      <c r="B1971" s="21" t="n"/>
      <c r="C1971" s="21" t="n"/>
      <c r="D1971" s="29">
        <f>IF(OR($O1971="",$O1971="なし"),"",INDEX('案件'!$B$5:$B$84,$O1971)&amp;"")</f>
        <v/>
      </c>
      <c r="E1971" s="19" t="n"/>
      <c r="F1971" s="22" t="n"/>
      <c r="G1971" s="22" t="n"/>
      <c r="H1971" s="19" t="n"/>
      <c r="I1971" s="30">
        <f>IF(AND($F1971="",$G1971=""),"",IF(N('設定'!$B$11)&gt;0,ROUND((N($F1971)*60+N($G1971))/N('設定'!$B$11),0)*N('設定'!$B$11),(N($F1971)*60+N($G1971)))/60)</f>
        <v/>
      </c>
      <c r="J1971" s="31">
        <f>IF(OR($I1971="",$P1971="",$P1971="なし"),"",$I1971*N(INDEX('メンバー'!$D$5:$D$24,$P1971)))</f>
        <v/>
      </c>
      <c r="K1971" s="32">
        <f>IF(OR($O1971="",$O1971="なし"),"",INDEX('案件'!$D$5:$D$84,$O1971)&amp;"")</f>
        <v/>
      </c>
      <c r="L1971" s="32">
        <f>IF(AND($A1971="",$B1971="",$C1971="",$F1971="",$G1971=""),"",IF(NOT(ISNUMBER($A1971)),"日付がない",IF($P1971="","氏名がない",IF($P1971="なし","氏名がメンバーにない",IF($O1971="","案件コードがない",IF($O1971="なし","案件コードが案件にない",IF($I1971="","時間がない",IF((N($F1971)*60+N($G1971))=0,"時間が0",IF($I1971=0,"丸めると0分","")))))))))</f>
        <v/>
      </c>
      <c r="M1971" s="58" t="n"/>
      <c r="N1971" s="33">
        <f>IF(ISNUMBER($A1971),DATE(YEAR($A1971),MONTH($A1971),1),"")</f>
        <v/>
      </c>
      <c r="O1971" s="34">
        <f>IF($C1971="","",IFERROR(MATCH($C1971,'案件'!$A$5:$A$84,0),"なし"))</f>
        <v/>
      </c>
      <c r="P1971" s="34">
        <f>IF($B1971="","",IFERROR(MATCH($B1971,'メンバー'!$B$5:$B$24,0),"なし"))</f>
        <v/>
      </c>
    </row>
    <row r="1972" ht="17" customHeight="1">
      <c r="A1972" s="23" t="n"/>
      <c r="B1972" s="21" t="n"/>
      <c r="C1972" s="21" t="n"/>
      <c r="D1972" s="29">
        <f>IF(OR($O1972="",$O1972="なし"),"",INDEX('案件'!$B$5:$B$84,$O1972)&amp;"")</f>
        <v/>
      </c>
      <c r="E1972" s="19" t="n"/>
      <c r="F1972" s="22" t="n"/>
      <c r="G1972" s="22" t="n"/>
      <c r="H1972" s="19" t="n"/>
      <c r="I1972" s="30">
        <f>IF(AND($F1972="",$G1972=""),"",IF(N('設定'!$B$11)&gt;0,ROUND((N($F1972)*60+N($G1972))/N('設定'!$B$11),0)*N('設定'!$B$11),(N($F1972)*60+N($G1972)))/60)</f>
        <v/>
      </c>
      <c r="J1972" s="31">
        <f>IF(OR($I1972="",$P1972="",$P1972="なし"),"",$I1972*N(INDEX('メンバー'!$D$5:$D$24,$P1972)))</f>
        <v/>
      </c>
      <c r="K1972" s="32">
        <f>IF(OR($O1972="",$O1972="なし"),"",INDEX('案件'!$D$5:$D$84,$O1972)&amp;"")</f>
        <v/>
      </c>
      <c r="L1972" s="32">
        <f>IF(AND($A1972="",$B1972="",$C1972="",$F1972="",$G1972=""),"",IF(NOT(ISNUMBER($A1972)),"日付がない",IF($P1972="","氏名がない",IF($P1972="なし","氏名がメンバーにない",IF($O1972="","案件コードがない",IF($O1972="なし","案件コードが案件にない",IF($I1972="","時間がない",IF((N($F1972)*60+N($G1972))=0,"時間が0",IF($I1972=0,"丸めると0分","")))))))))</f>
        <v/>
      </c>
      <c r="M1972" s="58" t="n"/>
      <c r="N1972" s="33">
        <f>IF(ISNUMBER($A1972),DATE(YEAR($A1972),MONTH($A1972),1),"")</f>
        <v/>
      </c>
      <c r="O1972" s="34">
        <f>IF($C1972="","",IFERROR(MATCH($C1972,'案件'!$A$5:$A$84,0),"なし"))</f>
        <v/>
      </c>
      <c r="P1972" s="34">
        <f>IF($B1972="","",IFERROR(MATCH($B1972,'メンバー'!$B$5:$B$24,0),"なし"))</f>
        <v/>
      </c>
    </row>
    <row r="1973" ht="17" customHeight="1">
      <c r="A1973" s="23" t="n"/>
      <c r="B1973" s="21" t="n"/>
      <c r="C1973" s="21" t="n"/>
      <c r="D1973" s="29">
        <f>IF(OR($O1973="",$O1973="なし"),"",INDEX('案件'!$B$5:$B$84,$O1973)&amp;"")</f>
        <v/>
      </c>
      <c r="E1973" s="19" t="n"/>
      <c r="F1973" s="22" t="n"/>
      <c r="G1973" s="22" t="n"/>
      <c r="H1973" s="19" t="n"/>
      <c r="I1973" s="30">
        <f>IF(AND($F1973="",$G1973=""),"",IF(N('設定'!$B$11)&gt;0,ROUND((N($F1973)*60+N($G1973))/N('設定'!$B$11),0)*N('設定'!$B$11),(N($F1973)*60+N($G1973)))/60)</f>
        <v/>
      </c>
      <c r="J1973" s="31">
        <f>IF(OR($I1973="",$P1973="",$P1973="なし"),"",$I1973*N(INDEX('メンバー'!$D$5:$D$24,$P1973)))</f>
        <v/>
      </c>
      <c r="K1973" s="32">
        <f>IF(OR($O1973="",$O1973="なし"),"",INDEX('案件'!$D$5:$D$84,$O1973)&amp;"")</f>
        <v/>
      </c>
      <c r="L1973" s="32">
        <f>IF(AND($A1973="",$B1973="",$C1973="",$F1973="",$G1973=""),"",IF(NOT(ISNUMBER($A1973)),"日付がない",IF($P1973="","氏名がない",IF($P1973="なし","氏名がメンバーにない",IF($O1973="","案件コードがない",IF($O1973="なし","案件コードが案件にない",IF($I1973="","時間がない",IF((N($F1973)*60+N($G1973))=0,"時間が0",IF($I1973=0,"丸めると0分","")))))))))</f>
        <v/>
      </c>
      <c r="M1973" s="58" t="n"/>
      <c r="N1973" s="33">
        <f>IF(ISNUMBER($A1973),DATE(YEAR($A1973),MONTH($A1973),1),"")</f>
        <v/>
      </c>
      <c r="O1973" s="34">
        <f>IF($C1973="","",IFERROR(MATCH($C1973,'案件'!$A$5:$A$84,0),"なし"))</f>
        <v/>
      </c>
      <c r="P1973" s="34">
        <f>IF($B1973="","",IFERROR(MATCH($B1973,'メンバー'!$B$5:$B$24,0),"なし"))</f>
        <v/>
      </c>
    </row>
    <row r="1974" ht="17" customHeight="1">
      <c r="A1974" s="23" t="n"/>
      <c r="B1974" s="21" t="n"/>
      <c r="C1974" s="21" t="n"/>
      <c r="D1974" s="29">
        <f>IF(OR($O1974="",$O1974="なし"),"",INDEX('案件'!$B$5:$B$84,$O1974)&amp;"")</f>
        <v/>
      </c>
      <c r="E1974" s="19" t="n"/>
      <c r="F1974" s="22" t="n"/>
      <c r="G1974" s="22" t="n"/>
      <c r="H1974" s="19" t="n"/>
      <c r="I1974" s="30">
        <f>IF(AND($F1974="",$G1974=""),"",IF(N('設定'!$B$11)&gt;0,ROUND((N($F1974)*60+N($G1974))/N('設定'!$B$11),0)*N('設定'!$B$11),(N($F1974)*60+N($G1974)))/60)</f>
        <v/>
      </c>
      <c r="J1974" s="31">
        <f>IF(OR($I1974="",$P1974="",$P1974="なし"),"",$I1974*N(INDEX('メンバー'!$D$5:$D$24,$P1974)))</f>
        <v/>
      </c>
      <c r="K1974" s="32">
        <f>IF(OR($O1974="",$O1974="なし"),"",INDEX('案件'!$D$5:$D$84,$O1974)&amp;"")</f>
        <v/>
      </c>
      <c r="L1974" s="32">
        <f>IF(AND($A1974="",$B1974="",$C1974="",$F1974="",$G1974=""),"",IF(NOT(ISNUMBER($A1974)),"日付がない",IF($P1974="","氏名がない",IF($P1974="なし","氏名がメンバーにない",IF($O1974="","案件コードがない",IF($O1974="なし","案件コードが案件にない",IF($I1974="","時間がない",IF((N($F1974)*60+N($G1974))=0,"時間が0",IF($I1974=0,"丸めると0分","")))))))))</f>
        <v/>
      </c>
      <c r="M1974" s="58" t="n"/>
      <c r="N1974" s="33">
        <f>IF(ISNUMBER($A1974),DATE(YEAR($A1974),MONTH($A1974),1),"")</f>
        <v/>
      </c>
      <c r="O1974" s="34">
        <f>IF($C1974="","",IFERROR(MATCH($C1974,'案件'!$A$5:$A$84,0),"なし"))</f>
        <v/>
      </c>
      <c r="P1974" s="34">
        <f>IF($B1974="","",IFERROR(MATCH($B1974,'メンバー'!$B$5:$B$24,0),"なし"))</f>
        <v/>
      </c>
    </row>
    <row r="1975" ht="17" customHeight="1">
      <c r="A1975" s="23" t="n"/>
      <c r="B1975" s="21" t="n"/>
      <c r="C1975" s="21" t="n"/>
      <c r="D1975" s="29">
        <f>IF(OR($O1975="",$O1975="なし"),"",INDEX('案件'!$B$5:$B$84,$O1975)&amp;"")</f>
        <v/>
      </c>
      <c r="E1975" s="19" t="n"/>
      <c r="F1975" s="22" t="n"/>
      <c r="G1975" s="22" t="n"/>
      <c r="H1975" s="19" t="n"/>
      <c r="I1975" s="30">
        <f>IF(AND($F1975="",$G1975=""),"",IF(N('設定'!$B$11)&gt;0,ROUND((N($F1975)*60+N($G1975))/N('設定'!$B$11),0)*N('設定'!$B$11),(N($F1975)*60+N($G1975)))/60)</f>
        <v/>
      </c>
      <c r="J1975" s="31">
        <f>IF(OR($I1975="",$P1975="",$P1975="なし"),"",$I1975*N(INDEX('メンバー'!$D$5:$D$24,$P1975)))</f>
        <v/>
      </c>
      <c r="K1975" s="32">
        <f>IF(OR($O1975="",$O1975="なし"),"",INDEX('案件'!$D$5:$D$84,$O1975)&amp;"")</f>
        <v/>
      </c>
      <c r="L1975" s="32">
        <f>IF(AND($A1975="",$B1975="",$C1975="",$F1975="",$G1975=""),"",IF(NOT(ISNUMBER($A1975)),"日付がない",IF($P1975="","氏名がない",IF($P1975="なし","氏名がメンバーにない",IF($O1975="","案件コードがない",IF($O1975="なし","案件コードが案件にない",IF($I1975="","時間がない",IF((N($F1975)*60+N($G1975))=0,"時間が0",IF($I1975=0,"丸めると0分","")))))))))</f>
        <v/>
      </c>
      <c r="M1975" s="58" t="n"/>
      <c r="N1975" s="33">
        <f>IF(ISNUMBER($A1975),DATE(YEAR($A1975),MONTH($A1975),1),"")</f>
        <v/>
      </c>
      <c r="O1975" s="34">
        <f>IF($C1975="","",IFERROR(MATCH($C1975,'案件'!$A$5:$A$84,0),"なし"))</f>
        <v/>
      </c>
      <c r="P1975" s="34">
        <f>IF($B1975="","",IFERROR(MATCH($B1975,'メンバー'!$B$5:$B$24,0),"なし"))</f>
        <v/>
      </c>
    </row>
    <row r="1976" ht="17" customHeight="1">
      <c r="A1976" s="23" t="n"/>
      <c r="B1976" s="21" t="n"/>
      <c r="C1976" s="21" t="n"/>
      <c r="D1976" s="29">
        <f>IF(OR($O1976="",$O1976="なし"),"",INDEX('案件'!$B$5:$B$84,$O1976)&amp;"")</f>
        <v/>
      </c>
      <c r="E1976" s="19" t="n"/>
      <c r="F1976" s="22" t="n"/>
      <c r="G1976" s="22" t="n"/>
      <c r="H1976" s="19" t="n"/>
      <c r="I1976" s="30">
        <f>IF(AND($F1976="",$G1976=""),"",IF(N('設定'!$B$11)&gt;0,ROUND((N($F1976)*60+N($G1976))/N('設定'!$B$11),0)*N('設定'!$B$11),(N($F1976)*60+N($G1976)))/60)</f>
        <v/>
      </c>
      <c r="J1976" s="31">
        <f>IF(OR($I1976="",$P1976="",$P1976="なし"),"",$I1976*N(INDEX('メンバー'!$D$5:$D$24,$P1976)))</f>
        <v/>
      </c>
      <c r="K1976" s="32">
        <f>IF(OR($O1976="",$O1976="なし"),"",INDEX('案件'!$D$5:$D$84,$O1976)&amp;"")</f>
        <v/>
      </c>
      <c r="L1976" s="32">
        <f>IF(AND($A1976="",$B1976="",$C1976="",$F1976="",$G1976=""),"",IF(NOT(ISNUMBER($A1976)),"日付がない",IF($P1976="","氏名がない",IF($P1976="なし","氏名がメンバーにない",IF($O1976="","案件コードがない",IF($O1976="なし","案件コードが案件にない",IF($I1976="","時間がない",IF((N($F1976)*60+N($G1976))=0,"時間が0",IF($I1976=0,"丸めると0分","")))))))))</f>
        <v/>
      </c>
      <c r="M1976" s="58" t="n"/>
      <c r="N1976" s="33">
        <f>IF(ISNUMBER($A1976),DATE(YEAR($A1976),MONTH($A1976),1),"")</f>
        <v/>
      </c>
      <c r="O1976" s="34">
        <f>IF($C1976="","",IFERROR(MATCH($C1976,'案件'!$A$5:$A$84,0),"なし"))</f>
        <v/>
      </c>
      <c r="P1976" s="34">
        <f>IF($B1976="","",IFERROR(MATCH($B1976,'メンバー'!$B$5:$B$24,0),"なし"))</f>
        <v/>
      </c>
    </row>
    <row r="1977" ht="17" customHeight="1">
      <c r="A1977" s="23" t="n"/>
      <c r="B1977" s="21" t="n"/>
      <c r="C1977" s="21" t="n"/>
      <c r="D1977" s="29">
        <f>IF(OR($O1977="",$O1977="なし"),"",INDEX('案件'!$B$5:$B$84,$O1977)&amp;"")</f>
        <v/>
      </c>
      <c r="E1977" s="19" t="n"/>
      <c r="F1977" s="22" t="n"/>
      <c r="G1977" s="22" t="n"/>
      <c r="H1977" s="19" t="n"/>
      <c r="I1977" s="30">
        <f>IF(AND($F1977="",$G1977=""),"",IF(N('設定'!$B$11)&gt;0,ROUND((N($F1977)*60+N($G1977))/N('設定'!$B$11),0)*N('設定'!$B$11),(N($F1977)*60+N($G1977)))/60)</f>
        <v/>
      </c>
      <c r="J1977" s="31">
        <f>IF(OR($I1977="",$P1977="",$P1977="なし"),"",$I1977*N(INDEX('メンバー'!$D$5:$D$24,$P1977)))</f>
        <v/>
      </c>
      <c r="K1977" s="32">
        <f>IF(OR($O1977="",$O1977="なし"),"",INDEX('案件'!$D$5:$D$84,$O1977)&amp;"")</f>
        <v/>
      </c>
      <c r="L1977" s="32">
        <f>IF(AND($A1977="",$B1977="",$C1977="",$F1977="",$G1977=""),"",IF(NOT(ISNUMBER($A1977)),"日付がない",IF($P1977="","氏名がない",IF($P1977="なし","氏名がメンバーにない",IF($O1977="","案件コードがない",IF($O1977="なし","案件コードが案件にない",IF($I1977="","時間がない",IF((N($F1977)*60+N($G1977))=0,"時間が0",IF($I1977=0,"丸めると0分","")))))))))</f>
        <v/>
      </c>
      <c r="M1977" s="58" t="n"/>
      <c r="N1977" s="33">
        <f>IF(ISNUMBER($A1977),DATE(YEAR($A1977),MONTH($A1977),1),"")</f>
        <v/>
      </c>
      <c r="O1977" s="34">
        <f>IF($C1977="","",IFERROR(MATCH($C1977,'案件'!$A$5:$A$84,0),"なし"))</f>
        <v/>
      </c>
      <c r="P1977" s="34">
        <f>IF($B1977="","",IFERROR(MATCH($B1977,'メンバー'!$B$5:$B$24,0),"なし"))</f>
        <v/>
      </c>
    </row>
    <row r="1978" ht="17" customHeight="1">
      <c r="A1978" s="23" t="n"/>
      <c r="B1978" s="21" t="n"/>
      <c r="C1978" s="21" t="n"/>
      <c r="D1978" s="29">
        <f>IF(OR($O1978="",$O1978="なし"),"",INDEX('案件'!$B$5:$B$84,$O1978)&amp;"")</f>
        <v/>
      </c>
      <c r="E1978" s="19" t="n"/>
      <c r="F1978" s="22" t="n"/>
      <c r="G1978" s="22" t="n"/>
      <c r="H1978" s="19" t="n"/>
      <c r="I1978" s="30">
        <f>IF(AND($F1978="",$G1978=""),"",IF(N('設定'!$B$11)&gt;0,ROUND((N($F1978)*60+N($G1978))/N('設定'!$B$11),0)*N('設定'!$B$11),(N($F1978)*60+N($G1978)))/60)</f>
        <v/>
      </c>
      <c r="J1978" s="31">
        <f>IF(OR($I1978="",$P1978="",$P1978="なし"),"",$I1978*N(INDEX('メンバー'!$D$5:$D$24,$P1978)))</f>
        <v/>
      </c>
      <c r="K1978" s="32">
        <f>IF(OR($O1978="",$O1978="なし"),"",INDEX('案件'!$D$5:$D$84,$O1978)&amp;"")</f>
        <v/>
      </c>
      <c r="L1978" s="32">
        <f>IF(AND($A1978="",$B1978="",$C1978="",$F1978="",$G1978=""),"",IF(NOT(ISNUMBER($A1978)),"日付がない",IF($P1978="","氏名がない",IF($P1978="なし","氏名がメンバーにない",IF($O1978="","案件コードがない",IF($O1978="なし","案件コードが案件にない",IF($I1978="","時間がない",IF((N($F1978)*60+N($G1978))=0,"時間が0",IF($I1978=0,"丸めると0分","")))))))))</f>
        <v/>
      </c>
      <c r="M1978" s="58" t="n"/>
      <c r="N1978" s="33">
        <f>IF(ISNUMBER($A1978),DATE(YEAR($A1978),MONTH($A1978),1),"")</f>
        <v/>
      </c>
      <c r="O1978" s="34">
        <f>IF($C1978="","",IFERROR(MATCH($C1978,'案件'!$A$5:$A$84,0),"なし"))</f>
        <v/>
      </c>
      <c r="P1978" s="34">
        <f>IF($B1978="","",IFERROR(MATCH($B1978,'メンバー'!$B$5:$B$24,0),"なし"))</f>
        <v/>
      </c>
    </row>
    <row r="1979" ht="17" customHeight="1">
      <c r="A1979" s="23" t="n"/>
      <c r="B1979" s="21" t="n"/>
      <c r="C1979" s="21" t="n"/>
      <c r="D1979" s="29">
        <f>IF(OR($O1979="",$O1979="なし"),"",INDEX('案件'!$B$5:$B$84,$O1979)&amp;"")</f>
        <v/>
      </c>
      <c r="E1979" s="19" t="n"/>
      <c r="F1979" s="22" t="n"/>
      <c r="G1979" s="22" t="n"/>
      <c r="H1979" s="19" t="n"/>
      <c r="I1979" s="30">
        <f>IF(AND($F1979="",$G1979=""),"",IF(N('設定'!$B$11)&gt;0,ROUND((N($F1979)*60+N($G1979))/N('設定'!$B$11),0)*N('設定'!$B$11),(N($F1979)*60+N($G1979)))/60)</f>
        <v/>
      </c>
      <c r="J1979" s="31">
        <f>IF(OR($I1979="",$P1979="",$P1979="なし"),"",$I1979*N(INDEX('メンバー'!$D$5:$D$24,$P1979)))</f>
        <v/>
      </c>
      <c r="K1979" s="32">
        <f>IF(OR($O1979="",$O1979="なし"),"",INDEX('案件'!$D$5:$D$84,$O1979)&amp;"")</f>
        <v/>
      </c>
      <c r="L1979" s="32">
        <f>IF(AND($A1979="",$B1979="",$C1979="",$F1979="",$G1979=""),"",IF(NOT(ISNUMBER($A1979)),"日付がない",IF($P1979="","氏名がない",IF($P1979="なし","氏名がメンバーにない",IF($O1979="","案件コードがない",IF($O1979="なし","案件コードが案件にない",IF($I1979="","時間がない",IF((N($F1979)*60+N($G1979))=0,"時間が0",IF($I1979=0,"丸めると0分","")))))))))</f>
        <v/>
      </c>
      <c r="M1979" s="58" t="n"/>
      <c r="N1979" s="33">
        <f>IF(ISNUMBER($A1979),DATE(YEAR($A1979),MONTH($A1979),1),"")</f>
        <v/>
      </c>
      <c r="O1979" s="34">
        <f>IF($C1979="","",IFERROR(MATCH($C1979,'案件'!$A$5:$A$84,0),"なし"))</f>
        <v/>
      </c>
      <c r="P1979" s="34">
        <f>IF($B1979="","",IFERROR(MATCH($B1979,'メンバー'!$B$5:$B$24,0),"なし"))</f>
        <v/>
      </c>
    </row>
    <row r="1980" ht="17" customHeight="1">
      <c r="A1980" s="23" t="n"/>
      <c r="B1980" s="21" t="n"/>
      <c r="C1980" s="21" t="n"/>
      <c r="D1980" s="29">
        <f>IF(OR($O1980="",$O1980="なし"),"",INDEX('案件'!$B$5:$B$84,$O1980)&amp;"")</f>
        <v/>
      </c>
      <c r="E1980" s="19" t="n"/>
      <c r="F1980" s="22" t="n"/>
      <c r="G1980" s="22" t="n"/>
      <c r="H1980" s="19" t="n"/>
      <c r="I1980" s="30">
        <f>IF(AND($F1980="",$G1980=""),"",IF(N('設定'!$B$11)&gt;0,ROUND((N($F1980)*60+N($G1980))/N('設定'!$B$11),0)*N('設定'!$B$11),(N($F1980)*60+N($G1980)))/60)</f>
        <v/>
      </c>
      <c r="J1980" s="31">
        <f>IF(OR($I1980="",$P1980="",$P1980="なし"),"",$I1980*N(INDEX('メンバー'!$D$5:$D$24,$P1980)))</f>
        <v/>
      </c>
      <c r="K1980" s="32">
        <f>IF(OR($O1980="",$O1980="なし"),"",INDEX('案件'!$D$5:$D$84,$O1980)&amp;"")</f>
        <v/>
      </c>
      <c r="L1980" s="32">
        <f>IF(AND($A1980="",$B1980="",$C1980="",$F1980="",$G1980=""),"",IF(NOT(ISNUMBER($A1980)),"日付がない",IF($P1980="","氏名がない",IF($P1980="なし","氏名がメンバーにない",IF($O1980="","案件コードがない",IF($O1980="なし","案件コードが案件にない",IF($I1980="","時間がない",IF((N($F1980)*60+N($G1980))=0,"時間が0",IF($I1980=0,"丸めると0分","")))))))))</f>
        <v/>
      </c>
      <c r="M1980" s="58" t="n"/>
      <c r="N1980" s="33">
        <f>IF(ISNUMBER($A1980),DATE(YEAR($A1980),MONTH($A1980),1),"")</f>
        <v/>
      </c>
      <c r="O1980" s="34">
        <f>IF($C1980="","",IFERROR(MATCH($C1980,'案件'!$A$5:$A$84,0),"なし"))</f>
        <v/>
      </c>
      <c r="P1980" s="34">
        <f>IF($B1980="","",IFERROR(MATCH($B1980,'メンバー'!$B$5:$B$24,0),"なし"))</f>
        <v/>
      </c>
    </row>
    <row r="1981" ht="17" customHeight="1">
      <c r="A1981" s="23" t="n"/>
      <c r="B1981" s="21" t="n"/>
      <c r="C1981" s="21" t="n"/>
      <c r="D1981" s="29">
        <f>IF(OR($O1981="",$O1981="なし"),"",INDEX('案件'!$B$5:$B$84,$O1981)&amp;"")</f>
        <v/>
      </c>
      <c r="E1981" s="19" t="n"/>
      <c r="F1981" s="22" t="n"/>
      <c r="G1981" s="22" t="n"/>
      <c r="H1981" s="19" t="n"/>
      <c r="I1981" s="30">
        <f>IF(AND($F1981="",$G1981=""),"",IF(N('設定'!$B$11)&gt;0,ROUND((N($F1981)*60+N($G1981))/N('設定'!$B$11),0)*N('設定'!$B$11),(N($F1981)*60+N($G1981)))/60)</f>
        <v/>
      </c>
      <c r="J1981" s="31">
        <f>IF(OR($I1981="",$P1981="",$P1981="なし"),"",$I1981*N(INDEX('メンバー'!$D$5:$D$24,$P1981)))</f>
        <v/>
      </c>
      <c r="K1981" s="32">
        <f>IF(OR($O1981="",$O1981="なし"),"",INDEX('案件'!$D$5:$D$84,$O1981)&amp;"")</f>
        <v/>
      </c>
      <c r="L1981" s="32">
        <f>IF(AND($A1981="",$B1981="",$C1981="",$F1981="",$G1981=""),"",IF(NOT(ISNUMBER($A1981)),"日付がない",IF($P1981="","氏名がない",IF($P1981="なし","氏名がメンバーにない",IF($O1981="","案件コードがない",IF($O1981="なし","案件コードが案件にない",IF($I1981="","時間がない",IF((N($F1981)*60+N($G1981))=0,"時間が0",IF($I1981=0,"丸めると0分","")))))))))</f>
        <v/>
      </c>
      <c r="M1981" s="58" t="n"/>
      <c r="N1981" s="33">
        <f>IF(ISNUMBER($A1981),DATE(YEAR($A1981),MONTH($A1981),1),"")</f>
        <v/>
      </c>
      <c r="O1981" s="34">
        <f>IF($C1981="","",IFERROR(MATCH($C1981,'案件'!$A$5:$A$84,0),"なし"))</f>
        <v/>
      </c>
      <c r="P1981" s="34">
        <f>IF($B1981="","",IFERROR(MATCH($B1981,'メンバー'!$B$5:$B$24,0),"なし"))</f>
        <v/>
      </c>
    </row>
    <row r="1982" ht="17" customHeight="1">
      <c r="A1982" s="23" t="n"/>
      <c r="B1982" s="21" t="n"/>
      <c r="C1982" s="21" t="n"/>
      <c r="D1982" s="29">
        <f>IF(OR($O1982="",$O1982="なし"),"",INDEX('案件'!$B$5:$B$84,$O1982)&amp;"")</f>
        <v/>
      </c>
      <c r="E1982" s="19" t="n"/>
      <c r="F1982" s="22" t="n"/>
      <c r="G1982" s="22" t="n"/>
      <c r="H1982" s="19" t="n"/>
      <c r="I1982" s="30">
        <f>IF(AND($F1982="",$G1982=""),"",IF(N('設定'!$B$11)&gt;0,ROUND((N($F1982)*60+N($G1982))/N('設定'!$B$11),0)*N('設定'!$B$11),(N($F1982)*60+N($G1982)))/60)</f>
        <v/>
      </c>
      <c r="J1982" s="31">
        <f>IF(OR($I1982="",$P1982="",$P1982="なし"),"",$I1982*N(INDEX('メンバー'!$D$5:$D$24,$P1982)))</f>
        <v/>
      </c>
      <c r="K1982" s="32">
        <f>IF(OR($O1982="",$O1982="なし"),"",INDEX('案件'!$D$5:$D$84,$O1982)&amp;"")</f>
        <v/>
      </c>
      <c r="L1982" s="32">
        <f>IF(AND($A1982="",$B1982="",$C1982="",$F1982="",$G1982=""),"",IF(NOT(ISNUMBER($A1982)),"日付がない",IF($P1982="","氏名がない",IF($P1982="なし","氏名がメンバーにない",IF($O1982="","案件コードがない",IF($O1982="なし","案件コードが案件にない",IF($I1982="","時間がない",IF((N($F1982)*60+N($G1982))=0,"時間が0",IF($I1982=0,"丸めると0分","")))))))))</f>
        <v/>
      </c>
      <c r="M1982" s="58" t="n"/>
      <c r="N1982" s="33">
        <f>IF(ISNUMBER($A1982),DATE(YEAR($A1982),MONTH($A1982),1),"")</f>
        <v/>
      </c>
      <c r="O1982" s="34">
        <f>IF($C1982="","",IFERROR(MATCH($C1982,'案件'!$A$5:$A$84,0),"なし"))</f>
        <v/>
      </c>
      <c r="P1982" s="34">
        <f>IF($B1982="","",IFERROR(MATCH($B1982,'メンバー'!$B$5:$B$24,0),"なし"))</f>
        <v/>
      </c>
    </row>
    <row r="1983" ht="17" customHeight="1">
      <c r="A1983" s="23" t="n"/>
      <c r="B1983" s="21" t="n"/>
      <c r="C1983" s="21" t="n"/>
      <c r="D1983" s="29">
        <f>IF(OR($O1983="",$O1983="なし"),"",INDEX('案件'!$B$5:$B$84,$O1983)&amp;"")</f>
        <v/>
      </c>
      <c r="E1983" s="19" t="n"/>
      <c r="F1983" s="22" t="n"/>
      <c r="G1983" s="22" t="n"/>
      <c r="H1983" s="19" t="n"/>
      <c r="I1983" s="30">
        <f>IF(AND($F1983="",$G1983=""),"",IF(N('設定'!$B$11)&gt;0,ROUND((N($F1983)*60+N($G1983))/N('設定'!$B$11),0)*N('設定'!$B$11),(N($F1983)*60+N($G1983)))/60)</f>
        <v/>
      </c>
      <c r="J1983" s="31">
        <f>IF(OR($I1983="",$P1983="",$P1983="なし"),"",$I1983*N(INDEX('メンバー'!$D$5:$D$24,$P1983)))</f>
        <v/>
      </c>
      <c r="K1983" s="32">
        <f>IF(OR($O1983="",$O1983="なし"),"",INDEX('案件'!$D$5:$D$84,$O1983)&amp;"")</f>
        <v/>
      </c>
      <c r="L1983" s="32">
        <f>IF(AND($A1983="",$B1983="",$C1983="",$F1983="",$G1983=""),"",IF(NOT(ISNUMBER($A1983)),"日付がない",IF($P1983="","氏名がない",IF($P1983="なし","氏名がメンバーにない",IF($O1983="","案件コードがない",IF($O1983="なし","案件コードが案件にない",IF($I1983="","時間がない",IF((N($F1983)*60+N($G1983))=0,"時間が0",IF($I1983=0,"丸めると0分","")))))))))</f>
        <v/>
      </c>
      <c r="M1983" s="58" t="n"/>
      <c r="N1983" s="33">
        <f>IF(ISNUMBER($A1983),DATE(YEAR($A1983),MONTH($A1983),1),"")</f>
        <v/>
      </c>
      <c r="O1983" s="34">
        <f>IF($C1983="","",IFERROR(MATCH($C1983,'案件'!$A$5:$A$84,0),"なし"))</f>
        <v/>
      </c>
      <c r="P1983" s="34">
        <f>IF($B1983="","",IFERROR(MATCH($B1983,'メンバー'!$B$5:$B$24,0),"なし"))</f>
        <v/>
      </c>
    </row>
    <row r="1984" ht="17" customHeight="1">
      <c r="A1984" s="23" t="n"/>
      <c r="B1984" s="21" t="n"/>
      <c r="C1984" s="21" t="n"/>
      <c r="D1984" s="29">
        <f>IF(OR($O1984="",$O1984="なし"),"",INDEX('案件'!$B$5:$B$84,$O1984)&amp;"")</f>
        <v/>
      </c>
      <c r="E1984" s="19" t="n"/>
      <c r="F1984" s="22" t="n"/>
      <c r="G1984" s="22" t="n"/>
      <c r="H1984" s="19" t="n"/>
      <c r="I1984" s="30">
        <f>IF(AND($F1984="",$G1984=""),"",IF(N('設定'!$B$11)&gt;0,ROUND((N($F1984)*60+N($G1984))/N('設定'!$B$11),0)*N('設定'!$B$11),(N($F1984)*60+N($G1984)))/60)</f>
        <v/>
      </c>
      <c r="J1984" s="31">
        <f>IF(OR($I1984="",$P1984="",$P1984="なし"),"",$I1984*N(INDEX('メンバー'!$D$5:$D$24,$P1984)))</f>
        <v/>
      </c>
      <c r="K1984" s="32">
        <f>IF(OR($O1984="",$O1984="なし"),"",INDEX('案件'!$D$5:$D$84,$O1984)&amp;"")</f>
        <v/>
      </c>
      <c r="L1984" s="32">
        <f>IF(AND($A1984="",$B1984="",$C1984="",$F1984="",$G1984=""),"",IF(NOT(ISNUMBER($A1984)),"日付がない",IF($P1984="","氏名がない",IF($P1984="なし","氏名がメンバーにない",IF($O1984="","案件コードがない",IF($O1984="なし","案件コードが案件にない",IF($I1984="","時間がない",IF((N($F1984)*60+N($G1984))=0,"時間が0",IF($I1984=0,"丸めると0分","")))))))))</f>
        <v/>
      </c>
      <c r="M1984" s="58" t="n"/>
      <c r="N1984" s="33">
        <f>IF(ISNUMBER($A1984),DATE(YEAR($A1984),MONTH($A1984),1),"")</f>
        <v/>
      </c>
      <c r="O1984" s="34">
        <f>IF($C1984="","",IFERROR(MATCH($C1984,'案件'!$A$5:$A$84,0),"なし"))</f>
        <v/>
      </c>
      <c r="P1984" s="34">
        <f>IF($B1984="","",IFERROR(MATCH($B1984,'メンバー'!$B$5:$B$24,0),"なし"))</f>
        <v/>
      </c>
    </row>
    <row r="1985" ht="17" customHeight="1">
      <c r="A1985" s="23" t="n"/>
      <c r="B1985" s="21" t="n"/>
      <c r="C1985" s="21" t="n"/>
      <c r="D1985" s="29">
        <f>IF(OR($O1985="",$O1985="なし"),"",INDEX('案件'!$B$5:$B$84,$O1985)&amp;"")</f>
        <v/>
      </c>
      <c r="E1985" s="19" t="n"/>
      <c r="F1985" s="22" t="n"/>
      <c r="G1985" s="22" t="n"/>
      <c r="H1985" s="19" t="n"/>
      <c r="I1985" s="30">
        <f>IF(AND($F1985="",$G1985=""),"",IF(N('設定'!$B$11)&gt;0,ROUND((N($F1985)*60+N($G1985))/N('設定'!$B$11),0)*N('設定'!$B$11),(N($F1985)*60+N($G1985)))/60)</f>
        <v/>
      </c>
      <c r="J1985" s="31">
        <f>IF(OR($I1985="",$P1985="",$P1985="なし"),"",$I1985*N(INDEX('メンバー'!$D$5:$D$24,$P1985)))</f>
        <v/>
      </c>
      <c r="K1985" s="32">
        <f>IF(OR($O1985="",$O1985="なし"),"",INDEX('案件'!$D$5:$D$84,$O1985)&amp;"")</f>
        <v/>
      </c>
      <c r="L1985" s="32">
        <f>IF(AND($A1985="",$B1985="",$C1985="",$F1985="",$G1985=""),"",IF(NOT(ISNUMBER($A1985)),"日付がない",IF($P1985="","氏名がない",IF($P1985="なし","氏名がメンバーにない",IF($O1985="","案件コードがない",IF($O1985="なし","案件コードが案件にない",IF($I1985="","時間がない",IF((N($F1985)*60+N($G1985))=0,"時間が0",IF($I1985=0,"丸めると0分","")))))))))</f>
        <v/>
      </c>
      <c r="M1985" s="58" t="n"/>
      <c r="N1985" s="33">
        <f>IF(ISNUMBER($A1985),DATE(YEAR($A1985),MONTH($A1985),1),"")</f>
        <v/>
      </c>
      <c r="O1985" s="34">
        <f>IF($C1985="","",IFERROR(MATCH($C1985,'案件'!$A$5:$A$84,0),"なし"))</f>
        <v/>
      </c>
      <c r="P1985" s="34">
        <f>IF($B1985="","",IFERROR(MATCH($B1985,'メンバー'!$B$5:$B$24,0),"なし"))</f>
        <v/>
      </c>
    </row>
    <row r="1986" ht="17" customHeight="1">
      <c r="A1986" s="23" t="n"/>
      <c r="B1986" s="21" t="n"/>
      <c r="C1986" s="21" t="n"/>
      <c r="D1986" s="29">
        <f>IF(OR($O1986="",$O1986="なし"),"",INDEX('案件'!$B$5:$B$84,$O1986)&amp;"")</f>
        <v/>
      </c>
      <c r="E1986" s="19" t="n"/>
      <c r="F1986" s="22" t="n"/>
      <c r="G1986" s="22" t="n"/>
      <c r="H1986" s="19" t="n"/>
      <c r="I1986" s="30">
        <f>IF(AND($F1986="",$G1986=""),"",IF(N('設定'!$B$11)&gt;0,ROUND((N($F1986)*60+N($G1986))/N('設定'!$B$11),0)*N('設定'!$B$11),(N($F1986)*60+N($G1986)))/60)</f>
        <v/>
      </c>
      <c r="J1986" s="31">
        <f>IF(OR($I1986="",$P1986="",$P1986="なし"),"",$I1986*N(INDEX('メンバー'!$D$5:$D$24,$P1986)))</f>
        <v/>
      </c>
      <c r="K1986" s="32">
        <f>IF(OR($O1986="",$O1986="なし"),"",INDEX('案件'!$D$5:$D$84,$O1986)&amp;"")</f>
        <v/>
      </c>
      <c r="L1986" s="32">
        <f>IF(AND($A1986="",$B1986="",$C1986="",$F1986="",$G1986=""),"",IF(NOT(ISNUMBER($A1986)),"日付がない",IF($P1986="","氏名がない",IF($P1986="なし","氏名がメンバーにない",IF($O1986="","案件コードがない",IF($O1986="なし","案件コードが案件にない",IF($I1986="","時間がない",IF((N($F1986)*60+N($G1986))=0,"時間が0",IF($I1986=0,"丸めると0分","")))))))))</f>
        <v/>
      </c>
      <c r="M1986" s="58" t="n"/>
      <c r="N1986" s="33">
        <f>IF(ISNUMBER($A1986),DATE(YEAR($A1986),MONTH($A1986),1),"")</f>
        <v/>
      </c>
      <c r="O1986" s="34">
        <f>IF($C1986="","",IFERROR(MATCH($C1986,'案件'!$A$5:$A$84,0),"なし"))</f>
        <v/>
      </c>
      <c r="P1986" s="34">
        <f>IF($B1986="","",IFERROR(MATCH($B1986,'メンバー'!$B$5:$B$24,0),"なし"))</f>
        <v/>
      </c>
    </row>
    <row r="1987" ht="17" customHeight="1">
      <c r="A1987" s="23" t="n"/>
      <c r="B1987" s="21" t="n"/>
      <c r="C1987" s="21" t="n"/>
      <c r="D1987" s="29">
        <f>IF(OR($O1987="",$O1987="なし"),"",INDEX('案件'!$B$5:$B$84,$O1987)&amp;"")</f>
        <v/>
      </c>
      <c r="E1987" s="19" t="n"/>
      <c r="F1987" s="22" t="n"/>
      <c r="G1987" s="22" t="n"/>
      <c r="H1987" s="19" t="n"/>
      <c r="I1987" s="30">
        <f>IF(AND($F1987="",$G1987=""),"",IF(N('設定'!$B$11)&gt;0,ROUND((N($F1987)*60+N($G1987))/N('設定'!$B$11),0)*N('設定'!$B$11),(N($F1987)*60+N($G1987)))/60)</f>
        <v/>
      </c>
      <c r="J1987" s="31">
        <f>IF(OR($I1987="",$P1987="",$P1987="なし"),"",$I1987*N(INDEX('メンバー'!$D$5:$D$24,$P1987)))</f>
        <v/>
      </c>
      <c r="K1987" s="32">
        <f>IF(OR($O1987="",$O1987="なし"),"",INDEX('案件'!$D$5:$D$84,$O1987)&amp;"")</f>
        <v/>
      </c>
      <c r="L1987" s="32">
        <f>IF(AND($A1987="",$B1987="",$C1987="",$F1987="",$G1987=""),"",IF(NOT(ISNUMBER($A1987)),"日付がない",IF($P1987="","氏名がない",IF($P1987="なし","氏名がメンバーにない",IF($O1987="","案件コードがない",IF($O1987="なし","案件コードが案件にない",IF($I1987="","時間がない",IF((N($F1987)*60+N($G1987))=0,"時間が0",IF($I1987=0,"丸めると0分","")))))))))</f>
        <v/>
      </c>
      <c r="M1987" s="58" t="n"/>
      <c r="N1987" s="33">
        <f>IF(ISNUMBER($A1987),DATE(YEAR($A1987),MONTH($A1987),1),"")</f>
        <v/>
      </c>
      <c r="O1987" s="34">
        <f>IF($C1987="","",IFERROR(MATCH($C1987,'案件'!$A$5:$A$84,0),"なし"))</f>
        <v/>
      </c>
      <c r="P1987" s="34">
        <f>IF($B1987="","",IFERROR(MATCH($B1987,'メンバー'!$B$5:$B$24,0),"なし"))</f>
        <v/>
      </c>
    </row>
    <row r="1988" ht="17" customHeight="1">
      <c r="A1988" s="23" t="n"/>
      <c r="B1988" s="21" t="n"/>
      <c r="C1988" s="21" t="n"/>
      <c r="D1988" s="29">
        <f>IF(OR($O1988="",$O1988="なし"),"",INDEX('案件'!$B$5:$B$84,$O1988)&amp;"")</f>
        <v/>
      </c>
      <c r="E1988" s="19" t="n"/>
      <c r="F1988" s="22" t="n"/>
      <c r="G1988" s="22" t="n"/>
      <c r="H1988" s="19" t="n"/>
      <c r="I1988" s="30">
        <f>IF(AND($F1988="",$G1988=""),"",IF(N('設定'!$B$11)&gt;0,ROUND((N($F1988)*60+N($G1988))/N('設定'!$B$11),0)*N('設定'!$B$11),(N($F1988)*60+N($G1988)))/60)</f>
        <v/>
      </c>
      <c r="J1988" s="31">
        <f>IF(OR($I1988="",$P1988="",$P1988="なし"),"",$I1988*N(INDEX('メンバー'!$D$5:$D$24,$P1988)))</f>
        <v/>
      </c>
      <c r="K1988" s="32">
        <f>IF(OR($O1988="",$O1988="なし"),"",INDEX('案件'!$D$5:$D$84,$O1988)&amp;"")</f>
        <v/>
      </c>
      <c r="L1988" s="32">
        <f>IF(AND($A1988="",$B1988="",$C1988="",$F1988="",$G1988=""),"",IF(NOT(ISNUMBER($A1988)),"日付がない",IF($P1988="","氏名がない",IF($P1988="なし","氏名がメンバーにない",IF($O1988="","案件コードがない",IF($O1988="なし","案件コードが案件にない",IF($I1988="","時間がない",IF((N($F1988)*60+N($G1988))=0,"時間が0",IF($I1988=0,"丸めると0分","")))))))))</f>
        <v/>
      </c>
      <c r="M1988" s="58" t="n"/>
      <c r="N1988" s="33">
        <f>IF(ISNUMBER($A1988),DATE(YEAR($A1988),MONTH($A1988),1),"")</f>
        <v/>
      </c>
      <c r="O1988" s="34">
        <f>IF($C1988="","",IFERROR(MATCH($C1988,'案件'!$A$5:$A$84,0),"なし"))</f>
        <v/>
      </c>
      <c r="P1988" s="34">
        <f>IF($B1988="","",IFERROR(MATCH($B1988,'メンバー'!$B$5:$B$24,0),"なし"))</f>
        <v/>
      </c>
    </row>
    <row r="1989" ht="17" customHeight="1">
      <c r="A1989" s="23" t="n"/>
      <c r="B1989" s="21" t="n"/>
      <c r="C1989" s="21" t="n"/>
      <c r="D1989" s="29">
        <f>IF(OR($O1989="",$O1989="なし"),"",INDEX('案件'!$B$5:$B$84,$O1989)&amp;"")</f>
        <v/>
      </c>
      <c r="E1989" s="19" t="n"/>
      <c r="F1989" s="22" t="n"/>
      <c r="G1989" s="22" t="n"/>
      <c r="H1989" s="19" t="n"/>
      <c r="I1989" s="30">
        <f>IF(AND($F1989="",$G1989=""),"",IF(N('設定'!$B$11)&gt;0,ROUND((N($F1989)*60+N($G1989))/N('設定'!$B$11),0)*N('設定'!$B$11),(N($F1989)*60+N($G1989)))/60)</f>
        <v/>
      </c>
      <c r="J1989" s="31">
        <f>IF(OR($I1989="",$P1989="",$P1989="なし"),"",$I1989*N(INDEX('メンバー'!$D$5:$D$24,$P1989)))</f>
        <v/>
      </c>
      <c r="K1989" s="32">
        <f>IF(OR($O1989="",$O1989="なし"),"",INDEX('案件'!$D$5:$D$84,$O1989)&amp;"")</f>
        <v/>
      </c>
      <c r="L1989" s="32">
        <f>IF(AND($A1989="",$B1989="",$C1989="",$F1989="",$G1989=""),"",IF(NOT(ISNUMBER($A1989)),"日付がない",IF($P1989="","氏名がない",IF($P1989="なし","氏名がメンバーにない",IF($O1989="","案件コードがない",IF($O1989="なし","案件コードが案件にない",IF($I1989="","時間がない",IF((N($F1989)*60+N($G1989))=0,"時間が0",IF($I1989=0,"丸めると0分","")))))))))</f>
        <v/>
      </c>
      <c r="M1989" s="58" t="n"/>
      <c r="N1989" s="33">
        <f>IF(ISNUMBER($A1989),DATE(YEAR($A1989),MONTH($A1989),1),"")</f>
        <v/>
      </c>
      <c r="O1989" s="34">
        <f>IF($C1989="","",IFERROR(MATCH($C1989,'案件'!$A$5:$A$84,0),"なし"))</f>
        <v/>
      </c>
      <c r="P1989" s="34">
        <f>IF($B1989="","",IFERROR(MATCH($B1989,'メンバー'!$B$5:$B$24,0),"なし"))</f>
        <v/>
      </c>
    </row>
    <row r="1990" ht="17" customHeight="1">
      <c r="A1990" s="23" t="n"/>
      <c r="B1990" s="21" t="n"/>
      <c r="C1990" s="21" t="n"/>
      <c r="D1990" s="29">
        <f>IF(OR($O1990="",$O1990="なし"),"",INDEX('案件'!$B$5:$B$84,$O1990)&amp;"")</f>
        <v/>
      </c>
      <c r="E1990" s="19" t="n"/>
      <c r="F1990" s="22" t="n"/>
      <c r="G1990" s="22" t="n"/>
      <c r="H1990" s="19" t="n"/>
      <c r="I1990" s="30">
        <f>IF(AND($F1990="",$G1990=""),"",IF(N('設定'!$B$11)&gt;0,ROUND((N($F1990)*60+N($G1990))/N('設定'!$B$11),0)*N('設定'!$B$11),(N($F1990)*60+N($G1990)))/60)</f>
        <v/>
      </c>
      <c r="J1990" s="31">
        <f>IF(OR($I1990="",$P1990="",$P1990="なし"),"",$I1990*N(INDEX('メンバー'!$D$5:$D$24,$P1990)))</f>
        <v/>
      </c>
      <c r="K1990" s="32">
        <f>IF(OR($O1990="",$O1990="なし"),"",INDEX('案件'!$D$5:$D$84,$O1990)&amp;"")</f>
        <v/>
      </c>
      <c r="L1990" s="32">
        <f>IF(AND($A1990="",$B1990="",$C1990="",$F1990="",$G1990=""),"",IF(NOT(ISNUMBER($A1990)),"日付がない",IF($P1990="","氏名がない",IF($P1990="なし","氏名がメンバーにない",IF($O1990="","案件コードがない",IF($O1990="なし","案件コードが案件にない",IF($I1990="","時間がない",IF((N($F1990)*60+N($G1990))=0,"時間が0",IF($I1990=0,"丸めると0分","")))))))))</f>
        <v/>
      </c>
      <c r="M1990" s="58" t="n"/>
      <c r="N1990" s="33">
        <f>IF(ISNUMBER($A1990),DATE(YEAR($A1990),MONTH($A1990),1),"")</f>
        <v/>
      </c>
      <c r="O1990" s="34">
        <f>IF($C1990="","",IFERROR(MATCH($C1990,'案件'!$A$5:$A$84,0),"なし"))</f>
        <v/>
      </c>
      <c r="P1990" s="34">
        <f>IF($B1990="","",IFERROR(MATCH($B1990,'メンバー'!$B$5:$B$24,0),"なし"))</f>
        <v/>
      </c>
    </row>
    <row r="1991" ht="17" customHeight="1">
      <c r="A1991" s="23" t="n"/>
      <c r="B1991" s="21" t="n"/>
      <c r="C1991" s="21" t="n"/>
      <c r="D1991" s="29">
        <f>IF(OR($O1991="",$O1991="なし"),"",INDEX('案件'!$B$5:$B$84,$O1991)&amp;"")</f>
        <v/>
      </c>
      <c r="E1991" s="19" t="n"/>
      <c r="F1991" s="22" t="n"/>
      <c r="G1991" s="22" t="n"/>
      <c r="H1991" s="19" t="n"/>
      <c r="I1991" s="30">
        <f>IF(AND($F1991="",$G1991=""),"",IF(N('設定'!$B$11)&gt;0,ROUND((N($F1991)*60+N($G1991))/N('設定'!$B$11),0)*N('設定'!$B$11),(N($F1991)*60+N($G1991)))/60)</f>
        <v/>
      </c>
      <c r="J1991" s="31">
        <f>IF(OR($I1991="",$P1991="",$P1991="なし"),"",$I1991*N(INDEX('メンバー'!$D$5:$D$24,$P1991)))</f>
        <v/>
      </c>
      <c r="K1991" s="32">
        <f>IF(OR($O1991="",$O1991="なし"),"",INDEX('案件'!$D$5:$D$84,$O1991)&amp;"")</f>
        <v/>
      </c>
      <c r="L1991" s="32">
        <f>IF(AND($A1991="",$B1991="",$C1991="",$F1991="",$G1991=""),"",IF(NOT(ISNUMBER($A1991)),"日付がない",IF($P1991="","氏名がない",IF($P1991="なし","氏名がメンバーにない",IF($O1991="","案件コードがない",IF($O1991="なし","案件コードが案件にない",IF($I1991="","時間がない",IF((N($F1991)*60+N($G1991))=0,"時間が0",IF($I1991=0,"丸めると0分","")))))))))</f>
        <v/>
      </c>
      <c r="M1991" s="58" t="n"/>
      <c r="N1991" s="33">
        <f>IF(ISNUMBER($A1991),DATE(YEAR($A1991),MONTH($A1991),1),"")</f>
        <v/>
      </c>
      <c r="O1991" s="34">
        <f>IF($C1991="","",IFERROR(MATCH($C1991,'案件'!$A$5:$A$84,0),"なし"))</f>
        <v/>
      </c>
      <c r="P1991" s="34">
        <f>IF($B1991="","",IFERROR(MATCH($B1991,'メンバー'!$B$5:$B$24,0),"なし"))</f>
        <v/>
      </c>
    </row>
    <row r="1992" ht="17" customHeight="1">
      <c r="A1992" s="23" t="n"/>
      <c r="B1992" s="21" t="n"/>
      <c r="C1992" s="21" t="n"/>
      <c r="D1992" s="29">
        <f>IF(OR($O1992="",$O1992="なし"),"",INDEX('案件'!$B$5:$B$84,$O1992)&amp;"")</f>
        <v/>
      </c>
      <c r="E1992" s="19" t="n"/>
      <c r="F1992" s="22" t="n"/>
      <c r="G1992" s="22" t="n"/>
      <c r="H1992" s="19" t="n"/>
      <c r="I1992" s="30">
        <f>IF(AND($F1992="",$G1992=""),"",IF(N('設定'!$B$11)&gt;0,ROUND((N($F1992)*60+N($G1992))/N('設定'!$B$11),0)*N('設定'!$B$11),(N($F1992)*60+N($G1992)))/60)</f>
        <v/>
      </c>
      <c r="J1992" s="31">
        <f>IF(OR($I1992="",$P1992="",$P1992="なし"),"",$I1992*N(INDEX('メンバー'!$D$5:$D$24,$P1992)))</f>
        <v/>
      </c>
      <c r="K1992" s="32">
        <f>IF(OR($O1992="",$O1992="なし"),"",INDEX('案件'!$D$5:$D$84,$O1992)&amp;"")</f>
        <v/>
      </c>
      <c r="L1992" s="32">
        <f>IF(AND($A1992="",$B1992="",$C1992="",$F1992="",$G1992=""),"",IF(NOT(ISNUMBER($A1992)),"日付がない",IF($P1992="","氏名がない",IF($P1992="なし","氏名がメンバーにない",IF($O1992="","案件コードがない",IF($O1992="なし","案件コードが案件にない",IF($I1992="","時間がない",IF((N($F1992)*60+N($G1992))=0,"時間が0",IF($I1992=0,"丸めると0分","")))))))))</f>
        <v/>
      </c>
      <c r="M1992" s="58" t="n"/>
      <c r="N1992" s="33">
        <f>IF(ISNUMBER($A1992),DATE(YEAR($A1992),MONTH($A1992),1),"")</f>
        <v/>
      </c>
      <c r="O1992" s="34">
        <f>IF($C1992="","",IFERROR(MATCH($C1992,'案件'!$A$5:$A$84,0),"なし"))</f>
        <v/>
      </c>
      <c r="P1992" s="34">
        <f>IF($B1992="","",IFERROR(MATCH($B1992,'メンバー'!$B$5:$B$24,0),"なし"))</f>
        <v/>
      </c>
    </row>
    <row r="1993" ht="17" customHeight="1">
      <c r="A1993" s="23" t="n"/>
      <c r="B1993" s="21" t="n"/>
      <c r="C1993" s="21" t="n"/>
      <c r="D1993" s="29">
        <f>IF(OR($O1993="",$O1993="なし"),"",INDEX('案件'!$B$5:$B$84,$O1993)&amp;"")</f>
        <v/>
      </c>
      <c r="E1993" s="19" t="n"/>
      <c r="F1993" s="22" t="n"/>
      <c r="G1993" s="22" t="n"/>
      <c r="H1993" s="19" t="n"/>
      <c r="I1993" s="30">
        <f>IF(AND($F1993="",$G1993=""),"",IF(N('設定'!$B$11)&gt;0,ROUND((N($F1993)*60+N($G1993))/N('設定'!$B$11),0)*N('設定'!$B$11),(N($F1993)*60+N($G1993)))/60)</f>
        <v/>
      </c>
      <c r="J1993" s="31">
        <f>IF(OR($I1993="",$P1993="",$P1993="なし"),"",$I1993*N(INDEX('メンバー'!$D$5:$D$24,$P1993)))</f>
        <v/>
      </c>
      <c r="K1993" s="32">
        <f>IF(OR($O1993="",$O1993="なし"),"",INDEX('案件'!$D$5:$D$84,$O1993)&amp;"")</f>
        <v/>
      </c>
      <c r="L1993" s="32">
        <f>IF(AND($A1993="",$B1993="",$C1993="",$F1993="",$G1993=""),"",IF(NOT(ISNUMBER($A1993)),"日付がない",IF($P1993="","氏名がない",IF($P1993="なし","氏名がメンバーにない",IF($O1993="","案件コードがない",IF($O1993="なし","案件コードが案件にない",IF($I1993="","時間がない",IF((N($F1993)*60+N($G1993))=0,"時間が0",IF($I1993=0,"丸めると0分","")))))))))</f>
        <v/>
      </c>
      <c r="M1993" s="58" t="n"/>
      <c r="N1993" s="33">
        <f>IF(ISNUMBER($A1993),DATE(YEAR($A1993),MONTH($A1993),1),"")</f>
        <v/>
      </c>
      <c r="O1993" s="34">
        <f>IF($C1993="","",IFERROR(MATCH($C1993,'案件'!$A$5:$A$84,0),"なし"))</f>
        <v/>
      </c>
      <c r="P1993" s="34">
        <f>IF($B1993="","",IFERROR(MATCH($B1993,'メンバー'!$B$5:$B$24,0),"なし"))</f>
        <v/>
      </c>
    </row>
    <row r="1994" ht="17" customHeight="1">
      <c r="A1994" s="23" t="n"/>
      <c r="B1994" s="21" t="n"/>
      <c r="C1994" s="21" t="n"/>
      <c r="D1994" s="29">
        <f>IF(OR($O1994="",$O1994="なし"),"",INDEX('案件'!$B$5:$B$84,$O1994)&amp;"")</f>
        <v/>
      </c>
      <c r="E1994" s="19" t="n"/>
      <c r="F1994" s="22" t="n"/>
      <c r="G1994" s="22" t="n"/>
      <c r="H1994" s="19" t="n"/>
      <c r="I1994" s="30">
        <f>IF(AND($F1994="",$G1994=""),"",IF(N('設定'!$B$11)&gt;0,ROUND((N($F1994)*60+N($G1994))/N('設定'!$B$11),0)*N('設定'!$B$11),(N($F1994)*60+N($G1994)))/60)</f>
        <v/>
      </c>
      <c r="J1994" s="31">
        <f>IF(OR($I1994="",$P1994="",$P1994="なし"),"",$I1994*N(INDEX('メンバー'!$D$5:$D$24,$P1994)))</f>
        <v/>
      </c>
      <c r="K1994" s="32">
        <f>IF(OR($O1994="",$O1994="なし"),"",INDEX('案件'!$D$5:$D$84,$O1994)&amp;"")</f>
        <v/>
      </c>
      <c r="L1994" s="32">
        <f>IF(AND($A1994="",$B1994="",$C1994="",$F1994="",$G1994=""),"",IF(NOT(ISNUMBER($A1994)),"日付がない",IF($P1994="","氏名がない",IF($P1994="なし","氏名がメンバーにない",IF($O1994="","案件コードがない",IF($O1994="なし","案件コードが案件にない",IF($I1994="","時間がない",IF((N($F1994)*60+N($G1994))=0,"時間が0",IF($I1994=0,"丸めると0分","")))))))))</f>
        <v/>
      </c>
      <c r="M1994" s="58" t="n"/>
      <c r="N1994" s="33">
        <f>IF(ISNUMBER($A1994),DATE(YEAR($A1994),MONTH($A1994),1),"")</f>
        <v/>
      </c>
      <c r="O1994" s="34">
        <f>IF($C1994="","",IFERROR(MATCH($C1994,'案件'!$A$5:$A$84,0),"なし"))</f>
        <v/>
      </c>
      <c r="P1994" s="34">
        <f>IF($B1994="","",IFERROR(MATCH($B1994,'メンバー'!$B$5:$B$24,0),"なし"))</f>
        <v/>
      </c>
    </row>
    <row r="1995" ht="17" customHeight="1">
      <c r="A1995" s="23" t="n"/>
      <c r="B1995" s="21" t="n"/>
      <c r="C1995" s="21" t="n"/>
      <c r="D1995" s="29">
        <f>IF(OR($O1995="",$O1995="なし"),"",INDEX('案件'!$B$5:$B$84,$O1995)&amp;"")</f>
        <v/>
      </c>
      <c r="E1995" s="19" t="n"/>
      <c r="F1995" s="22" t="n"/>
      <c r="G1995" s="22" t="n"/>
      <c r="H1995" s="19" t="n"/>
      <c r="I1995" s="30">
        <f>IF(AND($F1995="",$G1995=""),"",IF(N('設定'!$B$11)&gt;0,ROUND((N($F1995)*60+N($G1995))/N('設定'!$B$11),0)*N('設定'!$B$11),(N($F1995)*60+N($G1995)))/60)</f>
        <v/>
      </c>
      <c r="J1995" s="31">
        <f>IF(OR($I1995="",$P1995="",$P1995="なし"),"",$I1995*N(INDEX('メンバー'!$D$5:$D$24,$P1995)))</f>
        <v/>
      </c>
      <c r="K1995" s="32">
        <f>IF(OR($O1995="",$O1995="なし"),"",INDEX('案件'!$D$5:$D$84,$O1995)&amp;"")</f>
        <v/>
      </c>
      <c r="L1995" s="32">
        <f>IF(AND($A1995="",$B1995="",$C1995="",$F1995="",$G1995=""),"",IF(NOT(ISNUMBER($A1995)),"日付がない",IF($P1995="","氏名がない",IF($P1995="なし","氏名がメンバーにない",IF($O1995="","案件コードがない",IF($O1995="なし","案件コードが案件にない",IF($I1995="","時間がない",IF((N($F1995)*60+N($G1995))=0,"時間が0",IF($I1995=0,"丸めると0分","")))))))))</f>
        <v/>
      </c>
      <c r="M1995" s="58" t="n"/>
      <c r="N1995" s="33">
        <f>IF(ISNUMBER($A1995),DATE(YEAR($A1995),MONTH($A1995),1),"")</f>
        <v/>
      </c>
      <c r="O1995" s="34">
        <f>IF($C1995="","",IFERROR(MATCH($C1995,'案件'!$A$5:$A$84,0),"なし"))</f>
        <v/>
      </c>
      <c r="P1995" s="34">
        <f>IF($B1995="","",IFERROR(MATCH($B1995,'メンバー'!$B$5:$B$24,0),"なし"))</f>
        <v/>
      </c>
    </row>
    <row r="1996" ht="17" customHeight="1">
      <c r="A1996" s="23" t="n"/>
      <c r="B1996" s="21" t="n"/>
      <c r="C1996" s="21" t="n"/>
      <c r="D1996" s="29">
        <f>IF(OR($O1996="",$O1996="なし"),"",INDEX('案件'!$B$5:$B$84,$O1996)&amp;"")</f>
        <v/>
      </c>
      <c r="E1996" s="19" t="n"/>
      <c r="F1996" s="22" t="n"/>
      <c r="G1996" s="22" t="n"/>
      <c r="H1996" s="19" t="n"/>
      <c r="I1996" s="30">
        <f>IF(AND($F1996="",$G1996=""),"",IF(N('設定'!$B$11)&gt;0,ROUND((N($F1996)*60+N($G1996))/N('設定'!$B$11),0)*N('設定'!$B$11),(N($F1996)*60+N($G1996)))/60)</f>
        <v/>
      </c>
      <c r="J1996" s="31">
        <f>IF(OR($I1996="",$P1996="",$P1996="なし"),"",$I1996*N(INDEX('メンバー'!$D$5:$D$24,$P1996)))</f>
        <v/>
      </c>
      <c r="K1996" s="32">
        <f>IF(OR($O1996="",$O1996="なし"),"",INDEX('案件'!$D$5:$D$84,$O1996)&amp;"")</f>
        <v/>
      </c>
      <c r="L1996" s="32">
        <f>IF(AND($A1996="",$B1996="",$C1996="",$F1996="",$G1996=""),"",IF(NOT(ISNUMBER($A1996)),"日付がない",IF($P1996="","氏名がない",IF($P1996="なし","氏名がメンバーにない",IF($O1996="","案件コードがない",IF($O1996="なし","案件コードが案件にない",IF($I1996="","時間がない",IF((N($F1996)*60+N($G1996))=0,"時間が0",IF($I1996=0,"丸めると0分","")))))))))</f>
        <v/>
      </c>
      <c r="M1996" s="58" t="n"/>
      <c r="N1996" s="33">
        <f>IF(ISNUMBER($A1996),DATE(YEAR($A1996),MONTH($A1996),1),"")</f>
        <v/>
      </c>
      <c r="O1996" s="34">
        <f>IF($C1996="","",IFERROR(MATCH($C1996,'案件'!$A$5:$A$84,0),"なし"))</f>
        <v/>
      </c>
      <c r="P1996" s="34">
        <f>IF($B1996="","",IFERROR(MATCH($B1996,'メンバー'!$B$5:$B$24,0),"なし"))</f>
        <v/>
      </c>
    </row>
    <row r="1997" ht="17" customHeight="1">
      <c r="A1997" s="23" t="n"/>
      <c r="B1997" s="21" t="n"/>
      <c r="C1997" s="21" t="n"/>
      <c r="D1997" s="29">
        <f>IF(OR($O1997="",$O1997="なし"),"",INDEX('案件'!$B$5:$B$84,$O1997)&amp;"")</f>
        <v/>
      </c>
      <c r="E1997" s="19" t="n"/>
      <c r="F1997" s="22" t="n"/>
      <c r="G1997" s="22" t="n"/>
      <c r="H1997" s="19" t="n"/>
      <c r="I1997" s="30">
        <f>IF(AND($F1997="",$G1997=""),"",IF(N('設定'!$B$11)&gt;0,ROUND((N($F1997)*60+N($G1997))/N('設定'!$B$11),0)*N('設定'!$B$11),(N($F1997)*60+N($G1997)))/60)</f>
        <v/>
      </c>
      <c r="J1997" s="31">
        <f>IF(OR($I1997="",$P1997="",$P1997="なし"),"",$I1997*N(INDEX('メンバー'!$D$5:$D$24,$P1997)))</f>
        <v/>
      </c>
      <c r="K1997" s="32">
        <f>IF(OR($O1997="",$O1997="なし"),"",INDEX('案件'!$D$5:$D$84,$O1997)&amp;"")</f>
        <v/>
      </c>
      <c r="L1997" s="32">
        <f>IF(AND($A1997="",$B1997="",$C1997="",$F1997="",$G1997=""),"",IF(NOT(ISNUMBER($A1997)),"日付がない",IF($P1997="","氏名がない",IF($P1997="なし","氏名がメンバーにない",IF($O1997="","案件コードがない",IF($O1997="なし","案件コードが案件にない",IF($I1997="","時間がない",IF((N($F1997)*60+N($G1997))=0,"時間が0",IF($I1997=0,"丸めると0分","")))))))))</f>
        <v/>
      </c>
      <c r="M1997" s="58" t="n"/>
      <c r="N1997" s="33">
        <f>IF(ISNUMBER($A1997),DATE(YEAR($A1997),MONTH($A1997),1),"")</f>
        <v/>
      </c>
      <c r="O1997" s="34">
        <f>IF($C1997="","",IFERROR(MATCH($C1997,'案件'!$A$5:$A$84,0),"なし"))</f>
        <v/>
      </c>
      <c r="P1997" s="34">
        <f>IF($B1997="","",IFERROR(MATCH($B1997,'メンバー'!$B$5:$B$24,0),"なし"))</f>
        <v/>
      </c>
    </row>
    <row r="1998" ht="17" customHeight="1">
      <c r="A1998" s="23" t="n"/>
      <c r="B1998" s="21" t="n"/>
      <c r="C1998" s="21" t="n"/>
      <c r="D1998" s="29">
        <f>IF(OR($O1998="",$O1998="なし"),"",INDEX('案件'!$B$5:$B$84,$O1998)&amp;"")</f>
        <v/>
      </c>
      <c r="E1998" s="19" t="n"/>
      <c r="F1998" s="22" t="n"/>
      <c r="G1998" s="22" t="n"/>
      <c r="H1998" s="19" t="n"/>
      <c r="I1998" s="30">
        <f>IF(AND($F1998="",$G1998=""),"",IF(N('設定'!$B$11)&gt;0,ROUND((N($F1998)*60+N($G1998))/N('設定'!$B$11),0)*N('設定'!$B$11),(N($F1998)*60+N($G1998)))/60)</f>
        <v/>
      </c>
      <c r="J1998" s="31">
        <f>IF(OR($I1998="",$P1998="",$P1998="なし"),"",$I1998*N(INDEX('メンバー'!$D$5:$D$24,$P1998)))</f>
        <v/>
      </c>
      <c r="K1998" s="32">
        <f>IF(OR($O1998="",$O1998="なし"),"",INDEX('案件'!$D$5:$D$84,$O1998)&amp;"")</f>
        <v/>
      </c>
      <c r="L1998" s="32">
        <f>IF(AND($A1998="",$B1998="",$C1998="",$F1998="",$G1998=""),"",IF(NOT(ISNUMBER($A1998)),"日付がない",IF($P1998="","氏名がない",IF($P1998="なし","氏名がメンバーにない",IF($O1998="","案件コードがない",IF($O1998="なし","案件コードが案件にない",IF($I1998="","時間がない",IF((N($F1998)*60+N($G1998))=0,"時間が0",IF($I1998=0,"丸めると0分","")))))))))</f>
        <v/>
      </c>
      <c r="M1998" s="58" t="n"/>
      <c r="N1998" s="33">
        <f>IF(ISNUMBER($A1998),DATE(YEAR($A1998),MONTH($A1998),1),"")</f>
        <v/>
      </c>
      <c r="O1998" s="34">
        <f>IF($C1998="","",IFERROR(MATCH($C1998,'案件'!$A$5:$A$84,0),"なし"))</f>
        <v/>
      </c>
      <c r="P1998" s="34">
        <f>IF($B1998="","",IFERROR(MATCH($B1998,'メンバー'!$B$5:$B$24,0),"なし"))</f>
        <v/>
      </c>
    </row>
    <row r="1999" ht="17" customHeight="1">
      <c r="A1999" s="23" t="n"/>
      <c r="B1999" s="21" t="n"/>
      <c r="C1999" s="21" t="n"/>
      <c r="D1999" s="29">
        <f>IF(OR($O1999="",$O1999="なし"),"",INDEX('案件'!$B$5:$B$84,$O1999)&amp;"")</f>
        <v/>
      </c>
      <c r="E1999" s="19" t="n"/>
      <c r="F1999" s="22" t="n"/>
      <c r="G1999" s="22" t="n"/>
      <c r="H1999" s="19" t="n"/>
      <c r="I1999" s="30">
        <f>IF(AND($F1999="",$G1999=""),"",IF(N('設定'!$B$11)&gt;0,ROUND((N($F1999)*60+N($G1999))/N('設定'!$B$11),0)*N('設定'!$B$11),(N($F1999)*60+N($G1999)))/60)</f>
        <v/>
      </c>
      <c r="J1999" s="31">
        <f>IF(OR($I1999="",$P1999="",$P1999="なし"),"",$I1999*N(INDEX('メンバー'!$D$5:$D$24,$P1999)))</f>
        <v/>
      </c>
      <c r="K1999" s="32">
        <f>IF(OR($O1999="",$O1999="なし"),"",INDEX('案件'!$D$5:$D$84,$O1999)&amp;"")</f>
        <v/>
      </c>
      <c r="L1999" s="32">
        <f>IF(AND($A1999="",$B1999="",$C1999="",$F1999="",$G1999=""),"",IF(NOT(ISNUMBER($A1999)),"日付がない",IF($P1999="","氏名がない",IF($P1999="なし","氏名がメンバーにない",IF($O1999="","案件コードがない",IF($O1999="なし","案件コードが案件にない",IF($I1999="","時間がない",IF((N($F1999)*60+N($G1999))=0,"時間が0",IF($I1999=0,"丸めると0分","")))))))))</f>
        <v/>
      </c>
      <c r="M1999" s="58" t="n"/>
      <c r="N1999" s="33">
        <f>IF(ISNUMBER($A1999),DATE(YEAR($A1999),MONTH($A1999),1),"")</f>
        <v/>
      </c>
      <c r="O1999" s="34">
        <f>IF($C1999="","",IFERROR(MATCH($C1999,'案件'!$A$5:$A$84,0),"なし"))</f>
        <v/>
      </c>
      <c r="P1999" s="34">
        <f>IF($B1999="","",IFERROR(MATCH($B1999,'メンバー'!$B$5:$B$24,0),"なし"))</f>
        <v/>
      </c>
    </row>
    <row r="2000" ht="17" customHeight="1">
      <c r="A2000" s="23" t="n"/>
      <c r="B2000" s="21" t="n"/>
      <c r="C2000" s="21" t="n"/>
      <c r="D2000" s="29">
        <f>IF(OR($O2000="",$O2000="なし"),"",INDEX('案件'!$B$5:$B$84,$O2000)&amp;"")</f>
        <v/>
      </c>
      <c r="E2000" s="19" t="n"/>
      <c r="F2000" s="22" t="n"/>
      <c r="G2000" s="22" t="n"/>
      <c r="H2000" s="19" t="n"/>
      <c r="I2000" s="30">
        <f>IF(AND($F2000="",$G2000=""),"",IF(N('設定'!$B$11)&gt;0,ROUND((N($F2000)*60+N($G2000))/N('設定'!$B$11),0)*N('設定'!$B$11),(N($F2000)*60+N($G2000)))/60)</f>
        <v/>
      </c>
      <c r="J2000" s="31">
        <f>IF(OR($I2000="",$P2000="",$P2000="なし"),"",$I2000*N(INDEX('メンバー'!$D$5:$D$24,$P2000)))</f>
        <v/>
      </c>
      <c r="K2000" s="32">
        <f>IF(OR($O2000="",$O2000="なし"),"",INDEX('案件'!$D$5:$D$84,$O2000)&amp;"")</f>
        <v/>
      </c>
      <c r="L2000" s="32">
        <f>IF(AND($A2000="",$B2000="",$C2000="",$F2000="",$G2000=""),"",IF(NOT(ISNUMBER($A2000)),"日付がない",IF($P2000="","氏名がない",IF($P2000="なし","氏名がメンバーにない",IF($O2000="","案件コードがない",IF($O2000="なし","案件コードが案件にない",IF($I2000="","時間がない",IF((N($F2000)*60+N($G2000))=0,"時間が0",IF($I2000=0,"丸めると0分","")))))))))</f>
        <v/>
      </c>
      <c r="M2000" s="58" t="n"/>
      <c r="N2000" s="33">
        <f>IF(ISNUMBER($A2000),DATE(YEAR($A2000),MONTH($A2000),1),"")</f>
        <v/>
      </c>
      <c r="O2000" s="34">
        <f>IF($C2000="","",IFERROR(MATCH($C2000,'案件'!$A$5:$A$84,0),"なし"))</f>
        <v/>
      </c>
      <c r="P2000" s="34">
        <f>IF($B2000="","",IFERROR(MATCH($B2000,'メンバー'!$B$5:$B$24,0),"なし"))</f>
        <v/>
      </c>
    </row>
    <row r="2001" ht="17" customHeight="1">
      <c r="A2001" s="23" t="n"/>
      <c r="B2001" s="21" t="n"/>
      <c r="C2001" s="21" t="n"/>
      <c r="D2001" s="29">
        <f>IF(OR($O2001="",$O2001="なし"),"",INDEX('案件'!$B$5:$B$84,$O2001)&amp;"")</f>
        <v/>
      </c>
      <c r="E2001" s="19" t="n"/>
      <c r="F2001" s="22" t="n"/>
      <c r="G2001" s="22" t="n"/>
      <c r="H2001" s="19" t="n"/>
      <c r="I2001" s="30">
        <f>IF(AND($F2001="",$G2001=""),"",IF(N('設定'!$B$11)&gt;0,ROUND((N($F2001)*60+N($G2001))/N('設定'!$B$11),0)*N('設定'!$B$11),(N($F2001)*60+N($G2001)))/60)</f>
        <v/>
      </c>
      <c r="J2001" s="31">
        <f>IF(OR($I2001="",$P2001="",$P2001="なし"),"",$I2001*N(INDEX('メンバー'!$D$5:$D$24,$P2001)))</f>
        <v/>
      </c>
      <c r="K2001" s="32">
        <f>IF(OR($O2001="",$O2001="なし"),"",INDEX('案件'!$D$5:$D$84,$O2001)&amp;"")</f>
        <v/>
      </c>
      <c r="L2001" s="32">
        <f>IF(AND($A2001="",$B2001="",$C2001="",$F2001="",$G2001=""),"",IF(NOT(ISNUMBER($A2001)),"日付がない",IF($P2001="","氏名がない",IF($P2001="なし","氏名がメンバーにない",IF($O2001="","案件コードがない",IF($O2001="なし","案件コードが案件にない",IF($I2001="","時間がない",IF((N($F2001)*60+N($G2001))=0,"時間が0",IF($I2001=0,"丸めると0分","")))))))))</f>
        <v/>
      </c>
      <c r="M2001" s="58" t="n"/>
      <c r="N2001" s="33">
        <f>IF(ISNUMBER($A2001),DATE(YEAR($A2001),MONTH($A2001),1),"")</f>
        <v/>
      </c>
      <c r="O2001" s="34">
        <f>IF($C2001="","",IFERROR(MATCH($C2001,'案件'!$A$5:$A$84,0),"なし"))</f>
        <v/>
      </c>
      <c r="P2001" s="34">
        <f>IF($B2001="","",IFERROR(MATCH($B2001,'メンバー'!$B$5:$B$24,0),"なし"))</f>
        <v/>
      </c>
    </row>
    <row r="2002" ht="17" customHeight="1">
      <c r="A2002" s="23" t="n"/>
      <c r="B2002" s="21" t="n"/>
      <c r="C2002" s="21" t="n"/>
      <c r="D2002" s="29">
        <f>IF(OR($O2002="",$O2002="なし"),"",INDEX('案件'!$B$5:$B$84,$O2002)&amp;"")</f>
        <v/>
      </c>
      <c r="E2002" s="19" t="n"/>
      <c r="F2002" s="22" t="n"/>
      <c r="G2002" s="22" t="n"/>
      <c r="H2002" s="19" t="n"/>
      <c r="I2002" s="30">
        <f>IF(AND($F2002="",$G2002=""),"",IF(N('設定'!$B$11)&gt;0,ROUND((N($F2002)*60+N($G2002))/N('設定'!$B$11),0)*N('設定'!$B$11),(N($F2002)*60+N($G2002)))/60)</f>
        <v/>
      </c>
      <c r="J2002" s="31">
        <f>IF(OR($I2002="",$P2002="",$P2002="なし"),"",$I2002*N(INDEX('メンバー'!$D$5:$D$24,$P2002)))</f>
        <v/>
      </c>
      <c r="K2002" s="32">
        <f>IF(OR($O2002="",$O2002="なし"),"",INDEX('案件'!$D$5:$D$84,$O2002)&amp;"")</f>
        <v/>
      </c>
      <c r="L2002" s="32">
        <f>IF(AND($A2002="",$B2002="",$C2002="",$F2002="",$G2002=""),"",IF(NOT(ISNUMBER($A2002)),"日付がない",IF($P2002="","氏名がない",IF($P2002="なし","氏名がメンバーにない",IF($O2002="","案件コードがない",IF($O2002="なし","案件コードが案件にない",IF($I2002="","時間がない",IF((N($F2002)*60+N($G2002))=0,"時間が0",IF($I2002=0,"丸めると0分","")))))))))</f>
        <v/>
      </c>
      <c r="M2002" s="58" t="n"/>
      <c r="N2002" s="33">
        <f>IF(ISNUMBER($A2002),DATE(YEAR($A2002),MONTH($A2002),1),"")</f>
        <v/>
      </c>
      <c r="O2002" s="34">
        <f>IF($C2002="","",IFERROR(MATCH($C2002,'案件'!$A$5:$A$84,0),"なし"))</f>
        <v/>
      </c>
      <c r="P2002" s="34">
        <f>IF($B2002="","",IFERROR(MATCH($B2002,'メンバー'!$B$5:$B$24,0),"なし"))</f>
        <v/>
      </c>
    </row>
    <row r="2003" ht="17" customHeight="1">
      <c r="A2003" s="23" t="n"/>
      <c r="B2003" s="21" t="n"/>
      <c r="C2003" s="21" t="n"/>
      <c r="D2003" s="29">
        <f>IF(OR($O2003="",$O2003="なし"),"",INDEX('案件'!$B$5:$B$84,$O2003)&amp;"")</f>
        <v/>
      </c>
      <c r="E2003" s="19" t="n"/>
      <c r="F2003" s="22" t="n"/>
      <c r="G2003" s="22" t="n"/>
      <c r="H2003" s="19" t="n"/>
      <c r="I2003" s="30">
        <f>IF(AND($F2003="",$G2003=""),"",IF(N('設定'!$B$11)&gt;0,ROUND((N($F2003)*60+N($G2003))/N('設定'!$B$11),0)*N('設定'!$B$11),(N($F2003)*60+N($G2003)))/60)</f>
        <v/>
      </c>
      <c r="J2003" s="31">
        <f>IF(OR($I2003="",$P2003="",$P2003="なし"),"",$I2003*N(INDEX('メンバー'!$D$5:$D$24,$P2003)))</f>
        <v/>
      </c>
      <c r="K2003" s="32">
        <f>IF(OR($O2003="",$O2003="なし"),"",INDEX('案件'!$D$5:$D$84,$O2003)&amp;"")</f>
        <v/>
      </c>
      <c r="L2003" s="32">
        <f>IF(AND($A2003="",$B2003="",$C2003="",$F2003="",$G2003=""),"",IF(NOT(ISNUMBER($A2003)),"日付がない",IF($P2003="","氏名がない",IF($P2003="なし","氏名がメンバーにない",IF($O2003="","案件コードがない",IF($O2003="なし","案件コードが案件にない",IF($I2003="","時間がない",IF((N($F2003)*60+N($G2003))=0,"時間が0",IF($I2003=0,"丸めると0分","")))))))))</f>
        <v/>
      </c>
      <c r="M2003" s="58" t="n"/>
      <c r="N2003" s="33">
        <f>IF(ISNUMBER($A2003),DATE(YEAR($A2003),MONTH($A2003),1),"")</f>
        <v/>
      </c>
      <c r="O2003" s="34">
        <f>IF($C2003="","",IFERROR(MATCH($C2003,'案件'!$A$5:$A$84,0),"なし"))</f>
        <v/>
      </c>
      <c r="P2003" s="34">
        <f>IF($B2003="","",IFERROR(MATCH($B2003,'メンバー'!$B$5:$B$24,0),"なし"))</f>
        <v/>
      </c>
    </row>
    <row r="2004" ht="17" customHeight="1">
      <c r="A2004" s="23" t="n"/>
      <c r="B2004" s="21" t="n"/>
      <c r="C2004" s="21" t="n"/>
      <c r="D2004" s="29">
        <f>IF(OR($O2004="",$O2004="なし"),"",INDEX('案件'!$B$5:$B$84,$O2004)&amp;"")</f>
        <v/>
      </c>
      <c r="E2004" s="19" t="n"/>
      <c r="F2004" s="22" t="n"/>
      <c r="G2004" s="22" t="n"/>
      <c r="H2004" s="19" t="n"/>
      <c r="I2004" s="30">
        <f>IF(AND($F2004="",$G2004=""),"",IF(N('設定'!$B$11)&gt;0,ROUND((N($F2004)*60+N($G2004))/N('設定'!$B$11),0)*N('設定'!$B$11),(N($F2004)*60+N($G2004)))/60)</f>
        <v/>
      </c>
      <c r="J2004" s="31">
        <f>IF(OR($I2004="",$P2004="",$P2004="なし"),"",$I2004*N(INDEX('メンバー'!$D$5:$D$24,$P2004)))</f>
        <v/>
      </c>
      <c r="K2004" s="32">
        <f>IF(OR($O2004="",$O2004="なし"),"",INDEX('案件'!$D$5:$D$84,$O2004)&amp;"")</f>
        <v/>
      </c>
      <c r="L2004" s="32">
        <f>IF(AND($A2004="",$B2004="",$C2004="",$F2004="",$G2004=""),"",IF(NOT(ISNUMBER($A2004)),"日付がない",IF($P2004="","氏名がない",IF($P2004="なし","氏名がメンバーにない",IF($O2004="","案件コードがない",IF($O2004="なし","案件コードが案件にない",IF($I2004="","時間がない",IF((N($F2004)*60+N($G2004))=0,"時間が0",IF($I2004=0,"丸めると0分","")))))))))</f>
        <v/>
      </c>
      <c r="M2004" s="58" t="n"/>
      <c r="N2004" s="33">
        <f>IF(ISNUMBER($A2004),DATE(YEAR($A2004),MONTH($A2004),1),"")</f>
        <v/>
      </c>
      <c r="O2004" s="34">
        <f>IF($C2004="","",IFERROR(MATCH($C2004,'案件'!$A$5:$A$84,0),"なし"))</f>
        <v/>
      </c>
      <c r="P2004" s="34">
        <f>IF($B2004="","",IFERROR(MATCH($B2004,'メンバー'!$B$5:$B$24,0),"なし"))</f>
        <v/>
      </c>
    </row>
    <row r="2005" ht="17" customHeight="1">
      <c r="A2005" s="23" t="n"/>
      <c r="B2005" s="21" t="n"/>
      <c r="C2005" s="21" t="n"/>
      <c r="D2005" s="29">
        <f>IF(OR($O2005="",$O2005="なし"),"",INDEX('案件'!$B$5:$B$84,$O2005)&amp;"")</f>
        <v/>
      </c>
      <c r="E2005" s="19" t="n"/>
      <c r="F2005" s="22" t="n"/>
      <c r="G2005" s="22" t="n"/>
      <c r="H2005" s="19" t="n"/>
      <c r="I2005" s="30">
        <f>IF(AND($F2005="",$G2005=""),"",IF(N('設定'!$B$11)&gt;0,ROUND((N($F2005)*60+N($G2005))/N('設定'!$B$11),0)*N('設定'!$B$11),(N($F2005)*60+N($G2005)))/60)</f>
        <v/>
      </c>
      <c r="J2005" s="31">
        <f>IF(OR($I2005="",$P2005="",$P2005="なし"),"",$I2005*N(INDEX('メンバー'!$D$5:$D$24,$P2005)))</f>
        <v/>
      </c>
      <c r="K2005" s="32">
        <f>IF(OR($O2005="",$O2005="なし"),"",INDEX('案件'!$D$5:$D$84,$O2005)&amp;"")</f>
        <v/>
      </c>
      <c r="L2005" s="32">
        <f>IF(AND($A2005="",$B2005="",$C2005="",$F2005="",$G2005=""),"",IF(NOT(ISNUMBER($A2005)),"日付がない",IF($P2005="","氏名がない",IF($P2005="なし","氏名がメンバーにない",IF($O2005="","案件コードがない",IF($O2005="なし","案件コードが案件にない",IF($I2005="","時間がない",IF((N($F2005)*60+N($G2005))=0,"時間が0",IF($I2005=0,"丸めると0分","")))))))))</f>
        <v/>
      </c>
      <c r="M2005" s="58" t="n"/>
      <c r="N2005" s="33">
        <f>IF(ISNUMBER($A2005),DATE(YEAR($A2005),MONTH($A2005),1),"")</f>
        <v/>
      </c>
      <c r="O2005" s="34">
        <f>IF($C2005="","",IFERROR(MATCH($C2005,'案件'!$A$5:$A$84,0),"なし"))</f>
        <v/>
      </c>
      <c r="P2005" s="34">
        <f>IF($B2005="","",IFERROR(MATCH($B2005,'メンバー'!$B$5:$B$24,0),"なし"))</f>
        <v/>
      </c>
    </row>
    <row r="2006" ht="17" customHeight="1">
      <c r="A2006" s="23" t="n"/>
      <c r="B2006" s="21" t="n"/>
      <c r="C2006" s="21" t="n"/>
      <c r="D2006" s="29">
        <f>IF(OR($O2006="",$O2006="なし"),"",INDEX('案件'!$B$5:$B$84,$O2006)&amp;"")</f>
        <v/>
      </c>
      <c r="E2006" s="19" t="n"/>
      <c r="F2006" s="22" t="n"/>
      <c r="G2006" s="22" t="n"/>
      <c r="H2006" s="19" t="n"/>
      <c r="I2006" s="30">
        <f>IF(AND($F2006="",$G2006=""),"",IF(N('設定'!$B$11)&gt;0,ROUND((N($F2006)*60+N($G2006))/N('設定'!$B$11),0)*N('設定'!$B$11),(N($F2006)*60+N($G2006)))/60)</f>
        <v/>
      </c>
      <c r="J2006" s="31">
        <f>IF(OR($I2006="",$P2006="",$P2006="なし"),"",$I2006*N(INDEX('メンバー'!$D$5:$D$24,$P2006)))</f>
        <v/>
      </c>
      <c r="K2006" s="32">
        <f>IF(OR($O2006="",$O2006="なし"),"",INDEX('案件'!$D$5:$D$84,$O2006)&amp;"")</f>
        <v/>
      </c>
      <c r="L2006" s="32">
        <f>IF(AND($A2006="",$B2006="",$C2006="",$F2006="",$G2006=""),"",IF(NOT(ISNUMBER($A2006)),"日付がない",IF($P2006="","氏名がない",IF($P2006="なし","氏名がメンバーにない",IF($O2006="","案件コードがない",IF($O2006="なし","案件コードが案件にない",IF($I2006="","時間がない",IF((N($F2006)*60+N($G2006))=0,"時間が0",IF($I2006=0,"丸めると0分","")))))))))</f>
        <v/>
      </c>
      <c r="M2006" s="58" t="n"/>
      <c r="N2006" s="33">
        <f>IF(ISNUMBER($A2006),DATE(YEAR($A2006),MONTH($A2006),1),"")</f>
        <v/>
      </c>
      <c r="O2006" s="34">
        <f>IF($C2006="","",IFERROR(MATCH($C2006,'案件'!$A$5:$A$84,0),"なし"))</f>
        <v/>
      </c>
      <c r="P2006" s="34">
        <f>IF($B2006="","",IFERROR(MATCH($B2006,'メンバー'!$B$5:$B$24,0),"なし"))</f>
        <v/>
      </c>
    </row>
    <row r="2007" ht="17" customHeight="1">
      <c r="A2007" s="23" t="n"/>
      <c r="B2007" s="21" t="n"/>
      <c r="C2007" s="21" t="n"/>
      <c r="D2007" s="29">
        <f>IF(OR($O2007="",$O2007="なし"),"",INDEX('案件'!$B$5:$B$84,$O2007)&amp;"")</f>
        <v/>
      </c>
      <c r="E2007" s="19" t="n"/>
      <c r="F2007" s="22" t="n"/>
      <c r="G2007" s="22" t="n"/>
      <c r="H2007" s="19" t="n"/>
      <c r="I2007" s="30">
        <f>IF(AND($F2007="",$G2007=""),"",IF(N('設定'!$B$11)&gt;0,ROUND((N($F2007)*60+N($G2007))/N('設定'!$B$11),0)*N('設定'!$B$11),(N($F2007)*60+N($G2007)))/60)</f>
        <v/>
      </c>
      <c r="J2007" s="31">
        <f>IF(OR($I2007="",$P2007="",$P2007="なし"),"",$I2007*N(INDEX('メンバー'!$D$5:$D$24,$P2007)))</f>
        <v/>
      </c>
      <c r="K2007" s="32">
        <f>IF(OR($O2007="",$O2007="なし"),"",INDEX('案件'!$D$5:$D$84,$O2007)&amp;"")</f>
        <v/>
      </c>
      <c r="L2007" s="32">
        <f>IF(AND($A2007="",$B2007="",$C2007="",$F2007="",$G2007=""),"",IF(NOT(ISNUMBER($A2007)),"日付がない",IF($P2007="","氏名がない",IF($P2007="なし","氏名がメンバーにない",IF($O2007="","案件コードがない",IF($O2007="なし","案件コードが案件にない",IF($I2007="","時間がない",IF((N($F2007)*60+N($G2007))=0,"時間が0",IF($I2007=0,"丸めると0分","")))))))))</f>
        <v/>
      </c>
      <c r="M2007" s="58" t="n"/>
      <c r="N2007" s="33">
        <f>IF(ISNUMBER($A2007),DATE(YEAR($A2007),MONTH($A2007),1),"")</f>
        <v/>
      </c>
      <c r="O2007" s="34">
        <f>IF($C2007="","",IFERROR(MATCH($C2007,'案件'!$A$5:$A$84,0),"なし"))</f>
        <v/>
      </c>
      <c r="P2007" s="34">
        <f>IF($B2007="","",IFERROR(MATCH($B2007,'メンバー'!$B$5:$B$24,0),"なし"))</f>
        <v/>
      </c>
    </row>
    <row r="2008" ht="17" customHeight="1">
      <c r="A2008" s="23" t="n"/>
      <c r="B2008" s="21" t="n"/>
      <c r="C2008" s="21" t="n"/>
      <c r="D2008" s="29">
        <f>IF(OR($O2008="",$O2008="なし"),"",INDEX('案件'!$B$5:$B$84,$O2008)&amp;"")</f>
        <v/>
      </c>
      <c r="E2008" s="19" t="n"/>
      <c r="F2008" s="22" t="n"/>
      <c r="G2008" s="22" t="n"/>
      <c r="H2008" s="19" t="n"/>
      <c r="I2008" s="30">
        <f>IF(AND($F2008="",$G2008=""),"",IF(N('設定'!$B$11)&gt;0,ROUND((N($F2008)*60+N($G2008))/N('設定'!$B$11),0)*N('設定'!$B$11),(N($F2008)*60+N($G2008)))/60)</f>
        <v/>
      </c>
      <c r="J2008" s="31">
        <f>IF(OR($I2008="",$P2008="",$P2008="なし"),"",$I2008*N(INDEX('メンバー'!$D$5:$D$24,$P2008)))</f>
        <v/>
      </c>
      <c r="K2008" s="32">
        <f>IF(OR($O2008="",$O2008="なし"),"",INDEX('案件'!$D$5:$D$84,$O2008)&amp;"")</f>
        <v/>
      </c>
      <c r="L2008" s="32">
        <f>IF(AND($A2008="",$B2008="",$C2008="",$F2008="",$G2008=""),"",IF(NOT(ISNUMBER($A2008)),"日付がない",IF($P2008="","氏名がない",IF($P2008="なし","氏名がメンバーにない",IF($O2008="","案件コードがない",IF($O2008="なし","案件コードが案件にない",IF($I2008="","時間がない",IF((N($F2008)*60+N($G2008))=0,"時間が0",IF($I2008=0,"丸めると0分","")))))))))</f>
        <v/>
      </c>
      <c r="M2008" s="58" t="n"/>
      <c r="N2008" s="33">
        <f>IF(ISNUMBER($A2008),DATE(YEAR($A2008),MONTH($A2008),1),"")</f>
        <v/>
      </c>
      <c r="O2008" s="34">
        <f>IF($C2008="","",IFERROR(MATCH($C2008,'案件'!$A$5:$A$84,0),"なし"))</f>
        <v/>
      </c>
      <c r="P2008" s="34">
        <f>IF($B2008="","",IFERROR(MATCH($B2008,'メンバー'!$B$5:$B$24,0),"なし"))</f>
        <v/>
      </c>
    </row>
    <row r="2009" ht="17" customHeight="1">
      <c r="A2009" s="23" t="n"/>
      <c r="B2009" s="21" t="n"/>
      <c r="C2009" s="21" t="n"/>
      <c r="D2009" s="29">
        <f>IF(OR($O2009="",$O2009="なし"),"",INDEX('案件'!$B$5:$B$84,$O2009)&amp;"")</f>
        <v/>
      </c>
      <c r="E2009" s="19" t="n"/>
      <c r="F2009" s="22" t="n"/>
      <c r="G2009" s="22" t="n"/>
      <c r="H2009" s="19" t="n"/>
      <c r="I2009" s="30">
        <f>IF(AND($F2009="",$G2009=""),"",IF(N('設定'!$B$11)&gt;0,ROUND((N($F2009)*60+N($G2009))/N('設定'!$B$11),0)*N('設定'!$B$11),(N($F2009)*60+N($G2009)))/60)</f>
        <v/>
      </c>
      <c r="J2009" s="31">
        <f>IF(OR($I2009="",$P2009="",$P2009="なし"),"",$I2009*N(INDEX('メンバー'!$D$5:$D$24,$P2009)))</f>
        <v/>
      </c>
      <c r="K2009" s="32">
        <f>IF(OR($O2009="",$O2009="なし"),"",INDEX('案件'!$D$5:$D$84,$O2009)&amp;"")</f>
        <v/>
      </c>
      <c r="L2009" s="32">
        <f>IF(AND($A2009="",$B2009="",$C2009="",$F2009="",$G2009=""),"",IF(NOT(ISNUMBER($A2009)),"日付がない",IF($P2009="","氏名がない",IF($P2009="なし","氏名がメンバーにない",IF($O2009="","案件コードがない",IF($O2009="なし","案件コードが案件にない",IF($I2009="","時間がない",IF((N($F2009)*60+N($G2009))=0,"時間が0",IF($I2009=0,"丸めると0分","")))))))))</f>
        <v/>
      </c>
      <c r="M2009" s="58" t="n"/>
      <c r="N2009" s="33">
        <f>IF(ISNUMBER($A2009),DATE(YEAR($A2009),MONTH($A2009),1),"")</f>
        <v/>
      </c>
      <c r="O2009" s="34">
        <f>IF($C2009="","",IFERROR(MATCH($C2009,'案件'!$A$5:$A$84,0),"なし"))</f>
        <v/>
      </c>
      <c r="P2009" s="34">
        <f>IF($B2009="","",IFERROR(MATCH($B2009,'メンバー'!$B$5:$B$24,0),"なし"))</f>
        <v/>
      </c>
    </row>
    <row r="2010" ht="17" customHeight="1">
      <c r="A2010" s="23" t="n"/>
      <c r="B2010" s="21" t="n"/>
      <c r="C2010" s="21" t="n"/>
      <c r="D2010" s="29">
        <f>IF(OR($O2010="",$O2010="なし"),"",INDEX('案件'!$B$5:$B$84,$O2010)&amp;"")</f>
        <v/>
      </c>
      <c r="E2010" s="19" t="n"/>
      <c r="F2010" s="22" t="n"/>
      <c r="G2010" s="22" t="n"/>
      <c r="H2010" s="19" t="n"/>
      <c r="I2010" s="30">
        <f>IF(AND($F2010="",$G2010=""),"",IF(N('設定'!$B$11)&gt;0,ROUND((N($F2010)*60+N($G2010))/N('設定'!$B$11),0)*N('設定'!$B$11),(N($F2010)*60+N($G2010)))/60)</f>
        <v/>
      </c>
      <c r="J2010" s="31">
        <f>IF(OR($I2010="",$P2010="",$P2010="なし"),"",$I2010*N(INDEX('メンバー'!$D$5:$D$24,$P2010)))</f>
        <v/>
      </c>
      <c r="K2010" s="32">
        <f>IF(OR($O2010="",$O2010="なし"),"",INDEX('案件'!$D$5:$D$84,$O2010)&amp;"")</f>
        <v/>
      </c>
      <c r="L2010" s="32">
        <f>IF(AND($A2010="",$B2010="",$C2010="",$F2010="",$G2010=""),"",IF(NOT(ISNUMBER($A2010)),"日付がない",IF($P2010="","氏名がない",IF($P2010="なし","氏名がメンバーにない",IF($O2010="","案件コードがない",IF($O2010="なし","案件コードが案件にない",IF($I2010="","時間がない",IF((N($F2010)*60+N($G2010))=0,"時間が0",IF($I2010=0,"丸めると0分","")))))))))</f>
        <v/>
      </c>
      <c r="M2010" s="58" t="n"/>
      <c r="N2010" s="33">
        <f>IF(ISNUMBER($A2010),DATE(YEAR($A2010),MONTH($A2010),1),"")</f>
        <v/>
      </c>
      <c r="O2010" s="34">
        <f>IF($C2010="","",IFERROR(MATCH($C2010,'案件'!$A$5:$A$84,0),"なし"))</f>
        <v/>
      </c>
      <c r="P2010" s="34">
        <f>IF($B2010="","",IFERROR(MATCH($B2010,'メンバー'!$B$5:$B$24,0),"なし"))</f>
        <v/>
      </c>
    </row>
    <row r="2011" ht="17" customHeight="1">
      <c r="A2011" s="23" t="n"/>
      <c r="B2011" s="21" t="n"/>
      <c r="C2011" s="21" t="n"/>
      <c r="D2011" s="29">
        <f>IF(OR($O2011="",$O2011="なし"),"",INDEX('案件'!$B$5:$B$84,$O2011)&amp;"")</f>
        <v/>
      </c>
      <c r="E2011" s="19" t="n"/>
      <c r="F2011" s="22" t="n"/>
      <c r="G2011" s="22" t="n"/>
      <c r="H2011" s="19" t="n"/>
      <c r="I2011" s="30">
        <f>IF(AND($F2011="",$G2011=""),"",IF(N('設定'!$B$11)&gt;0,ROUND((N($F2011)*60+N($G2011))/N('設定'!$B$11),0)*N('設定'!$B$11),(N($F2011)*60+N($G2011)))/60)</f>
        <v/>
      </c>
      <c r="J2011" s="31">
        <f>IF(OR($I2011="",$P2011="",$P2011="なし"),"",$I2011*N(INDEX('メンバー'!$D$5:$D$24,$P2011)))</f>
        <v/>
      </c>
      <c r="K2011" s="32">
        <f>IF(OR($O2011="",$O2011="なし"),"",INDEX('案件'!$D$5:$D$84,$O2011)&amp;"")</f>
        <v/>
      </c>
      <c r="L2011" s="32">
        <f>IF(AND($A2011="",$B2011="",$C2011="",$F2011="",$G2011=""),"",IF(NOT(ISNUMBER($A2011)),"日付がない",IF($P2011="","氏名がない",IF($P2011="なし","氏名がメンバーにない",IF($O2011="","案件コードがない",IF($O2011="なし","案件コードが案件にない",IF($I2011="","時間がない",IF((N($F2011)*60+N($G2011))=0,"時間が0",IF($I2011=0,"丸めると0分","")))))))))</f>
        <v/>
      </c>
      <c r="M2011" s="58" t="n"/>
      <c r="N2011" s="33">
        <f>IF(ISNUMBER($A2011),DATE(YEAR($A2011),MONTH($A2011),1),"")</f>
        <v/>
      </c>
      <c r="O2011" s="34">
        <f>IF($C2011="","",IFERROR(MATCH($C2011,'案件'!$A$5:$A$84,0),"なし"))</f>
        <v/>
      </c>
      <c r="P2011" s="34">
        <f>IF($B2011="","",IFERROR(MATCH($B2011,'メンバー'!$B$5:$B$24,0),"なし"))</f>
        <v/>
      </c>
    </row>
    <row r="2012" ht="17" customHeight="1">
      <c r="A2012" s="23" t="n"/>
      <c r="B2012" s="21" t="n"/>
      <c r="C2012" s="21" t="n"/>
      <c r="D2012" s="29">
        <f>IF(OR($O2012="",$O2012="なし"),"",INDEX('案件'!$B$5:$B$84,$O2012)&amp;"")</f>
        <v/>
      </c>
      <c r="E2012" s="19" t="n"/>
      <c r="F2012" s="22" t="n"/>
      <c r="G2012" s="22" t="n"/>
      <c r="H2012" s="19" t="n"/>
      <c r="I2012" s="30">
        <f>IF(AND($F2012="",$G2012=""),"",IF(N('設定'!$B$11)&gt;0,ROUND((N($F2012)*60+N($G2012))/N('設定'!$B$11),0)*N('設定'!$B$11),(N($F2012)*60+N($G2012)))/60)</f>
        <v/>
      </c>
      <c r="J2012" s="31">
        <f>IF(OR($I2012="",$P2012="",$P2012="なし"),"",$I2012*N(INDEX('メンバー'!$D$5:$D$24,$P2012)))</f>
        <v/>
      </c>
      <c r="K2012" s="32">
        <f>IF(OR($O2012="",$O2012="なし"),"",INDEX('案件'!$D$5:$D$84,$O2012)&amp;"")</f>
        <v/>
      </c>
      <c r="L2012" s="32">
        <f>IF(AND($A2012="",$B2012="",$C2012="",$F2012="",$G2012=""),"",IF(NOT(ISNUMBER($A2012)),"日付がない",IF($P2012="","氏名がない",IF($P2012="なし","氏名がメンバーにない",IF($O2012="","案件コードがない",IF($O2012="なし","案件コードが案件にない",IF($I2012="","時間がない",IF((N($F2012)*60+N($G2012))=0,"時間が0",IF($I2012=0,"丸めると0分","")))))))))</f>
        <v/>
      </c>
      <c r="M2012" s="58" t="n"/>
      <c r="N2012" s="33">
        <f>IF(ISNUMBER($A2012),DATE(YEAR($A2012),MONTH($A2012),1),"")</f>
        <v/>
      </c>
      <c r="O2012" s="34">
        <f>IF($C2012="","",IFERROR(MATCH($C2012,'案件'!$A$5:$A$84,0),"なし"))</f>
        <v/>
      </c>
      <c r="P2012" s="34">
        <f>IF($B2012="","",IFERROR(MATCH($B2012,'メンバー'!$B$5:$B$24,0),"なし"))</f>
        <v/>
      </c>
    </row>
    <row r="2013" ht="17" customHeight="1">
      <c r="A2013" s="23" t="n"/>
      <c r="B2013" s="21" t="n"/>
      <c r="C2013" s="21" t="n"/>
      <c r="D2013" s="29">
        <f>IF(OR($O2013="",$O2013="なし"),"",INDEX('案件'!$B$5:$B$84,$O2013)&amp;"")</f>
        <v/>
      </c>
      <c r="E2013" s="19" t="n"/>
      <c r="F2013" s="22" t="n"/>
      <c r="G2013" s="22" t="n"/>
      <c r="H2013" s="19" t="n"/>
      <c r="I2013" s="30">
        <f>IF(AND($F2013="",$G2013=""),"",IF(N('設定'!$B$11)&gt;0,ROUND((N($F2013)*60+N($G2013))/N('設定'!$B$11),0)*N('設定'!$B$11),(N($F2013)*60+N($G2013)))/60)</f>
        <v/>
      </c>
      <c r="J2013" s="31">
        <f>IF(OR($I2013="",$P2013="",$P2013="なし"),"",$I2013*N(INDEX('メンバー'!$D$5:$D$24,$P2013)))</f>
        <v/>
      </c>
      <c r="K2013" s="32">
        <f>IF(OR($O2013="",$O2013="なし"),"",INDEX('案件'!$D$5:$D$84,$O2013)&amp;"")</f>
        <v/>
      </c>
      <c r="L2013" s="32">
        <f>IF(AND($A2013="",$B2013="",$C2013="",$F2013="",$G2013=""),"",IF(NOT(ISNUMBER($A2013)),"日付がない",IF($P2013="","氏名がない",IF($P2013="なし","氏名がメンバーにない",IF($O2013="","案件コードがない",IF($O2013="なし","案件コードが案件にない",IF($I2013="","時間がない",IF((N($F2013)*60+N($G2013))=0,"時間が0",IF($I2013=0,"丸めると0分","")))))))))</f>
        <v/>
      </c>
      <c r="M2013" s="58" t="n"/>
      <c r="N2013" s="33">
        <f>IF(ISNUMBER($A2013),DATE(YEAR($A2013),MONTH($A2013),1),"")</f>
        <v/>
      </c>
      <c r="O2013" s="34">
        <f>IF($C2013="","",IFERROR(MATCH($C2013,'案件'!$A$5:$A$84,0),"なし"))</f>
        <v/>
      </c>
      <c r="P2013" s="34">
        <f>IF($B2013="","",IFERROR(MATCH($B2013,'メンバー'!$B$5:$B$24,0),"なし"))</f>
        <v/>
      </c>
    </row>
    <row r="2014" ht="17" customHeight="1">
      <c r="A2014" s="23" t="n"/>
      <c r="B2014" s="21" t="n"/>
      <c r="C2014" s="21" t="n"/>
      <c r="D2014" s="29">
        <f>IF(OR($O2014="",$O2014="なし"),"",INDEX('案件'!$B$5:$B$84,$O2014)&amp;"")</f>
        <v/>
      </c>
      <c r="E2014" s="19" t="n"/>
      <c r="F2014" s="22" t="n"/>
      <c r="G2014" s="22" t="n"/>
      <c r="H2014" s="19" t="n"/>
      <c r="I2014" s="30">
        <f>IF(AND($F2014="",$G2014=""),"",IF(N('設定'!$B$11)&gt;0,ROUND((N($F2014)*60+N($G2014))/N('設定'!$B$11),0)*N('設定'!$B$11),(N($F2014)*60+N($G2014)))/60)</f>
        <v/>
      </c>
      <c r="J2014" s="31">
        <f>IF(OR($I2014="",$P2014="",$P2014="なし"),"",$I2014*N(INDEX('メンバー'!$D$5:$D$24,$P2014)))</f>
        <v/>
      </c>
      <c r="K2014" s="32">
        <f>IF(OR($O2014="",$O2014="なし"),"",INDEX('案件'!$D$5:$D$84,$O2014)&amp;"")</f>
        <v/>
      </c>
      <c r="L2014" s="32">
        <f>IF(AND($A2014="",$B2014="",$C2014="",$F2014="",$G2014=""),"",IF(NOT(ISNUMBER($A2014)),"日付がない",IF($P2014="","氏名がない",IF($P2014="なし","氏名がメンバーにない",IF($O2014="","案件コードがない",IF($O2014="なし","案件コードが案件にない",IF($I2014="","時間がない",IF((N($F2014)*60+N($G2014))=0,"時間が0",IF($I2014=0,"丸めると0分","")))))))))</f>
        <v/>
      </c>
      <c r="M2014" s="58" t="n"/>
      <c r="N2014" s="33">
        <f>IF(ISNUMBER($A2014),DATE(YEAR($A2014),MONTH($A2014),1),"")</f>
        <v/>
      </c>
      <c r="O2014" s="34">
        <f>IF($C2014="","",IFERROR(MATCH($C2014,'案件'!$A$5:$A$84,0),"なし"))</f>
        <v/>
      </c>
      <c r="P2014" s="34">
        <f>IF($B2014="","",IFERROR(MATCH($B2014,'メンバー'!$B$5:$B$24,0),"なし"))</f>
        <v/>
      </c>
    </row>
    <row r="2015" ht="17" customHeight="1">
      <c r="A2015" s="23" t="n"/>
      <c r="B2015" s="21" t="n"/>
      <c r="C2015" s="21" t="n"/>
      <c r="D2015" s="29">
        <f>IF(OR($O2015="",$O2015="なし"),"",INDEX('案件'!$B$5:$B$84,$O2015)&amp;"")</f>
        <v/>
      </c>
      <c r="E2015" s="19" t="n"/>
      <c r="F2015" s="22" t="n"/>
      <c r="G2015" s="22" t="n"/>
      <c r="H2015" s="19" t="n"/>
      <c r="I2015" s="30">
        <f>IF(AND($F2015="",$G2015=""),"",IF(N('設定'!$B$11)&gt;0,ROUND((N($F2015)*60+N($G2015))/N('設定'!$B$11),0)*N('設定'!$B$11),(N($F2015)*60+N($G2015)))/60)</f>
        <v/>
      </c>
      <c r="J2015" s="31">
        <f>IF(OR($I2015="",$P2015="",$P2015="なし"),"",$I2015*N(INDEX('メンバー'!$D$5:$D$24,$P2015)))</f>
        <v/>
      </c>
      <c r="K2015" s="32">
        <f>IF(OR($O2015="",$O2015="なし"),"",INDEX('案件'!$D$5:$D$84,$O2015)&amp;"")</f>
        <v/>
      </c>
      <c r="L2015" s="32">
        <f>IF(AND($A2015="",$B2015="",$C2015="",$F2015="",$G2015=""),"",IF(NOT(ISNUMBER($A2015)),"日付がない",IF($P2015="","氏名がない",IF($P2015="なし","氏名がメンバーにない",IF($O2015="","案件コードがない",IF($O2015="なし","案件コードが案件にない",IF($I2015="","時間がない",IF((N($F2015)*60+N($G2015))=0,"時間が0",IF($I2015=0,"丸めると0分","")))))))))</f>
        <v/>
      </c>
      <c r="M2015" s="58" t="n"/>
      <c r="N2015" s="33">
        <f>IF(ISNUMBER($A2015),DATE(YEAR($A2015),MONTH($A2015),1),"")</f>
        <v/>
      </c>
      <c r="O2015" s="34">
        <f>IF($C2015="","",IFERROR(MATCH($C2015,'案件'!$A$5:$A$84,0),"なし"))</f>
        <v/>
      </c>
      <c r="P2015" s="34">
        <f>IF($B2015="","",IFERROR(MATCH($B2015,'メンバー'!$B$5:$B$24,0),"なし"))</f>
        <v/>
      </c>
    </row>
    <row r="2016" ht="17" customHeight="1">
      <c r="A2016" s="23" t="n"/>
      <c r="B2016" s="21" t="n"/>
      <c r="C2016" s="21" t="n"/>
      <c r="D2016" s="29">
        <f>IF(OR($O2016="",$O2016="なし"),"",INDEX('案件'!$B$5:$B$84,$O2016)&amp;"")</f>
        <v/>
      </c>
      <c r="E2016" s="19" t="n"/>
      <c r="F2016" s="22" t="n"/>
      <c r="G2016" s="22" t="n"/>
      <c r="H2016" s="19" t="n"/>
      <c r="I2016" s="30">
        <f>IF(AND($F2016="",$G2016=""),"",IF(N('設定'!$B$11)&gt;0,ROUND((N($F2016)*60+N($G2016))/N('設定'!$B$11),0)*N('設定'!$B$11),(N($F2016)*60+N($G2016)))/60)</f>
        <v/>
      </c>
      <c r="J2016" s="31">
        <f>IF(OR($I2016="",$P2016="",$P2016="なし"),"",$I2016*N(INDEX('メンバー'!$D$5:$D$24,$P2016)))</f>
        <v/>
      </c>
      <c r="K2016" s="32">
        <f>IF(OR($O2016="",$O2016="なし"),"",INDEX('案件'!$D$5:$D$84,$O2016)&amp;"")</f>
        <v/>
      </c>
      <c r="L2016" s="32">
        <f>IF(AND($A2016="",$B2016="",$C2016="",$F2016="",$G2016=""),"",IF(NOT(ISNUMBER($A2016)),"日付がない",IF($P2016="","氏名がない",IF($P2016="なし","氏名がメンバーにない",IF($O2016="","案件コードがない",IF($O2016="なし","案件コードが案件にない",IF($I2016="","時間がない",IF((N($F2016)*60+N($G2016))=0,"時間が0",IF($I2016=0,"丸めると0分","")))))))))</f>
        <v/>
      </c>
      <c r="M2016" s="58" t="n"/>
      <c r="N2016" s="33">
        <f>IF(ISNUMBER($A2016),DATE(YEAR($A2016),MONTH($A2016),1),"")</f>
        <v/>
      </c>
      <c r="O2016" s="34">
        <f>IF($C2016="","",IFERROR(MATCH($C2016,'案件'!$A$5:$A$84,0),"なし"))</f>
        <v/>
      </c>
      <c r="P2016" s="34">
        <f>IF($B2016="","",IFERROR(MATCH($B2016,'メンバー'!$B$5:$B$24,0),"なし"))</f>
        <v/>
      </c>
    </row>
    <row r="2017" ht="17" customHeight="1">
      <c r="A2017" s="23" t="n"/>
      <c r="B2017" s="21" t="n"/>
      <c r="C2017" s="21" t="n"/>
      <c r="D2017" s="29">
        <f>IF(OR($O2017="",$O2017="なし"),"",INDEX('案件'!$B$5:$B$84,$O2017)&amp;"")</f>
        <v/>
      </c>
      <c r="E2017" s="19" t="n"/>
      <c r="F2017" s="22" t="n"/>
      <c r="G2017" s="22" t="n"/>
      <c r="H2017" s="19" t="n"/>
      <c r="I2017" s="30">
        <f>IF(AND($F2017="",$G2017=""),"",IF(N('設定'!$B$11)&gt;0,ROUND((N($F2017)*60+N($G2017))/N('設定'!$B$11),0)*N('設定'!$B$11),(N($F2017)*60+N($G2017)))/60)</f>
        <v/>
      </c>
      <c r="J2017" s="31">
        <f>IF(OR($I2017="",$P2017="",$P2017="なし"),"",$I2017*N(INDEX('メンバー'!$D$5:$D$24,$P2017)))</f>
        <v/>
      </c>
      <c r="K2017" s="32">
        <f>IF(OR($O2017="",$O2017="なし"),"",INDEX('案件'!$D$5:$D$84,$O2017)&amp;"")</f>
        <v/>
      </c>
      <c r="L2017" s="32">
        <f>IF(AND($A2017="",$B2017="",$C2017="",$F2017="",$G2017=""),"",IF(NOT(ISNUMBER($A2017)),"日付がない",IF($P2017="","氏名がない",IF($P2017="なし","氏名がメンバーにない",IF($O2017="","案件コードがない",IF($O2017="なし","案件コードが案件にない",IF($I2017="","時間がない",IF((N($F2017)*60+N($G2017))=0,"時間が0",IF($I2017=0,"丸めると0分","")))))))))</f>
        <v/>
      </c>
      <c r="M2017" s="58" t="n"/>
      <c r="N2017" s="33">
        <f>IF(ISNUMBER($A2017),DATE(YEAR($A2017),MONTH($A2017),1),"")</f>
        <v/>
      </c>
      <c r="O2017" s="34">
        <f>IF($C2017="","",IFERROR(MATCH($C2017,'案件'!$A$5:$A$84,0),"なし"))</f>
        <v/>
      </c>
      <c r="P2017" s="34">
        <f>IF($B2017="","",IFERROR(MATCH($B2017,'メンバー'!$B$5:$B$24,0),"なし"))</f>
        <v/>
      </c>
    </row>
    <row r="2018" ht="17" customHeight="1">
      <c r="A2018" s="23" t="n"/>
      <c r="B2018" s="21" t="n"/>
      <c r="C2018" s="21" t="n"/>
      <c r="D2018" s="29">
        <f>IF(OR($O2018="",$O2018="なし"),"",INDEX('案件'!$B$5:$B$84,$O2018)&amp;"")</f>
        <v/>
      </c>
      <c r="E2018" s="19" t="n"/>
      <c r="F2018" s="22" t="n"/>
      <c r="G2018" s="22" t="n"/>
      <c r="H2018" s="19" t="n"/>
      <c r="I2018" s="30">
        <f>IF(AND($F2018="",$G2018=""),"",IF(N('設定'!$B$11)&gt;0,ROUND((N($F2018)*60+N($G2018))/N('設定'!$B$11),0)*N('設定'!$B$11),(N($F2018)*60+N($G2018)))/60)</f>
        <v/>
      </c>
      <c r="J2018" s="31">
        <f>IF(OR($I2018="",$P2018="",$P2018="なし"),"",$I2018*N(INDEX('メンバー'!$D$5:$D$24,$P2018)))</f>
        <v/>
      </c>
      <c r="K2018" s="32">
        <f>IF(OR($O2018="",$O2018="なし"),"",INDEX('案件'!$D$5:$D$84,$O2018)&amp;"")</f>
        <v/>
      </c>
      <c r="L2018" s="32">
        <f>IF(AND($A2018="",$B2018="",$C2018="",$F2018="",$G2018=""),"",IF(NOT(ISNUMBER($A2018)),"日付がない",IF($P2018="","氏名がない",IF($P2018="なし","氏名がメンバーにない",IF($O2018="","案件コードがない",IF($O2018="なし","案件コードが案件にない",IF($I2018="","時間がない",IF((N($F2018)*60+N($G2018))=0,"時間が0",IF($I2018=0,"丸めると0分","")))))))))</f>
        <v/>
      </c>
      <c r="M2018" s="58" t="n"/>
      <c r="N2018" s="33">
        <f>IF(ISNUMBER($A2018),DATE(YEAR($A2018),MONTH($A2018),1),"")</f>
        <v/>
      </c>
      <c r="O2018" s="34">
        <f>IF($C2018="","",IFERROR(MATCH($C2018,'案件'!$A$5:$A$84,0),"なし"))</f>
        <v/>
      </c>
      <c r="P2018" s="34">
        <f>IF($B2018="","",IFERROR(MATCH($B2018,'メンバー'!$B$5:$B$24,0),"なし"))</f>
        <v/>
      </c>
    </row>
    <row r="2019" ht="17" customHeight="1">
      <c r="A2019" s="23" t="n"/>
      <c r="B2019" s="21" t="n"/>
      <c r="C2019" s="21" t="n"/>
      <c r="D2019" s="29">
        <f>IF(OR($O2019="",$O2019="なし"),"",INDEX('案件'!$B$5:$B$84,$O2019)&amp;"")</f>
        <v/>
      </c>
      <c r="E2019" s="19" t="n"/>
      <c r="F2019" s="22" t="n"/>
      <c r="G2019" s="22" t="n"/>
      <c r="H2019" s="19" t="n"/>
      <c r="I2019" s="30">
        <f>IF(AND($F2019="",$G2019=""),"",IF(N('設定'!$B$11)&gt;0,ROUND((N($F2019)*60+N($G2019))/N('設定'!$B$11),0)*N('設定'!$B$11),(N($F2019)*60+N($G2019)))/60)</f>
        <v/>
      </c>
      <c r="J2019" s="31">
        <f>IF(OR($I2019="",$P2019="",$P2019="なし"),"",$I2019*N(INDEX('メンバー'!$D$5:$D$24,$P2019)))</f>
        <v/>
      </c>
      <c r="K2019" s="32">
        <f>IF(OR($O2019="",$O2019="なし"),"",INDEX('案件'!$D$5:$D$84,$O2019)&amp;"")</f>
        <v/>
      </c>
      <c r="L2019" s="32">
        <f>IF(AND($A2019="",$B2019="",$C2019="",$F2019="",$G2019=""),"",IF(NOT(ISNUMBER($A2019)),"日付がない",IF($P2019="","氏名がない",IF($P2019="なし","氏名がメンバーにない",IF($O2019="","案件コードがない",IF($O2019="なし","案件コードが案件にない",IF($I2019="","時間がない",IF((N($F2019)*60+N($G2019))=0,"時間が0",IF($I2019=0,"丸めると0分","")))))))))</f>
        <v/>
      </c>
      <c r="M2019" s="58" t="n"/>
      <c r="N2019" s="33">
        <f>IF(ISNUMBER($A2019),DATE(YEAR($A2019),MONTH($A2019),1),"")</f>
        <v/>
      </c>
      <c r="O2019" s="34">
        <f>IF($C2019="","",IFERROR(MATCH($C2019,'案件'!$A$5:$A$84,0),"なし"))</f>
        <v/>
      </c>
      <c r="P2019" s="34">
        <f>IF($B2019="","",IFERROR(MATCH($B2019,'メンバー'!$B$5:$B$24,0),"なし"))</f>
        <v/>
      </c>
    </row>
    <row r="2020" ht="17" customHeight="1">
      <c r="A2020" s="23" t="n"/>
      <c r="B2020" s="21" t="n"/>
      <c r="C2020" s="21" t="n"/>
      <c r="D2020" s="29">
        <f>IF(OR($O2020="",$O2020="なし"),"",INDEX('案件'!$B$5:$B$84,$O2020)&amp;"")</f>
        <v/>
      </c>
      <c r="E2020" s="19" t="n"/>
      <c r="F2020" s="22" t="n"/>
      <c r="G2020" s="22" t="n"/>
      <c r="H2020" s="19" t="n"/>
      <c r="I2020" s="30">
        <f>IF(AND($F2020="",$G2020=""),"",IF(N('設定'!$B$11)&gt;0,ROUND((N($F2020)*60+N($G2020))/N('設定'!$B$11),0)*N('設定'!$B$11),(N($F2020)*60+N($G2020)))/60)</f>
        <v/>
      </c>
      <c r="J2020" s="31">
        <f>IF(OR($I2020="",$P2020="",$P2020="なし"),"",$I2020*N(INDEX('メンバー'!$D$5:$D$24,$P2020)))</f>
        <v/>
      </c>
      <c r="K2020" s="32">
        <f>IF(OR($O2020="",$O2020="なし"),"",INDEX('案件'!$D$5:$D$84,$O2020)&amp;"")</f>
        <v/>
      </c>
      <c r="L2020" s="32">
        <f>IF(AND($A2020="",$B2020="",$C2020="",$F2020="",$G2020=""),"",IF(NOT(ISNUMBER($A2020)),"日付がない",IF($P2020="","氏名がない",IF($P2020="なし","氏名がメンバーにない",IF($O2020="","案件コードがない",IF($O2020="なし","案件コードが案件にない",IF($I2020="","時間がない",IF((N($F2020)*60+N($G2020))=0,"時間が0",IF($I2020=0,"丸めると0分","")))))))))</f>
        <v/>
      </c>
      <c r="M2020" s="58" t="n"/>
      <c r="N2020" s="33">
        <f>IF(ISNUMBER($A2020),DATE(YEAR($A2020),MONTH($A2020),1),"")</f>
        <v/>
      </c>
      <c r="O2020" s="34">
        <f>IF($C2020="","",IFERROR(MATCH($C2020,'案件'!$A$5:$A$84,0),"なし"))</f>
        <v/>
      </c>
      <c r="P2020" s="34">
        <f>IF($B2020="","",IFERROR(MATCH($B2020,'メンバー'!$B$5:$B$24,0),"なし"))</f>
        <v/>
      </c>
    </row>
    <row r="2021" ht="17" customHeight="1">
      <c r="A2021" s="23" t="n"/>
      <c r="B2021" s="21" t="n"/>
      <c r="C2021" s="21" t="n"/>
      <c r="D2021" s="29">
        <f>IF(OR($O2021="",$O2021="なし"),"",INDEX('案件'!$B$5:$B$84,$O2021)&amp;"")</f>
        <v/>
      </c>
      <c r="E2021" s="19" t="n"/>
      <c r="F2021" s="22" t="n"/>
      <c r="G2021" s="22" t="n"/>
      <c r="H2021" s="19" t="n"/>
      <c r="I2021" s="30">
        <f>IF(AND($F2021="",$G2021=""),"",IF(N('設定'!$B$11)&gt;0,ROUND((N($F2021)*60+N($G2021))/N('設定'!$B$11),0)*N('設定'!$B$11),(N($F2021)*60+N($G2021)))/60)</f>
        <v/>
      </c>
      <c r="J2021" s="31">
        <f>IF(OR($I2021="",$P2021="",$P2021="なし"),"",$I2021*N(INDEX('メンバー'!$D$5:$D$24,$P2021)))</f>
        <v/>
      </c>
      <c r="K2021" s="32">
        <f>IF(OR($O2021="",$O2021="なし"),"",INDEX('案件'!$D$5:$D$84,$O2021)&amp;"")</f>
        <v/>
      </c>
      <c r="L2021" s="32">
        <f>IF(AND($A2021="",$B2021="",$C2021="",$F2021="",$G2021=""),"",IF(NOT(ISNUMBER($A2021)),"日付がない",IF($P2021="","氏名がない",IF($P2021="なし","氏名がメンバーにない",IF($O2021="","案件コードがない",IF($O2021="なし","案件コードが案件にない",IF($I2021="","時間がない",IF((N($F2021)*60+N($G2021))=0,"時間が0",IF($I2021=0,"丸めると0分","")))))))))</f>
        <v/>
      </c>
      <c r="M2021" s="58" t="n"/>
      <c r="N2021" s="33">
        <f>IF(ISNUMBER($A2021),DATE(YEAR($A2021),MONTH($A2021),1),"")</f>
        <v/>
      </c>
      <c r="O2021" s="34">
        <f>IF($C2021="","",IFERROR(MATCH($C2021,'案件'!$A$5:$A$84,0),"なし"))</f>
        <v/>
      </c>
      <c r="P2021" s="34">
        <f>IF($B2021="","",IFERROR(MATCH($B2021,'メンバー'!$B$5:$B$24,0),"なし"))</f>
        <v/>
      </c>
    </row>
    <row r="2022" ht="17" customHeight="1">
      <c r="A2022" s="23" t="n"/>
      <c r="B2022" s="21" t="n"/>
      <c r="C2022" s="21" t="n"/>
      <c r="D2022" s="29">
        <f>IF(OR($O2022="",$O2022="なし"),"",INDEX('案件'!$B$5:$B$84,$O2022)&amp;"")</f>
        <v/>
      </c>
      <c r="E2022" s="19" t="n"/>
      <c r="F2022" s="22" t="n"/>
      <c r="G2022" s="22" t="n"/>
      <c r="H2022" s="19" t="n"/>
      <c r="I2022" s="30">
        <f>IF(AND($F2022="",$G2022=""),"",IF(N('設定'!$B$11)&gt;0,ROUND((N($F2022)*60+N($G2022))/N('設定'!$B$11),0)*N('設定'!$B$11),(N($F2022)*60+N($G2022)))/60)</f>
        <v/>
      </c>
      <c r="J2022" s="31">
        <f>IF(OR($I2022="",$P2022="",$P2022="なし"),"",$I2022*N(INDEX('メンバー'!$D$5:$D$24,$P2022)))</f>
        <v/>
      </c>
      <c r="K2022" s="32">
        <f>IF(OR($O2022="",$O2022="なし"),"",INDEX('案件'!$D$5:$D$84,$O2022)&amp;"")</f>
        <v/>
      </c>
      <c r="L2022" s="32">
        <f>IF(AND($A2022="",$B2022="",$C2022="",$F2022="",$G2022=""),"",IF(NOT(ISNUMBER($A2022)),"日付がない",IF($P2022="","氏名がない",IF($P2022="なし","氏名がメンバーにない",IF($O2022="","案件コードがない",IF($O2022="なし","案件コードが案件にない",IF($I2022="","時間がない",IF((N($F2022)*60+N($G2022))=0,"時間が0",IF($I2022=0,"丸めると0分","")))))))))</f>
        <v/>
      </c>
      <c r="M2022" s="58" t="n"/>
      <c r="N2022" s="33">
        <f>IF(ISNUMBER($A2022),DATE(YEAR($A2022),MONTH($A2022),1),"")</f>
        <v/>
      </c>
      <c r="O2022" s="34">
        <f>IF($C2022="","",IFERROR(MATCH($C2022,'案件'!$A$5:$A$84,0),"なし"))</f>
        <v/>
      </c>
      <c r="P2022" s="34">
        <f>IF($B2022="","",IFERROR(MATCH($B2022,'メンバー'!$B$5:$B$24,0),"なし"))</f>
        <v/>
      </c>
    </row>
    <row r="2023" ht="17" customHeight="1">
      <c r="A2023" s="23" t="n"/>
      <c r="B2023" s="21" t="n"/>
      <c r="C2023" s="21" t="n"/>
      <c r="D2023" s="29">
        <f>IF(OR($O2023="",$O2023="なし"),"",INDEX('案件'!$B$5:$B$84,$O2023)&amp;"")</f>
        <v/>
      </c>
      <c r="E2023" s="19" t="n"/>
      <c r="F2023" s="22" t="n"/>
      <c r="G2023" s="22" t="n"/>
      <c r="H2023" s="19" t="n"/>
      <c r="I2023" s="30">
        <f>IF(AND($F2023="",$G2023=""),"",IF(N('設定'!$B$11)&gt;0,ROUND((N($F2023)*60+N($G2023))/N('設定'!$B$11),0)*N('設定'!$B$11),(N($F2023)*60+N($G2023)))/60)</f>
        <v/>
      </c>
      <c r="J2023" s="31">
        <f>IF(OR($I2023="",$P2023="",$P2023="なし"),"",$I2023*N(INDEX('メンバー'!$D$5:$D$24,$P2023)))</f>
        <v/>
      </c>
      <c r="K2023" s="32">
        <f>IF(OR($O2023="",$O2023="なし"),"",INDEX('案件'!$D$5:$D$84,$O2023)&amp;"")</f>
        <v/>
      </c>
      <c r="L2023" s="32">
        <f>IF(AND($A2023="",$B2023="",$C2023="",$F2023="",$G2023=""),"",IF(NOT(ISNUMBER($A2023)),"日付がない",IF($P2023="","氏名がない",IF($P2023="なし","氏名がメンバーにない",IF($O2023="","案件コードがない",IF($O2023="なし","案件コードが案件にない",IF($I2023="","時間がない",IF((N($F2023)*60+N($G2023))=0,"時間が0",IF($I2023=0,"丸めると0分","")))))))))</f>
        <v/>
      </c>
      <c r="M2023" s="58" t="n"/>
      <c r="N2023" s="33">
        <f>IF(ISNUMBER($A2023),DATE(YEAR($A2023),MONTH($A2023),1),"")</f>
        <v/>
      </c>
      <c r="O2023" s="34">
        <f>IF($C2023="","",IFERROR(MATCH($C2023,'案件'!$A$5:$A$84,0),"なし"))</f>
        <v/>
      </c>
      <c r="P2023" s="34">
        <f>IF($B2023="","",IFERROR(MATCH($B2023,'メンバー'!$B$5:$B$24,0),"なし"))</f>
        <v/>
      </c>
    </row>
    <row r="2024" ht="17" customHeight="1">
      <c r="A2024" s="23" t="n"/>
      <c r="B2024" s="21" t="n"/>
      <c r="C2024" s="21" t="n"/>
      <c r="D2024" s="29">
        <f>IF(OR($O2024="",$O2024="なし"),"",INDEX('案件'!$B$5:$B$84,$O2024)&amp;"")</f>
        <v/>
      </c>
      <c r="E2024" s="19" t="n"/>
      <c r="F2024" s="22" t="n"/>
      <c r="G2024" s="22" t="n"/>
      <c r="H2024" s="19" t="n"/>
      <c r="I2024" s="30">
        <f>IF(AND($F2024="",$G2024=""),"",IF(N('設定'!$B$11)&gt;0,ROUND((N($F2024)*60+N($G2024))/N('設定'!$B$11),0)*N('設定'!$B$11),(N($F2024)*60+N($G2024)))/60)</f>
        <v/>
      </c>
      <c r="J2024" s="31">
        <f>IF(OR($I2024="",$P2024="",$P2024="なし"),"",$I2024*N(INDEX('メンバー'!$D$5:$D$24,$P2024)))</f>
        <v/>
      </c>
      <c r="K2024" s="32">
        <f>IF(OR($O2024="",$O2024="なし"),"",INDEX('案件'!$D$5:$D$84,$O2024)&amp;"")</f>
        <v/>
      </c>
      <c r="L2024" s="32">
        <f>IF(AND($A2024="",$B2024="",$C2024="",$F2024="",$G2024=""),"",IF(NOT(ISNUMBER($A2024)),"日付がない",IF($P2024="","氏名がない",IF($P2024="なし","氏名がメンバーにない",IF($O2024="","案件コードがない",IF($O2024="なし","案件コードが案件にない",IF($I2024="","時間がない",IF((N($F2024)*60+N($G2024))=0,"時間が0",IF($I2024=0,"丸めると0分","")))))))))</f>
        <v/>
      </c>
      <c r="M2024" s="58" t="n"/>
      <c r="N2024" s="33">
        <f>IF(ISNUMBER($A2024),DATE(YEAR($A2024),MONTH($A2024),1),"")</f>
        <v/>
      </c>
      <c r="O2024" s="34">
        <f>IF($C2024="","",IFERROR(MATCH($C2024,'案件'!$A$5:$A$84,0),"なし"))</f>
        <v/>
      </c>
      <c r="P2024" s="34">
        <f>IF($B2024="","",IFERROR(MATCH($B2024,'メンバー'!$B$5:$B$24,0),"なし"))</f>
        <v/>
      </c>
    </row>
    <row r="2025" ht="17" customHeight="1">
      <c r="A2025" s="23" t="n"/>
      <c r="B2025" s="21" t="n"/>
      <c r="C2025" s="21" t="n"/>
      <c r="D2025" s="29">
        <f>IF(OR($O2025="",$O2025="なし"),"",INDEX('案件'!$B$5:$B$84,$O2025)&amp;"")</f>
        <v/>
      </c>
      <c r="E2025" s="19" t="n"/>
      <c r="F2025" s="22" t="n"/>
      <c r="G2025" s="22" t="n"/>
      <c r="H2025" s="19" t="n"/>
      <c r="I2025" s="30">
        <f>IF(AND($F2025="",$G2025=""),"",IF(N('設定'!$B$11)&gt;0,ROUND((N($F2025)*60+N($G2025))/N('設定'!$B$11),0)*N('設定'!$B$11),(N($F2025)*60+N($G2025)))/60)</f>
        <v/>
      </c>
      <c r="J2025" s="31">
        <f>IF(OR($I2025="",$P2025="",$P2025="なし"),"",$I2025*N(INDEX('メンバー'!$D$5:$D$24,$P2025)))</f>
        <v/>
      </c>
      <c r="K2025" s="32">
        <f>IF(OR($O2025="",$O2025="なし"),"",INDEX('案件'!$D$5:$D$84,$O2025)&amp;"")</f>
        <v/>
      </c>
      <c r="L2025" s="32">
        <f>IF(AND($A2025="",$B2025="",$C2025="",$F2025="",$G2025=""),"",IF(NOT(ISNUMBER($A2025)),"日付がない",IF($P2025="","氏名がない",IF($P2025="なし","氏名がメンバーにない",IF($O2025="","案件コードがない",IF($O2025="なし","案件コードが案件にない",IF($I2025="","時間がない",IF((N($F2025)*60+N($G2025))=0,"時間が0",IF($I2025=0,"丸めると0分","")))))))))</f>
        <v/>
      </c>
      <c r="M2025" s="58" t="n"/>
      <c r="N2025" s="33">
        <f>IF(ISNUMBER($A2025),DATE(YEAR($A2025),MONTH($A2025),1),"")</f>
        <v/>
      </c>
      <c r="O2025" s="34">
        <f>IF($C2025="","",IFERROR(MATCH($C2025,'案件'!$A$5:$A$84,0),"なし"))</f>
        <v/>
      </c>
      <c r="P2025" s="34">
        <f>IF($B2025="","",IFERROR(MATCH($B2025,'メンバー'!$B$5:$B$24,0),"なし"))</f>
        <v/>
      </c>
    </row>
    <row r="2026" ht="17" customHeight="1">
      <c r="A2026" s="23" t="n"/>
      <c r="B2026" s="21" t="n"/>
      <c r="C2026" s="21" t="n"/>
      <c r="D2026" s="29">
        <f>IF(OR($O2026="",$O2026="なし"),"",INDEX('案件'!$B$5:$B$84,$O2026)&amp;"")</f>
        <v/>
      </c>
      <c r="E2026" s="19" t="n"/>
      <c r="F2026" s="22" t="n"/>
      <c r="G2026" s="22" t="n"/>
      <c r="H2026" s="19" t="n"/>
      <c r="I2026" s="30">
        <f>IF(AND($F2026="",$G2026=""),"",IF(N('設定'!$B$11)&gt;0,ROUND((N($F2026)*60+N($G2026))/N('設定'!$B$11),0)*N('設定'!$B$11),(N($F2026)*60+N($G2026)))/60)</f>
        <v/>
      </c>
      <c r="J2026" s="31">
        <f>IF(OR($I2026="",$P2026="",$P2026="なし"),"",$I2026*N(INDEX('メンバー'!$D$5:$D$24,$P2026)))</f>
        <v/>
      </c>
      <c r="K2026" s="32">
        <f>IF(OR($O2026="",$O2026="なし"),"",INDEX('案件'!$D$5:$D$84,$O2026)&amp;"")</f>
        <v/>
      </c>
      <c r="L2026" s="32">
        <f>IF(AND($A2026="",$B2026="",$C2026="",$F2026="",$G2026=""),"",IF(NOT(ISNUMBER($A2026)),"日付がない",IF($P2026="","氏名がない",IF($P2026="なし","氏名がメンバーにない",IF($O2026="","案件コードがない",IF($O2026="なし","案件コードが案件にない",IF($I2026="","時間がない",IF((N($F2026)*60+N($G2026))=0,"時間が0",IF($I2026=0,"丸めると0分","")))))))))</f>
        <v/>
      </c>
      <c r="M2026" s="58" t="n"/>
      <c r="N2026" s="33">
        <f>IF(ISNUMBER($A2026),DATE(YEAR($A2026),MONTH($A2026),1),"")</f>
        <v/>
      </c>
      <c r="O2026" s="34">
        <f>IF($C2026="","",IFERROR(MATCH($C2026,'案件'!$A$5:$A$84,0),"なし"))</f>
        <v/>
      </c>
      <c r="P2026" s="34">
        <f>IF($B2026="","",IFERROR(MATCH($B2026,'メンバー'!$B$5:$B$24,0),"なし"))</f>
        <v/>
      </c>
    </row>
    <row r="2027" ht="17" customHeight="1">
      <c r="A2027" s="23" t="n"/>
      <c r="B2027" s="21" t="n"/>
      <c r="C2027" s="21" t="n"/>
      <c r="D2027" s="29">
        <f>IF(OR($O2027="",$O2027="なし"),"",INDEX('案件'!$B$5:$B$84,$O2027)&amp;"")</f>
        <v/>
      </c>
      <c r="E2027" s="19" t="n"/>
      <c r="F2027" s="22" t="n"/>
      <c r="G2027" s="22" t="n"/>
      <c r="H2027" s="19" t="n"/>
      <c r="I2027" s="30">
        <f>IF(AND($F2027="",$G2027=""),"",IF(N('設定'!$B$11)&gt;0,ROUND((N($F2027)*60+N($G2027))/N('設定'!$B$11),0)*N('設定'!$B$11),(N($F2027)*60+N($G2027)))/60)</f>
        <v/>
      </c>
      <c r="J2027" s="31">
        <f>IF(OR($I2027="",$P2027="",$P2027="なし"),"",$I2027*N(INDEX('メンバー'!$D$5:$D$24,$P2027)))</f>
        <v/>
      </c>
      <c r="K2027" s="32">
        <f>IF(OR($O2027="",$O2027="なし"),"",INDEX('案件'!$D$5:$D$84,$O2027)&amp;"")</f>
        <v/>
      </c>
      <c r="L2027" s="32">
        <f>IF(AND($A2027="",$B2027="",$C2027="",$F2027="",$G2027=""),"",IF(NOT(ISNUMBER($A2027)),"日付がない",IF($P2027="","氏名がない",IF($P2027="なし","氏名がメンバーにない",IF($O2027="","案件コードがない",IF($O2027="なし","案件コードが案件にない",IF($I2027="","時間がない",IF((N($F2027)*60+N($G2027))=0,"時間が0",IF($I2027=0,"丸めると0分","")))))))))</f>
        <v/>
      </c>
      <c r="M2027" s="58" t="n"/>
      <c r="N2027" s="33">
        <f>IF(ISNUMBER($A2027),DATE(YEAR($A2027),MONTH($A2027),1),"")</f>
        <v/>
      </c>
      <c r="O2027" s="34">
        <f>IF($C2027="","",IFERROR(MATCH($C2027,'案件'!$A$5:$A$84,0),"なし"))</f>
        <v/>
      </c>
      <c r="P2027" s="34">
        <f>IF($B2027="","",IFERROR(MATCH($B2027,'メンバー'!$B$5:$B$24,0),"なし"))</f>
        <v/>
      </c>
    </row>
    <row r="2028" ht="17" customHeight="1">
      <c r="A2028" s="23" t="n"/>
      <c r="B2028" s="21" t="n"/>
      <c r="C2028" s="21" t="n"/>
      <c r="D2028" s="29">
        <f>IF(OR($O2028="",$O2028="なし"),"",INDEX('案件'!$B$5:$B$84,$O2028)&amp;"")</f>
        <v/>
      </c>
      <c r="E2028" s="19" t="n"/>
      <c r="F2028" s="22" t="n"/>
      <c r="G2028" s="22" t="n"/>
      <c r="H2028" s="19" t="n"/>
      <c r="I2028" s="30">
        <f>IF(AND($F2028="",$G2028=""),"",IF(N('設定'!$B$11)&gt;0,ROUND((N($F2028)*60+N($G2028))/N('設定'!$B$11),0)*N('設定'!$B$11),(N($F2028)*60+N($G2028)))/60)</f>
        <v/>
      </c>
      <c r="J2028" s="31">
        <f>IF(OR($I2028="",$P2028="",$P2028="なし"),"",$I2028*N(INDEX('メンバー'!$D$5:$D$24,$P2028)))</f>
        <v/>
      </c>
      <c r="K2028" s="32">
        <f>IF(OR($O2028="",$O2028="なし"),"",INDEX('案件'!$D$5:$D$84,$O2028)&amp;"")</f>
        <v/>
      </c>
      <c r="L2028" s="32">
        <f>IF(AND($A2028="",$B2028="",$C2028="",$F2028="",$G2028=""),"",IF(NOT(ISNUMBER($A2028)),"日付がない",IF($P2028="","氏名がない",IF($P2028="なし","氏名がメンバーにない",IF($O2028="","案件コードがない",IF($O2028="なし","案件コードが案件にない",IF($I2028="","時間がない",IF((N($F2028)*60+N($G2028))=0,"時間が0",IF($I2028=0,"丸めると0分","")))))))))</f>
        <v/>
      </c>
      <c r="M2028" s="58" t="n"/>
      <c r="N2028" s="33">
        <f>IF(ISNUMBER($A2028),DATE(YEAR($A2028),MONTH($A2028),1),"")</f>
        <v/>
      </c>
      <c r="O2028" s="34">
        <f>IF($C2028="","",IFERROR(MATCH($C2028,'案件'!$A$5:$A$84,0),"なし"))</f>
        <v/>
      </c>
      <c r="P2028" s="34">
        <f>IF($B2028="","",IFERROR(MATCH($B2028,'メンバー'!$B$5:$B$24,0),"なし"))</f>
        <v/>
      </c>
    </row>
    <row r="2029" ht="17" customHeight="1">
      <c r="A2029" s="23" t="n"/>
      <c r="B2029" s="21" t="n"/>
      <c r="C2029" s="21" t="n"/>
      <c r="D2029" s="29">
        <f>IF(OR($O2029="",$O2029="なし"),"",INDEX('案件'!$B$5:$B$84,$O2029)&amp;"")</f>
        <v/>
      </c>
      <c r="E2029" s="19" t="n"/>
      <c r="F2029" s="22" t="n"/>
      <c r="G2029" s="22" t="n"/>
      <c r="H2029" s="19" t="n"/>
      <c r="I2029" s="30">
        <f>IF(AND($F2029="",$G2029=""),"",IF(N('設定'!$B$11)&gt;0,ROUND((N($F2029)*60+N($G2029))/N('設定'!$B$11),0)*N('設定'!$B$11),(N($F2029)*60+N($G2029)))/60)</f>
        <v/>
      </c>
      <c r="J2029" s="31">
        <f>IF(OR($I2029="",$P2029="",$P2029="なし"),"",$I2029*N(INDEX('メンバー'!$D$5:$D$24,$P2029)))</f>
        <v/>
      </c>
      <c r="K2029" s="32">
        <f>IF(OR($O2029="",$O2029="なし"),"",INDEX('案件'!$D$5:$D$84,$O2029)&amp;"")</f>
        <v/>
      </c>
      <c r="L2029" s="32">
        <f>IF(AND($A2029="",$B2029="",$C2029="",$F2029="",$G2029=""),"",IF(NOT(ISNUMBER($A2029)),"日付がない",IF($P2029="","氏名がない",IF($P2029="なし","氏名がメンバーにない",IF($O2029="","案件コードがない",IF($O2029="なし","案件コードが案件にない",IF($I2029="","時間がない",IF((N($F2029)*60+N($G2029))=0,"時間が0",IF($I2029=0,"丸めると0分","")))))))))</f>
        <v/>
      </c>
      <c r="M2029" s="58" t="n"/>
      <c r="N2029" s="33">
        <f>IF(ISNUMBER($A2029),DATE(YEAR($A2029),MONTH($A2029),1),"")</f>
        <v/>
      </c>
      <c r="O2029" s="34">
        <f>IF($C2029="","",IFERROR(MATCH($C2029,'案件'!$A$5:$A$84,0),"なし"))</f>
        <v/>
      </c>
      <c r="P2029" s="34">
        <f>IF($B2029="","",IFERROR(MATCH($B2029,'メンバー'!$B$5:$B$24,0),"なし"))</f>
        <v/>
      </c>
    </row>
    <row r="2030" ht="17" customHeight="1">
      <c r="A2030" s="23" t="n"/>
      <c r="B2030" s="21" t="n"/>
      <c r="C2030" s="21" t="n"/>
      <c r="D2030" s="29">
        <f>IF(OR($O2030="",$O2030="なし"),"",INDEX('案件'!$B$5:$B$84,$O2030)&amp;"")</f>
        <v/>
      </c>
      <c r="E2030" s="19" t="n"/>
      <c r="F2030" s="22" t="n"/>
      <c r="G2030" s="22" t="n"/>
      <c r="H2030" s="19" t="n"/>
      <c r="I2030" s="30">
        <f>IF(AND($F2030="",$G2030=""),"",IF(N('設定'!$B$11)&gt;0,ROUND((N($F2030)*60+N($G2030))/N('設定'!$B$11),0)*N('設定'!$B$11),(N($F2030)*60+N($G2030)))/60)</f>
        <v/>
      </c>
      <c r="J2030" s="31">
        <f>IF(OR($I2030="",$P2030="",$P2030="なし"),"",$I2030*N(INDEX('メンバー'!$D$5:$D$24,$P2030)))</f>
        <v/>
      </c>
      <c r="K2030" s="32">
        <f>IF(OR($O2030="",$O2030="なし"),"",INDEX('案件'!$D$5:$D$84,$O2030)&amp;"")</f>
        <v/>
      </c>
      <c r="L2030" s="32">
        <f>IF(AND($A2030="",$B2030="",$C2030="",$F2030="",$G2030=""),"",IF(NOT(ISNUMBER($A2030)),"日付がない",IF($P2030="","氏名がない",IF($P2030="なし","氏名がメンバーにない",IF($O2030="","案件コードがない",IF($O2030="なし","案件コードが案件にない",IF($I2030="","時間がない",IF((N($F2030)*60+N($G2030))=0,"時間が0",IF($I2030=0,"丸めると0分","")))))))))</f>
        <v/>
      </c>
      <c r="M2030" s="58" t="n"/>
      <c r="N2030" s="33">
        <f>IF(ISNUMBER($A2030),DATE(YEAR($A2030),MONTH($A2030),1),"")</f>
        <v/>
      </c>
      <c r="O2030" s="34">
        <f>IF($C2030="","",IFERROR(MATCH($C2030,'案件'!$A$5:$A$84,0),"なし"))</f>
        <v/>
      </c>
      <c r="P2030" s="34">
        <f>IF($B2030="","",IFERROR(MATCH($B2030,'メンバー'!$B$5:$B$24,0),"なし"))</f>
        <v/>
      </c>
    </row>
    <row r="2031" ht="17" customHeight="1">
      <c r="A2031" s="23" t="n"/>
      <c r="B2031" s="21" t="n"/>
      <c r="C2031" s="21" t="n"/>
      <c r="D2031" s="29">
        <f>IF(OR($O2031="",$O2031="なし"),"",INDEX('案件'!$B$5:$B$84,$O2031)&amp;"")</f>
        <v/>
      </c>
      <c r="E2031" s="19" t="n"/>
      <c r="F2031" s="22" t="n"/>
      <c r="G2031" s="22" t="n"/>
      <c r="H2031" s="19" t="n"/>
      <c r="I2031" s="30">
        <f>IF(AND($F2031="",$G2031=""),"",IF(N('設定'!$B$11)&gt;0,ROUND((N($F2031)*60+N($G2031))/N('設定'!$B$11),0)*N('設定'!$B$11),(N($F2031)*60+N($G2031)))/60)</f>
        <v/>
      </c>
      <c r="J2031" s="31">
        <f>IF(OR($I2031="",$P2031="",$P2031="なし"),"",$I2031*N(INDEX('メンバー'!$D$5:$D$24,$P2031)))</f>
        <v/>
      </c>
      <c r="K2031" s="32">
        <f>IF(OR($O2031="",$O2031="なし"),"",INDEX('案件'!$D$5:$D$84,$O2031)&amp;"")</f>
        <v/>
      </c>
      <c r="L2031" s="32">
        <f>IF(AND($A2031="",$B2031="",$C2031="",$F2031="",$G2031=""),"",IF(NOT(ISNUMBER($A2031)),"日付がない",IF($P2031="","氏名がない",IF($P2031="なし","氏名がメンバーにない",IF($O2031="","案件コードがない",IF($O2031="なし","案件コードが案件にない",IF($I2031="","時間がない",IF((N($F2031)*60+N($G2031))=0,"時間が0",IF($I2031=0,"丸めると0分","")))))))))</f>
        <v/>
      </c>
      <c r="M2031" s="58" t="n"/>
      <c r="N2031" s="33">
        <f>IF(ISNUMBER($A2031),DATE(YEAR($A2031),MONTH($A2031),1),"")</f>
        <v/>
      </c>
      <c r="O2031" s="34">
        <f>IF($C2031="","",IFERROR(MATCH($C2031,'案件'!$A$5:$A$84,0),"なし"))</f>
        <v/>
      </c>
      <c r="P2031" s="34">
        <f>IF($B2031="","",IFERROR(MATCH($B2031,'メンバー'!$B$5:$B$24,0),"なし"))</f>
        <v/>
      </c>
    </row>
    <row r="2032" ht="17" customHeight="1">
      <c r="A2032" s="23" t="n"/>
      <c r="B2032" s="21" t="n"/>
      <c r="C2032" s="21" t="n"/>
      <c r="D2032" s="29">
        <f>IF(OR($O2032="",$O2032="なし"),"",INDEX('案件'!$B$5:$B$84,$O2032)&amp;"")</f>
        <v/>
      </c>
      <c r="E2032" s="19" t="n"/>
      <c r="F2032" s="22" t="n"/>
      <c r="G2032" s="22" t="n"/>
      <c r="H2032" s="19" t="n"/>
      <c r="I2032" s="30">
        <f>IF(AND($F2032="",$G2032=""),"",IF(N('設定'!$B$11)&gt;0,ROUND((N($F2032)*60+N($G2032))/N('設定'!$B$11),0)*N('設定'!$B$11),(N($F2032)*60+N($G2032)))/60)</f>
        <v/>
      </c>
      <c r="J2032" s="31">
        <f>IF(OR($I2032="",$P2032="",$P2032="なし"),"",$I2032*N(INDEX('メンバー'!$D$5:$D$24,$P2032)))</f>
        <v/>
      </c>
      <c r="K2032" s="32">
        <f>IF(OR($O2032="",$O2032="なし"),"",INDEX('案件'!$D$5:$D$84,$O2032)&amp;"")</f>
        <v/>
      </c>
      <c r="L2032" s="32">
        <f>IF(AND($A2032="",$B2032="",$C2032="",$F2032="",$G2032=""),"",IF(NOT(ISNUMBER($A2032)),"日付がない",IF($P2032="","氏名がない",IF($P2032="なし","氏名がメンバーにない",IF($O2032="","案件コードがない",IF($O2032="なし","案件コードが案件にない",IF($I2032="","時間がない",IF((N($F2032)*60+N($G2032))=0,"時間が0",IF($I2032=0,"丸めると0分","")))))))))</f>
        <v/>
      </c>
      <c r="M2032" s="58" t="n"/>
      <c r="N2032" s="33">
        <f>IF(ISNUMBER($A2032),DATE(YEAR($A2032),MONTH($A2032),1),"")</f>
        <v/>
      </c>
      <c r="O2032" s="34">
        <f>IF($C2032="","",IFERROR(MATCH($C2032,'案件'!$A$5:$A$84,0),"なし"))</f>
        <v/>
      </c>
      <c r="P2032" s="34">
        <f>IF($B2032="","",IFERROR(MATCH($B2032,'メンバー'!$B$5:$B$24,0),"なし"))</f>
        <v/>
      </c>
    </row>
    <row r="2033" ht="17" customHeight="1">
      <c r="A2033" s="23" t="n"/>
      <c r="B2033" s="21" t="n"/>
      <c r="C2033" s="21" t="n"/>
      <c r="D2033" s="29">
        <f>IF(OR($O2033="",$O2033="なし"),"",INDEX('案件'!$B$5:$B$84,$O2033)&amp;"")</f>
        <v/>
      </c>
      <c r="E2033" s="19" t="n"/>
      <c r="F2033" s="22" t="n"/>
      <c r="G2033" s="22" t="n"/>
      <c r="H2033" s="19" t="n"/>
      <c r="I2033" s="30">
        <f>IF(AND($F2033="",$G2033=""),"",IF(N('設定'!$B$11)&gt;0,ROUND((N($F2033)*60+N($G2033))/N('設定'!$B$11),0)*N('設定'!$B$11),(N($F2033)*60+N($G2033)))/60)</f>
        <v/>
      </c>
      <c r="J2033" s="31">
        <f>IF(OR($I2033="",$P2033="",$P2033="なし"),"",$I2033*N(INDEX('メンバー'!$D$5:$D$24,$P2033)))</f>
        <v/>
      </c>
      <c r="K2033" s="32">
        <f>IF(OR($O2033="",$O2033="なし"),"",INDEX('案件'!$D$5:$D$84,$O2033)&amp;"")</f>
        <v/>
      </c>
      <c r="L2033" s="32">
        <f>IF(AND($A2033="",$B2033="",$C2033="",$F2033="",$G2033=""),"",IF(NOT(ISNUMBER($A2033)),"日付がない",IF($P2033="","氏名がない",IF($P2033="なし","氏名がメンバーにない",IF($O2033="","案件コードがない",IF($O2033="なし","案件コードが案件にない",IF($I2033="","時間がない",IF((N($F2033)*60+N($G2033))=0,"時間が0",IF($I2033=0,"丸めると0分","")))))))))</f>
        <v/>
      </c>
      <c r="M2033" s="58" t="n"/>
      <c r="N2033" s="33">
        <f>IF(ISNUMBER($A2033),DATE(YEAR($A2033),MONTH($A2033),1),"")</f>
        <v/>
      </c>
      <c r="O2033" s="34">
        <f>IF($C2033="","",IFERROR(MATCH($C2033,'案件'!$A$5:$A$84,0),"なし"))</f>
        <v/>
      </c>
      <c r="P2033" s="34">
        <f>IF($B2033="","",IFERROR(MATCH($B2033,'メンバー'!$B$5:$B$24,0),"なし"))</f>
        <v/>
      </c>
    </row>
    <row r="2034" ht="17" customHeight="1">
      <c r="A2034" s="23" t="n"/>
      <c r="B2034" s="21" t="n"/>
      <c r="C2034" s="21" t="n"/>
      <c r="D2034" s="29">
        <f>IF(OR($O2034="",$O2034="なし"),"",INDEX('案件'!$B$5:$B$84,$O2034)&amp;"")</f>
        <v/>
      </c>
      <c r="E2034" s="19" t="n"/>
      <c r="F2034" s="22" t="n"/>
      <c r="G2034" s="22" t="n"/>
      <c r="H2034" s="19" t="n"/>
      <c r="I2034" s="30">
        <f>IF(AND($F2034="",$G2034=""),"",IF(N('設定'!$B$11)&gt;0,ROUND((N($F2034)*60+N($G2034))/N('設定'!$B$11),0)*N('設定'!$B$11),(N($F2034)*60+N($G2034)))/60)</f>
        <v/>
      </c>
      <c r="J2034" s="31">
        <f>IF(OR($I2034="",$P2034="",$P2034="なし"),"",$I2034*N(INDEX('メンバー'!$D$5:$D$24,$P2034)))</f>
        <v/>
      </c>
      <c r="K2034" s="32">
        <f>IF(OR($O2034="",$O2034="なし"),"",INDEX('案件'!$D$5:$D$84,$O2034)&amp;"")</f>
        <v/>
      </c>
      <c r="L2034" s="32">
        <f>IF(AND($A2034="",$B2034="",$C2034="",$F2034="",$G2034=""),"",IF(NOT(ISNUMBER($A2034)),"日付がない",IF($P2034="","氏名がない",IF($P2034="なし","氏名がメンバーにない",IF($O2034="","案件コードがない",IF($O2034="なし","案件コードが案件にない",IF($I2034="","時間がない",IF((N($F2034)*60+N($G2034))=0,"時間が0",IF($I2034=0,"丸めると0分","")))))))))</f>
        <v/>
      </c>
      <c r="M2034" s="58" t="n"/>
      <c r="N2034" s="33">
        <f>IF(ISNUMBER($A2034),DATE(YEAR($A2034),MONTH($A2034),1),"")</f>
        <v/>
      </c>
      <c r="O2034" s="34">
        <f>IF($C2034="","",IFERROR(MATCH($C2034,'案件'!$A$5:$A$84,0),"なし"))</f>
        <v/>
      </c>
      <c r="P2034" s="34">
        <f>IF($B2034="","",IFERROR(MATCH($B2034,'メンバー'!$B$5:$B$24,0),"なし"))</f>
        <v/>
      </c>
    </row>
    <row r="2035" ht="17" customHeight="1">
      <c r="A2035" s="23" t="n"/>
      <c r="B2035" s="21" t="n"/>
      <c r="C2035" s="21" t="n"/>
      <c r="D2035" s="29">
        <f>IF(OR($O2035="",$O2035="なし"),"",INDEX('案件'!$B$5:$B$84,$O2035)&amp;"")</f>
        <v/>
      </c>
      <c r="E2035" s="19" t="n"/>
      <c r="F2035" s="22" t="n"/>
      <c r="G2035" s="22" t="n"/>
      <c r="H2035" s="19" t="n"/>
      <c r="I2035" s="30">
        <f>IF(AND($F2035="",$G2035=""),"",IF(N('設定'!$B$11)&gt;0,ROUND((N($F2035)*60+N($G2035))/N('設定'!$B$11),0)*N('設定'!$B$11),(N($F2035)*60+N($G2035)))/60)</f>
        <v/>
      </c>
      <c r="J2035" s="31">
        <f>IF(OR($I2035="",$P2035="",$P2035="なし"),"",$I2035*N(INDEX('メンバー'!$D$5:$D$24,$P2035)))</f>
        <v/>
      </c>
      <c r="K2035" s="32">
        <f>IF(OR($O2035="",$O2035="なし"),"",INDEX('案件'!$D$5:$D$84,$O2035)&amp;"")</f>
        <v/>
      </c>
      <c r="L2035" s="32">
        <f>IF(AND($A2035="",$B2035="",$C2035="",$F2035="",$G2035=""),"",IF(NOT(ISNUMBER($A2035)),"日付がない",IF($P2035="","氏名がない",IF($P2035="なし","氏名がメンバーにない",IF($O2035="","案件コードがない",IF($O2035="なし","案件コードが案件にない",IF($I2035="","時間がない",IF((N($F2035)*60+N($G2035))=0,"時間が0",IF($I2035=0,"丸めると0分","")))))))))</f>
        <v/>
      </c>
      <c r="M2035" s="58" t="n"/>
      <c r="N2035" s="33">
        <f>IF(ISNUMBER($A2035),DATE(YEAR($A2035),MONTH($A2035),1),"")</f>
        <v/>
      </c>
      <c r="O2035" s="34">
        <f>IF($C2035="","",IFERROR(MATCH($C2035,'案件'!$A$5:$A$84,0),"なし"))</f>
        <v/>
      </c>
      <c r="P2035" s="34">
        <f>IF($B2035="","",IFERROR(MATCH($B2035,'メンバー'!$B$5:$B$24,0),"なし"))</f>
        <v/>
      </c>
    </row>
    <row r="2036" ht="17" customHeight="1">
      <c r="A2036" s="23" t="n"/>
      <c r="B2036" s="21" t="n"/>
      <c r="C2036" s="21" t="n"/>
      <c r="D2036" s="29">
        <f>IF(OR($O2036="",$O2036="なし"),"",INDEX('案件'!$B$5:$B$84,$O2036)&amp;"")</f>
        <v/>
      </c>
      <c r="E2036" s="19" t="n"/>
      <c r="F2036" s="22" t="n"/>
      <c r="G2036" s="22" t="n"/>
      <c r="H2036" s="19" t="n"/>
      <c r="I2036" s="30">
        <f>IF(AND($F2036="",$G2036=""),"",IF(N('設定'!$B$11)&gt;0,ROUND((N($F2036)*60+N($G2036))/N('設定'!$B$11),0)*N('設定'!$B$11),(N($F2036)*60+N($G2036)))/60)</f>
        <v/>
      </c>
      <c r="J2036" s="31">
        <f>IF(OR($I2036="",$P2036="",$P2036="なし"),"",$I2036*N(INDEX('メンバー'!$D$5:$D$24,$P2036)))</f>
        <v/>
      </c>
      <c r="K2036" s="32">
        <f>IF(OR($O2036="",$O2036="なし"),"",INDEX('案件'!$D$5:$D$84,$O2036)&amp;"")</f>
        <v/>
      </c>
      <c r="L2036" s="32">
        <f>IF(AND($A2036="",$B2036="",$C2036="",$F2036="",$G2036=""),"",IF(NOT(ISNUMBER($A2036)),"日付がない",IF($P2036="","氏名がない",IF($P2036="なし","氏名がメンバーにない",IF($O2036="","案件コードがない",IF($O2036="なし","案件コードが案件にない",IF($I2036="","時間がない",IF((N($F2036)*60+N($G2036))=0,"時間が0",IF($I2036=0,"丸めると0分","")))))))))</f>
        <v/>
      </c>
      <c r="M2036" s="58" t="n"/>
      <c r="N2036" s="33">
        <f>IF(ISNUMBER($A2036),DATE(YEAR($A2036),MONTH($A2036),1),"")</f>
        <v/>
      </c>
      <c r="O2036" s="34">
        <f>IF($C2036="","",IFERROR(MATCH($C2036,'案件'!$A$5:$A$84,0),"なし"))</f>
        <v/>
      </c>
      <c r="P2036" s="34">
        <f>IF($B2036="","",IFERROR(MATCH($B2036,'メンバー'!$B$5:$B$24,0),"なし"))</f>
        <v/>
      </c>
    </row>
    <row r="2037" ht="17" customHeight="1">
      <c r="A2037" s="23" t="n"/>
      <c r="B2037" s="21" t="n"/>
      <c r="C2037" s="21" t="n"/>
      <c r="D2037" s="29">
        <f>IF(OR($O2037="",$O2037="なし"),"",INDEX('案件'!$B$5:$B$84,$O2037)&amp;"")</f>
        <v/>
      </c>
      <c r="E2037" s="19" t="n"/>
      <c r="F2037" s="22" t="n"/>
      <c r="G2037" s="22" t="n"/>
      <c r="H2037" s="19" t="n"/>
      <c r="I2037" s="30">
        <f>IF(AND($F2037="",$G2037=""),"",IF(N('設定'!$B$11)&gt;0,ROUND((N($F2037)*60+N($G2037))/N('設定'!$B$11),0)*N('設定'!$B$11),(N($F2037)*60+N($G2037)))/60)</f>
        <v/>
      </c>
      <c r="J2037" s="31">
        <f>IF(OR($I2037="",$P2037="",$P2037="なし"),"",$I2037*N(INDEX('メンバー'!$D$5:$D$24,$P2037)))</f>
        <v/>
      </c>
      <c r="K2037" s="32">
        <f>IF(OR($O2037="",$O2037="なし"),"",INDEX('案件'!$D$5:$D$84,$O2037)&amp;"")</f>
        <v/>
      </c>
      <c r="L2037" s="32">
        <f>IF(AND($A2037="",$B2037="",$C2037="",$F2037="",$G2037=""),"",IF(NOT(ISNUMBER($A2037)),"日付がない",IF($P2037="","氏名がない",IF($P2037="なし","氏名がメンバーにない",IF($O2037="","案件コードがない",IF($O2037="なし","案件コードが案件にない",IF($I2037="","時間がない",IF((N($F2037)*60+N($G2037))=0,"時間が0",IF($I2037=0,"丸めると0分","")))))))))</f>
        <v/>
      </c>
      <c r="M2037" s="58" t="n"/>
      <c r="N2037" s="33">
        <f>IF(ISNUMBER($A2037),DATE(YEAR($A2037),MONTH($A2037),1),"")</f>
        <v/>
      </c>
      <c r="O2037" s="34">
        <f>IF($C2037="","",IFERROR(MATCH($C2037,'案件'!$A$5:$A$84,0),"なし"))</f>
        <v/>
      </c>
      <c r="P2037" s="34">
        <f>IF($B2037="","",IFERROR(MATCH($B2037,'メンバー'!$B$5:$B$24,0),"なし"))</f>
        <v/>
      </c>
    </row>
    <row r="2038" ht="17" customHeight="1">
      <c r="A2038" s="23" t="n"/>
      <c r="B2038" s="21" t="n"/>
      <c r="C2038" s="21" t="n"/>
      <c r="D2038" s="29">
        <f>IF(OR($O2038="",$O2038="なし"),"",INDEX('案件'!$B$5:$B$84,$O2038)&amp;"")</f>
        <v/>
      </c>
      <c r="E2038" s="19" t="n"/>
      <c r="F2038" s="22" t="n"/>
      <c r="G2038" s="22" t="n"/>
      <c r="H2038" s="19" t="n"/>
      <c r="I2038" s="30">
        <f>IF(AND($F2038="",$G2038=""),"",IF(N('設定'!$B$11)&gt;0,ROUND((N($F2038)*60+N($G2038))/N('設定'!$B$11),0)*N('設定'!$B$11),(N($F2038)*60+N($G2038)))/60)</f>
        <v/>
      </c>
      <c r="J2038" s="31">
        <f>IF(OR($I2038="",$P2038="",$P2038="なし"),"",$I2038*N(INDEX('メンバー'!$D$5:$D$24,$P2038)))</f>
        <v/>
      </c>
      <c r="K2038" s="32">
        <f>IF(OR($O2038="",$O2038="なし"),"",INDEX('案件'!$D$5:$D$84,$O2038)&amp;"")</f>
        <v/>
      </c>
      <c r="L2038" s="32">
        <f>IF(AND($A2038="",$B2038="",$C2038="",$F2038="",$G2038=""),"",IF(NOT(ISNUMBER($A2038)),"日付がない",IF($P2038="","氏名がない",IF($P2038="なし","氏名がメンバーにない",IF($O2038="","案件コードがない",IF($O2038="なし","案件コードが案件にない",IF($I2038="","時間がない",IF((N($F2038)*60+N($G2038))=0,"時間が0",IF($I2038=0,"丸めると0分","")))))))))</f>
        <v/>
      </c>
      <c r="M2038" s="58" t="n"/>
      <c r="N2038" s="33">
        <f>IF(ISNUMBER($A2038),DATE(YEAR($A2038),MONTH($A2038),1),"")</f>
        <v/>
      </c>
      <c r="O2038" s="34">
        <f>IF($C2038="","",IFERROR(MATCH($C2038,'案件'!$A$5:$A$84,0),"なし"))</f>
        <v/>
      </c>
      <c r="P2038" s="34">
        <f>IF($B2038="","",IFERROR(MATCH($B2038,'メンバー'!$B$5:$B$24,0),"なし"))</f>
        <v/>
      </c>
    </row>
    <row r="2039" ht="17" customHeight="1">
      <c r="A2039" s="23" t="n"/>
      <c r="B2039" s="21" t="n"/>
      <c r="C2039" s="21" t="n"/>
      <c r="D2039" s="29">
        <f>IF(OR($O2039="",$O2039="なし"),"",INDEX('案件'!$B$5:$B$84,$O2039)&amp;"")</f>
        <v/>
      </c>
      <c r="E2039" s="19" t="n"/>
      <c r="F2039" s="22" t="n"/>
      <c r="G2039" s="22" t="n"/>
      <c r="H2039" s="19" t="n"/>
      <c r="I2039" s="30">
        <f>IF(AND($F2039="",$G2039=""),"",IF(N('設定'!$B$11)&gt;0,ROUND((N($F2039)*60+N($G2039))/N('設定'!$B$11),0)*N('設定'!$B$11),(N($F2039)*60+N($G2039)))/60)</f>
        <v/>
      </c>
      <c r="J2039" s="31">
        <f>IF(OR($I2039="",$P2039="",$P2039="なし"),"",$I2039*N(INDEX('メンバー'!$D$5:$D$24,$P2039)))</f>
        <v/>
      </c>
      <c r="K2039" s="32">
        <f>IF(OR($O2039="",$O2039="なし"),"",INDEX('案件'!$D$5:$D$84,$O2039)&amp;"")</f>
        <v/>
      </c>
      <c r="L2039" s="32">
        <f>IF(AND($A2039="",$B2039="",$C2039="",$F2039="",$G2039=""),"",IF(NOT(ISNUMBER($A2039)),"日付がない",IF($P2039="","氏名がない",IF($P2039="なし","氏名がメンバーにない",IF($O2039="","案件コードがない",IF($O2039="なし","案件コードが案件にない",IF($I2039="","時間がない",IF((N($F2039)*60+N($G2039))=0,"時間が0",IF($I2039=0,"丸めると0分","")))))))))</f>
        <v/>
      </c>
      <c r="M2039" s="58" t="n"/>
      <c r="N2039" s="33">
        <f>IF(ISNUMBER($A2039),DATE(YEAR($A2039),MONTH($A2039),1),"")</f>
        <v/>
      </c>
      <c r="O2039" s="34">
        <f>IF($C2039="","",IFERROR(MATCH($C2039,'案件'!$A$5:$A$84,0),"なし"))</f>
        <v/>
      </c>
      <c r="P2039" s="34">
        <f>IF($B2039="","",IFERROR(MATCH($B2039,'メンバー'!$B$5:$B$24,0),"なし"))</f>
        <v/>
      </c>
    </row>
    <row r="2040" ht="17" customHeight="1">
      <c r="A2040" s="23" t="n"/>
      <c r="B2040" s="21" t="n"/>
      <c r="C2040" s="21" t="n"/>
      <c r="D2040" s="29">
        <f>IF(OR($O2040="",$O2040="なし"),"",INDEX('案件'!$B$5:$B$84,$O2040)&amp;"")</f>
        <v/>
      </c>
      <c r="E2040" s="19" t="n"/>
      <c r="F2040" s="22" t="n"/>
      <c r="G2040" s="22" t="n"/>
      <c r="H2040" s="19" t="n"/>
      <c r="I2040" s="30">
        <f>IF(AND($F2040="",$G2040=""),"",IF(N('設定'!$B$11)&gt;0,ROUND((N($F2040)*60+N($G2040))/N('設定'!$B$11),0)*N('設定'!$B$11),(N($F2040)*60+N($G2040)))/60)</f>
        <v/>
      </c>
      <c r="J2040" s="31">
        <f>IF(OR($I2040="",$P2040="",$P2040="なし"),"",$I2040*N(INDEX('メンバー'!$D$5:$D$24,$P2040)))</f>
        <v/>
      </c>
      <c r="K2040" s="32">
        <f>IF(OR($O2040="",$O2040="なし"),"",INDEX('案件'!$D$5:$D$84,$O2040)&amp;"")</f>
        <v/>
      </c>
      <c r="L2040" s="32">
        <f>IF(AND($A2040="",$B2040="",$C2040="",$F2040="",$G2040=""),"",IF(NOT(ISNUMBER($A2040)),"日付がない",IF($P2040="","氏名がない",IF($P2040="なし","氏名がメンバーにない",IF($O2040="","案件コードがない",IF($O2040="なし","案件コードが案件にない",IF($I2040="","時間がない",IF((N($F2040)*60+N($G2040))=0,"時間が0",IF($I2040=0,"丸めると0分","")))))))))</f>
        <v/>
      </c>
      <c r="M2040" s="58" t="n"/>
      <c r="N2040" s="33">
        <f>IF(ISNUMBER($A2040),DATE(YEAR($A2040),MONTH($A2040),1),"")</f>
        <v/>
      </c>
      <c r="O2040" s="34">
        <f>IF($C2040="","",IFERROR(MATCH($C2040,'案件'!$A$5:$A$84,0),"なし"))</f>
        <v/>
      </c>
      <c r="P2040" s="34">
        <f>IF($B2040="","",IFERROR(MATCH($B2040,'メンバー'!$B$5:$B$24,0),"なし"))</f>
        <v/>
      </c>
    </row>
    <row r="2041" ht="17" customHeight="1">
      <c r="A2041" s="23" t="n"/>
      <c r="B2041" s="21" t="n"/>
      <c r="C2041" s="21" t="n"/>
      <c r="D2041" s="29">
        <f>IF(OR($O2041="",$O2041="なし"),"",INDEX('案件'!$B$5:$B$84,$O2041)&amp;"")</f>
        <v/>
      </c>
      <c r="E2041" s="19" t="n"/>
      <c r="F2041" s="22" t="n"/>
      <c r="G2041" s="22" t="n"/>
      <c r="H2041" s="19" t="n"/>
      <c r="I2041" s="30">
        <f>IF(AND($F2041="",$G2041=""),"",IF(N('設定'!$B$11)&gt;0,ROUND((N($F2041)*60+N($G2041))/N('設定'!$B$11),0)*N('設定'!$B$11),(N($F2041)*60+N($G2041)))/60)</f>
        <v/>
      </c>
      <c r="J2041" s="31">
        <f>IF(OR($I2041="",$P2041="",$P2041="なし"),"",$I2041*N(INDEX('メンバー'!$D$5:$D$24,$P2041)))</f>
        <v/>
      </c>
      <c r="K2041" s="32">
        <f>IF(OR($O2041="",$O2041="なし"),"",INDEX('案件'!$D$5:$D$84,$O2041)&amp;"")</f>
        <v/>
      </c>
      <c r="L2041" s="32">
        <f>IF(AND($A2041="",$B2041="",$C2041="",$F2041="",$G2041=""),"",IF(NOT(ISNUMBER($A2041)),"日付がない",IF($P2041="","氏名がない",IF($P2041="なし","氏名がメンバーにない",IF($O2041="","案件コードがない",IF($O2041="なし","案件コードが案件にない",IF($I2041="","時間がない",IF((N($F2041)*60+N($G2041))=0,"時間が0",IF($I2041=0,"丸めると0分","")))))))))</f>
        <v/>
      </c>
      <c r="M2041" s="58" t="n"/>
      <c r="N2041" s="33">
        <f>IF(ISNUMBER($A2041),DATE(YEAR($A2041),MONTH($A2041),1),"")</f>
        <v/>
      </c>
      <c r="O2041" s="34">
        <f>IF($C2041="","",IFERROR(MATCH($C2041,'案件'!$A$5:$A$84,0),"なし"))</f>
        <v/>
      </c>
      <c r="P2041" s="34">
        <f>IF($B2041="","",IFERROR(MATCH($B2041,'メンバー'!$B$5:$B$24,0),"なし"))</f>
        <v/>
      </c>
    </row>
    <row r="2042" ht="17" customHeight="1">
      <c r="A2042" s="23" t="n"/>
      <c r="B2042" s="21" t="n"/>
      <c r="C2042" s="21" t="n"/>
      <c r="D2042" s="29">
        <f>IF(OR($O2042="",$O2042="なし"),"",INDEX('案件'!$B$5:$B$84,$O2042)&amp;"")</f>
        <v/>
      </c>
      <c r="E2042" s="19" t="n"/>
      <c r="F2042" s="22" t="n"/>
      <c r="G2042" s="22" t="n"/>
      <c r="H2042" s="19" t="n"/>
      <c r="I2042" s="30">
        <f>IF(AND($F2042="",$G2042=""),"",IF(N('設定'!$B$11)&gt;0,ROUND((N($F2042)*60+N($G2042))/N('設定'!$B$11),0)*N('設定'!$B$11),(N($F2042)*60+N($G2042)))/60)</f>
        <v/>
      </c>
      <c r="J2042" s="31">
        <f>IF(OR($I2042="",$P2042="",$P2042="なし"),"",$I2042*N(INDEX('メンバー'!$D$5:$D$24,$P2042)))</f>
        <v/>
      </c>
      <c r="K2042" s="32">
        <f>IF(OR($O2042="",$O2042="なし"),"",INDEX('案件'!$D$5:$D$84,$O2042)&amp;"")</f>
        <v/>
      </c>
      <c r="L2042" s="32">
        <f>IF(AND($A2042="",$B2042="",$C2042="",$F2042="",$G2042=""),"",IF(NOT(ISNUMBER($A2042)),"日付がない",IF($P2042="","氏名がない",IF($P2042="なし","氏名がメンバーにない",IF($O2042="","案件コードがない",IF($O2042="なし","案件コードが案件にない",IF($I2042="","時間がない",IF((N($F2042)*60+N($G2042))=0,"時間が0",IF($I2042=0,"丸めると0分","")))))))))</f>
        <v/>
      </c>
      <c r="M2042" s="58" t="n"/>
      <c r="N2042" s="33">
        <f>IF(ISNUMBER($A2042),DATE(YEAR($A2042),MONTH($A2042),1),"")</f>
        <v/>
      </c>
      <c r="O2042" s="34">
        <f>IF($C2042="","",IFERROR(MATCH($C2042,'案件'!$A$5:$A$84,0),"なし"))</f>
        <v/>
      </c>
      <c r="P2042" s="34">
        <f>IF($B2042="","",IFERROR(MATCH($B2042,'メンバー'!$B$5:$B$24,0),"なし"))</f>
        <v/>
      </c>
    </row>
    <row r="2043" ht="17" customHeight="1">
      <c r="A2043" s="23" t="n"/>
      <c r="B2043" s="21" t="n"/>
      <c r="C2043" s="21" t="n"/>
      <c r="D2043" s="29">
        <f>IF(OR($O2043="",$O2043="なし"),"",INDEX('案件'!$B$5:$B$84,$O2043)&amp;"")</f>
        <v/>
      </c>
      <c r="E2043" s="19" t="n"/>
      <c r="F2043" s="22" t="n"/>
      <c r="G2043" s="22" t="n"/>
      <c r="H2043" s="19" t="n"/>
      <c r="I2043" s="30">
        <f>IF(AND($F2043="",$G2043=""),"",IF(N('設定'!$B$11)&gt;0,ROUND((N($F2043)*60+N($G2043))/N('設定'!$B$11),0)*N('設定'!$B$11),(N($F2043)*60+N($G2043)))/60)</f>
        <v/>
      </c>
      <c r="J2043" s="31">
        <f>IF(OR($I2043="",$P2043="",$P2043="なし"),"",$I2043*N(INDEX('メンバー'!$D$5:$D$24,$P2043)))</f>
        <v/>
      </c>
      <c r="K2043" s="32">
        <f>IF(OR($O2043="",$O2043="なし"),"",INDEX('案件'!$D$5:$D$84,$O2043)&amp;"")</f>
        <v/>
      </c>
      <c r="L2043" s="32">
        <f>IF(AND($A2043="",$B2043="",$C2043="",$F2043="",$G2043=""),"",IF(NOT(ISNUMBER($A2043)),"日付がない",IF($P2043="","氏名がない",IF($P2043="なし","氏名がメンバーにない",IF($O2043="","案件コードがない",IF($O2043="なし","案件コードが案件にない",IF($I2043="","時間がない",IF((N($F2043)*60+N($G2043))=0,"時間が0",IF($I2043=0,"丸めると0分","")))))))))</f>
        <v/>
      </c>
      <c r="M2043" s="58" t="n"/>
      <c r="N2043" s="33">
        <f>IF(ISNUMBER($A2043),DATE(YEAR($A2043),MONTH($A2043),1),"")</f>
        <v/>
      </c>
      <c r="O2043" s="34">
        <f>IF($C2043="","",IFERROR(MATCH($C2043,'案件'!$A$5:$A$84,0),"なし"))</f>
        <v/>
      </c>
      <c r="P2043" s="34">
        <f>IF($B2043="","",IFERROR(MATCH($B2043,'メンバー'!$B$5:$B$24,0),"なし"))</f>
        <v/>
      </c>
    </row>
    <row r="2044" ht="17" customHeight="1">
      <c r="A2044" s="23" t="n"/>
      <c r="B2044" s="21" t="n"/>
      <c r="C2044" s="21" t="n"/>
      <c r="D2044" s="29">
        <f>IF(OR($O2044="",$O2044="なし"),"",INDEX('案件'!$B$5:$B$84,$O2044)&amp;"")</f>
        <v/>
      </c>
      <c r="E2044" s="19" t="n"/>
      <c r="F2044" s="22" t="n"/>
      <c r="G2044" s="22" t="n"/>
      <c r="H2044" s="19" t="n"/>
      <c r="I2044" s="30">
        <f>IF(AND($F2044="",$G2044=""),"",IF(N('設定'!$B$11)&gt;0,ROUND((N($F2044)*60+N($G2044))/N('設定'!$B$11),0)*N('設定'!$B$11),(N($F2044)*60+N($G2044)))/60)</f>
        <v/>
      </c>
      <c r="J2044" s="31">
        <f>IF(OR($I2044="",$P2044="",$P2044="なし"),"",$I2044*N(INDEX('メンバー'!$D$5:$D$24,$P2044)))</f>
        <v/>
      </c>
      <c r="K2044" s="32">
        <f>IF(OR($O2044="",$O2044="なし"),"",INDEX('案件'!$D$5:$D$84,$O2044)&amp;"")</f>
        <v/>
      </c>
      <c r="L2044" s="32">
        <f>IF(AND($A2044="",$B2044="",$C2044="",$F2044="",$G2044=""),"",IF(NOT(ISNUMBER($A2044)),"日付がない",IF($P2044="","氏名がない",IF($P2044="なし","氏名がメンバーにない",IF($O2044="","案件コードがない",IF($O2044="なし","案件コードが案件にない",IF($I2044="","時間がない",IF((N($F2044)*60+N($G2044))=0,"時間が0",IF($I2044=0,"丸めると0分","")))))))))</f>
        <v/>
      </c>
      <c r="M2044" s="58" t="n"/>
      <c r="N2044" s="33">
        <f>IF(ISNUMBER($A2044),DATE(YEAR($A2044),MONTH($A2044),1),"")</f>
        <v/>
      </c>
      <c r="O2044" s="34">
        <f>IF($C2044="","",IFERROR(MATCH($C2044,'案件'!$A$5:$A$84,0),"なし"))</f>
        <v/>
      </c>
      <c r="P2044" s="34">
        <f>IF($B2044="","",IFERROR(MATCH($B2044,'メンバー'!$B$5:$B$24,0),"なし"))</f>
        <v/>
      </c>
    </row>
    <row r="2045" ht="17" customHeight="1">
      <c r="A2045" s="23" t="n"/>
      <c r="B2045" s="21" t="n"/>
      <c r="C2045" s="21" t="n"/>
      <c r="D2045" s="29">
        <f>IF(OR($O2045="",$O2045="なし"),"",INDEX('案件'!$B$5:$B$84,$O2045)&amp;"")</f>
        <v/>
      </c>
      <c r="E2045" s="19" t="n"/>
      <c r="F2045" s="22" t="n"/>
      <c r="G2045" s="22" t="n"/>
      <c r="H2045" s="19" t="n"/>
      <c r="I2045" s="30">
        <f>IF(AND($F2045="",$G2045=""),"",IF(N('設定'!$B$11)&gt;0,ROUND((N($F2045)*60+N($G2045))/N('設定'!$B$11),0)*N('設定'!$B$11),(N($F2045)*60+N($G2045)))/60)</f>
        <v/>
      </c>
      <c r="J2045" s="31">
        <f>IF(OR($I2045="",$P2045="",$P2045="なし"),"",$I2045*N(INDEX('メンバー'!$D$5:$D$24,$P2045)))</f>
        <v/>
      </c>
      <c r="K2045" s="32">
        <f>IF(OR($O2045="",$O2045="なし"),"",INDEX('案件'!$D$5:$D$84,$O2045)&amp;"")</f>
        <v/>
      </c>
      <c r="L2045" s="32">
        <f>IF(AND($A2045="",$B2045="",$C2045="",$F2045="",$G2045=""),"",IF(NOT(ISNUMBER($A2045)),"日付がない",IF($P2045="","氏名がない",IF($P2045="なし","氏名がメンバーにない",IF($O2045="","案件コードがない",IF($O2045="なし","案件コードが案件にない",IF($I2045="","時間がない",IF((N($F2045)*60+N($G2045))=0,"時間が0",IF($I2045=0,"丸めると0分","")))))))))</f>
        <v/>
      </c>
      <c r="M2045" s="58" t="n"/>
      <c r="N2045" s="33">
        <f>IF(ISNUMBER($A2045),DATE(YEAR($A2045),MONTH($A2045),1),"")</f>
        <v/>
      </c>
      <c r="O2045" s="34">
        <f>IF($C2045="","",IFERROR(MATCH($C2045,'案件'!$A$5:$A$84,0),"なし"))</f>
        <v/>
      </c>
      <c r="P2045" s="34">
        <f>IF($B2045="","",IFERROR(MATCH($B2045,'メンバー'!$B$5:$B$24,0),"なし"))</f>
        <v/>
      </c>
    </row>
    <row r="2046" ht="17" customHeight="1">
      <c r="A2046" s="23" t="n"/>
      <c r="B2046" s="21" t="n"/>
      <c r="C2046" s="21" t="n"/>
      <c r="D2046" s="29">
        <f>IF(OR($O2046="",$O2046="なし"),"",INDEX('案件'!$B$5:$B$84,$O2046)&amp;"")</f>
        <v/>
      </c>
      <c r="E2046" s="19" t="n"/>
      <c r="F2046" s="22" t="n"/>
      <c r="G2046" s="22" t="n"/>
      <c r="H2046" s="19" t="n"/>
      <c r="I2046" s="30">
        <f>IF(AND($F2046="",$G2046=""),"",IF(N('設定'!$B$11)&gt;0,ROUND((N($F2046)*60+N($G2046))/N('設定'!$B$11),0)*N('設定'!$B$11),(N($F2046)*60+N($G2046)))/60)</f>
        <v/>
      </c>
      <c r="J2046" s="31">
        <f>IF(OR($I2046="",$P2046="",$P2046="なし"),"",$I2046*N(INDEX('メンバー'!$D$5:$D$24,$P2046)))</f>
        <v/>
      </c>
      <c r="K2046" s="32">
        <f>IF(OR($O2046="",$O2046="なし"),"",INDEX('案件'!$D$5:$D$84,$O2046)&amp;"")</f>
        <v/>
      </c>
      <c r="L2046" s="32">
        <f>IF(AND($A2046="",$B2046="",$C2046="",$F2046="",$G2046=""),"",IF(NOT(ISNUMBER($A2046)),"日付がない",IF($P2046="","氏名がない",IF($P2046="なし","氏名がメンバーにない",IF($O2046="","案件コードがない",IF($O2046="なし","案件コードが案件にない",IF($I2046="","時間がない",IF((N($F2046)*60+N($G2046))=0,"時間が0",IF($I2046=0,"丸めると0分","")))))))))</f>
        <v/>
      </c>
      <c r="M2046" s="58" t="n"/>
      <c r="N2046" s="33">
        <f>IF(ISNUMBER($A2046),DATE(YEAR($A2046),MONTH($A2046),1),"")</f>
        <v/>
      </c>
      <c r="O2046" s="34">
        <f>IF($C2046="","",IFERROR(MATCH($C2046,'案件'!$A$5:$A$84,0),"なし"))</f>
        <v/>
      </c>
      <c r="P2046" s="34">
        <f>IF($B2046="","",IFERROR(MATCH($B2046,'メンバー'!$B$5:$B$24,0),"なし"))</f>
        <v/>
      </c>
    </row>
    <row r="2047" ht="17" customHeight="1">
      <c r="A2047" s="23" t="n"/>
      <c r="B2047" s="21" t="n"/>
      <c r="C2047" s="21" t="n"/>
      <c r="D2047" s="29">
        <f>IF(OR($O2047="",$O2047="なし"),"",INDEX('案件'!$B$5:$B$84,$O2047)&amp;"")</f>
        <v/>
      </c>
      <c r="E2047" s="19" t="n"/>
      <c r="F2047" s="22" t="n"/>
      <c r="G2047" s="22" t="n"/>
      <c r="H2047" s="19" t="n"/>
      <c r="I2047" s="30">
        <f>IF(AND($F2047="",$G2047=""),"",IF(N('設定'!$B$11)&gt;0,ROUND((N($F2047)*60+N($G2047))/N('設定'!$B$11),0)*N('設定'!$B$11),(N($F2047)*60+N($G2047)))/60)</f>
        <v/>
      </c>
      <c r="J2047" s="31">
        <f>IF(OR($I2047="",$P2047="",$P2047="なし"),"",$I2047*N(INDEX('メンバー'!$D$5:$D$24,$P2047)))</f>
        <v/>
      </c>
      <c r="K2047" s="32">
        <f>IF(OR($O2047="",$O2047="なし"),"",INDEX('案件'!$D$5:$D$84,$O2047)&amp;"")</f>
        <v/>
      </c>
      <c r="L2047" s="32">
        <f>IF(AND($A2047="",$B2047="",$C2047="",$F2047="",$G2047=""),"",IF(NOT(ISNUMBER($A2047)),"日付がない",IF($P2047="","氏名がない",IF($P2047="なし","氏名がメンバーにない",IF($O2047="","案件コードがない",IF($O2047="なし","案件コードが案件にない",IF($I2047="","時間がない",IF((N($F2047)*60+N($G2047))=0,"時間が0",IF($I2047=0,"丸めると0分","")))))))))</f>
        <v/>
      </c>
      <c r="M2047" s="58" t="n"/>
      <c r="N2047" s="33">
        <f>IF(ISNUMBER($A2047),DATE(YEAR($A2047),MONTH($A2047),1),"")</f>
        <v/>
      </c>
      <c r="O2047" s="34">
        <f>IF($C2047="","",IFERROR(MATCH($C2047,'案件'!$A$5:$A$84,0),"なし"))</f>
        <v/>
      </c>
      <c r="P2047" s="34">
        <f>IF($B2047="","",IFERROR(MATCH($B2047,'メンバー'!$B$5:$B$24,0),"なし"))</f>
        <v/>
      </c>
    </row>
    <row r="2048" ht="17" customHeight="1">
      <c r="A2048" s="23" t="n"/>
      <c r="B2048" s="21" t="n"/>
      <c r="C2048" s="21" t="n"/>
      <c r="D2048" s="29">
        <f>IF(OR($O2048="",$O2048="なし"),"",INDEX('案件'!$B$5:$B$84,$O2048)&amp;"")</f>
        <v/>
      </c>
      <c r="E2048" s="19" t="n"/>
      <c r="F2048" s="22" t="n"/>
      <c r="G2048" s="22" t="n"/>
      <c r="H2048" s="19" t="n"/>
      <c r="I2048" s="30">
        <f>IF(AND($F2048="",$G2048=""),"",IF(N('設定'!$B$11)&gt;0,ROUND((N($F2048)*60+N($G2048))/N('設定'!$B$11),0)*N('設定'!$B$11),(N($F2048)*60+N($G2048)))/60)</f>
        <v/>
      </c>
      <c r="J2048" s="31">
        <f>IF(OR($I2048="",$P2048="",$P2048="なし"),"",$I2048*N(INDEX('メンバー'!$D$5:$D$24,$P2048)))</f>
        <v/>
      </c>
      <c r="K2048" s="32">
        <f>IF(OR($O2048="",$O2048="なし"),"",INDEX('案件'!$D$5:$D$84,$O2048)&amp;"")</f>
        <v/>
      </c>
      <c r="L2048" s="32">
        <f>IF(AND($A2048="",$B2048="",$C2048="",$F2048="",$G2048=""),"",IF(NOT(ISNUMBER($A2048)),"日付がない",IF($P2048="","氏名がない",IF($P2048="なし","氏名がメンバーにない",IF($O2048="","案件コードがない",IF($O2048="なし","案件コードが案件にない",IF($I2048="","時間がない",IF((N($F2048)*60+N($G2048))=0,"時間が0",IF($I2048=0,"丸めると0分","")))))))))</f>
        <v/>
      </c>
      <c r="M2048" s="58" t="n"/>
      <c r="N2048" s="33">
        <f>IF(ISNUMBER($A2048),DATE(YEAR($A2048),MONTH($A2048),1),"")</f>
        <v/>
      </c>
      <c r="O2048" s="34">
        <f>IF($C2048="","",IFERROR(MATCH($C2048,'案件'!$A$5:$A$84,0),"なし"))</f>
        <v/>
      </c>
      <c r="P2048" s="34">
        <f>IF($B2048="","",IFERROR(MATCH($B2048,'メンバー'!$B$5:$B$24,0),"なし"))</f>
        <v/>
      </c>
    </row>
    <row r="2049" ht="17" customHeight="1">
      <c r="A2049" s="23" t="n"/>
      <c r="B2049" s="21" t="n"/>
      <c r="C2049" s="21" t="n"/>
      <c r="D2049" s="29">
        <f>IF(OR($O2049="",$O2049="なし"),"",INDEX('案件'!$B$5:$B$84,$O2049)&amp;"")</f>
        <v/>
      </c>
      <c r="E2049" s="19" t="n"/>
      <c r="F2049" s="22" t="n"/>
      <c r="G2049" s="22" t="n"/>
      <c r="H2049" s="19" t="n"/>
      <c r="I2049" s="30">
        <f>IF(AND($F2049="",$G2049=""),"",IF(N('設定'!$B$11)&gt;0,ROUND((N($F2049)*60+N($G2049))/N('設定'!$B$11),0)*N('設定'!$B$11),(N($F2049)*60+N($G2049)))/60)</f>
        <v/>
      </c>
      <c r="J2049" s="31">
        <f>IF(OR($I2049="",$P2049="",$P2049="なし"),"",$I2049*N(INDEX('メンバー'!$D$5:$D$24,$P2049)))</f>
        <v/>
      </c>
      <c r="K2049" s="32">
        <f>IF(OR($O2049="",$O2049="なし"),"",INDEX('案件'!$D$5:$D$84,$O2049)&amp;"")</f>
        <v/>
      </c>
      <c r="L2049" s="32">
        <f>IF(AND($A2049="",$B2049="",$C2049="",$F2049="",$G2049=""),"",IF(NOT(ISNUMBER($A2049)),"日付がない",IF($P2049="","氏名がない",IF($P2049="なし","氏名がメンバーにない",IF($O2049="","案件コードがない",IF($O2049="なし","案件コードが案件にない",IF($I2049="","時間がない",IF((N($F2049)*60+N($G2049))=0,"時間が0",IF($I2049=0,"丸めると0分","")))))))))</f>
        <v/>
      </c>
      <c r="M2049" s="58" t="n"/>
      <c r="N2049" s="33">
        <f>IF(ISNUMBER($A2049),DATE(YEAR($A2049),MONTH($A2049),1),"")</f>
        <v/>
      </c>
      <c r="O2049" s="34">
        <f>IF($C2049="","",IFERROR(MATCH($C2049,'案件'!$A$5:$A$84,0),"なし"))</f>
        <v/>
      </c>
      <c r="P2049" s="34">
        <f>IF($B2049="","",IFERROR(MATCH($B2049,'メンバー'!$B$5:$B$24,0),"なし"))</f>
        <v/>
      </c>
    </row>
    <row r="2050" ht="17" customHeight="1">
      <c r="A2050" s="23" t="n"/>
      <c r="B2050" s="21" t="n"/>
      <c r="C2050" s="21" t="n"/>
      <c r="D2050" s="29">
        <f>IF(OR($O2050="",$O2050="なし"),"",INDEX('案件'!$B$5:$B$84,$O2050)&amp;"")</f>
        <v/>
      </c>
      <c r="E2050" s="19" t="n"/>
      <c r="F2050" s="22" t="n"/>
      <c r="G2050" s="22" t="n"/>
      <c r="H2050" s="19" t="n"/>
      <c r="I2050" s="30">
        <f>IF(AND($F2050="",$G2050=""),"",IF(N('設定'!$B$11)&gt;0,ROUND((N($F2050)*60+N($G2050))/N('設定'!$B$11),0)*N('設定'!$B$11),(N($F2050)*60+N($G2050)))/60)</f>
        <v/>
      </c>
      <c r="J2050" s="31">
        <f>IF(OR($I2050="",$P2050="",$P2050="なし"),"",$I2050*N(INDEX('メンバー'!$D$5:$D$24,$P2050)))</f>
        <v/>
      </c>
      <c r="K2050" s="32">
        <f>IF(OR($O2050="",$O2050="なし"),"",INDEX('案件'!$D$5:$D$84,$O2050)&amp;"")</f>
        <v/>
      </c>
      <c r="L2050" s="32">
        <f>IF(AND($A2050="",$B2050="",$C2050="",$F2050="",$G2050=""),"",IF(NOT(ISNUMBER($A2050)),"日付がない",IF($P2050="","氏名がない",IF($P2050="なし","氏名がメンバーにない",IF($O2050="","案件コードがない",IF($O2050="なし","案件コードが案件にない",IF($I2050="","時間がない",IF((N($F2050)*60+N($G2050))=0,"時間が0",IF($I2050=0,"丸めると0分","")))))))))</f>
        <v/>
      </c>
      <c r="M2050" s="58" t="n"/>
      <c r="N2050" s="33">
        <f>IF(ISNUMBER($A2050),DATE(YEAR($A2050),MONTH($A2050),1),"")</f>
        <v/>
      </c>
      <c r="O2050" s="34">
        <f>IF($C2050="","",IFERROR(MATCH($C2050,'案件'!$A$5:$A$84,0),"なし"))</f>
        <v/>
      </c>
      <c r="P2050" s="34">
        <f>IF($B2050="","",IFERROR(MATCH($B2050,'メンバー'!$B$5:$B$24,0),"なし"))</f>
        <v/>
      </c>
    </row>
    <row r="2051" ht="17" customHeight="1">
      <c r="A2051" s="23" t="n"/>
      <c r="B2051" s="21" t="n"/>
      <c r="C2051" s="21" t="n"/>
      <c r="D2051" s="29">
        <f>IF(OR($O2051="",$O2051="なし"),"",INDEX('案件'!$B$5:$B$84,$O2051)&amp;"")</f>
        <v/>
      </c>
      <c r="E2051" s="19" t="n"/>
      <c r="F2051" s="22" t="n"/>
      <c r="G2051" s="22" t="n"/>
      <c r="H2051" s="19" t="n"/>
      <c r="I2051" s="30">
        <f>IF(AND($F2051="",$G2051=""),"",IF(N('設定'!$B$11)&gt;0,ROUND((N($F2051)*60+N($G2051))/N('設定'!$B$11),0)*N('設定'!$B$11),(N($F2051)*60+N($G2051)))/60)</f>
        <v/>
      </c>
      <c r="J2051" s="31">
        <f>IF(OR($I2051="",$P2051="",$P2051="なし"),"",$I2051*N(INDEX('メンバー'!$D$5:$D$24,$P2051)))</f>
        <v/>
      </c>
      <c r="K2051" s="32">
        <f>IF(OR($O2051="",$O2051="なし"),"",INDEX('案件'!$D$5:$D$84,$O2051)&amp;"")</f>
        <v/>
      </c>
      <c r="L2051" s="32">
        <f>IF(AND($A2051="",$B2051="",$C2051="",$F2051="",$G2051=""),"",IF(NOT(ISNUMBER($A2051)),"日付がない",IF($P2051="","氏名がない",IF($P2051="なし","氏名がメンバーにない",IF($O2051="","案件コードがない",IF($O2051="なし","案件コードが案件にない",IF($I2051="","時間がない",IF((N($F2051)*60+N($G2051))=0,"時間が0",IF($I2051=0,"丸めると0分","")))))))))</f>
        <v/>
      </c>
      <c r="M2051" s="58" t="n"/>
      <c r="N2051" s="33">
        <f>IF(ISNUMBER($A2051),DATE(YEAR($A2051),MONTH($A2051),1),"")</f>
        <v/>
      </c>
      <c r="O2051" s="34">
        <f>IF($C2051="","",IFERROR(MATCH($C2051,'案件'!$A$5:$A$84,0),"なし"))</f>
        <v/>
      </c>
      <c r="P2051" s="34">
        <f>IF($B2051="","",IFERROR(MATCH($B2051,'メンバー'!$B$5:$B$24,0),"なし"))</f>
        <v/>
      </c>
    </row>
    <row r="2052" ht="17" customHeight="1">
      <c r="A2052" s="23" t="n"/>
      <c r="B2052" s="21" t="n"/>
      <c r="C2052" s="21" t="n"/>
      <c r="D2052" s="29">
        <f>IF(OR($O2052="",$O2052="なし"),"",INDEX('案件'!$B$5:$B$84,$O2052)&amp;"")</f>
        <v/>
      </c>
      <c r="E2052" s="19" t="n"/>
      <c r="F2052" s="22" t="n"/>
      <c r="G2052" s="22" t="n"/>
      <c r="H2052" s="19" t="n"/>
      <c r="I2052" s="30">
        <f>IF(AND($F2052="",$G2052=""),"",IF(N('設定'!$B$11)&gt;0,ROUND((N($F2052)*60+N($G2052))/N('設定'!$B$11),0)*N('設定'!$B$11),(N($F2052)*60+N($G2052)))/60)</f>
        <v/>
      </c>
      <c r="J2052" s="31">
        <f>IF(OR($I2052="",$P2052="",$P2052="なし"),"",$I2052*N(INDEX('メンバー'!$D$5:$D$24,$P2052)))</f>
        <v/>
      </c>
      <c r="K2052" s="32">
        <f>IF(OR($O2052="",$O2052="なし"),"",INDEX('案件'!$D$5:$D$84,$O2052)&amp;"")</f>
        <v/>
      </c>
      <c r="L2052" s="32">
        <f>IF(AND($A2052="",$B2052="",$C2052="",$F2052="",$G2052=""),"",IF(NOT(ISNUMBER($A2052)),"日付がない",IF($P2052="","氏名がない",IF($P2052="なし","氏名がメンバーにない",IF($O2052="","案件コードがない",IF($O2052="なし","案件コードが案件にない",IF($I2052="","時間がない",IF((N($F2052)*60+N($G2052))=0,"時間が0",IF($I2052=0,"丸めると0分","")))))))))</f>
        <v/>
      </c>
      <c r="M2052" s="58" t="n"/>
      <c r="N2052" s="33">
        <f>IF(ISNUMBER($A2052),DATE(YEAR($A2052),MONTH($A2052),1),"")</f>
        <v/>
      </c>
      <c r="O2052" s="34">
        <f>IF($C2052="","",IFERROR(MATCH($C2052,'案件'!$A$5:$A$84,0),"なし"))</f>
        <v/>
      </c>
      <c r="P2052" s="34">
        <f>IF($B2052="","",IFERROR(MATCH($B2052,'メンバー'!$B$5:$B$24,0),"なし"))</f>
        <v/>
      </c>
    </row>
    <row r="2053" ht="17" customHeight="1">
      <c r="A2053" s="23" t="n"/>
      <c r="B2053" s="21" t="n"/>
      <c r="C2053" s="21" t="n"/>
      <c r="D2053" s="29">
        <f>IF(OR($O2053="",$O2053="なし"),"",INDEX('案件'!$B$5:$B$84,$O2053)&amp;"")</f>
        <v/>
      </c>
      <c r="E2053" s="19" t="n"/>
      <c r="F2053" s="22" t="n"/>
      <c r="G2053" s="22" t="n"/>
      <c r="H2053" s="19" t="n"/>
      <c r="I2053" s="30">
        <f>IF(AND($F2053="",$G2053=""),"",IF(N('設定'!$B$11)&gt;0,ROUND((N($F2053)*60+N($G2053))/N('設定'!$B$11),0)*N('設定'!$B$11),(N($F2053)*60+N($G2053)))/60)</f>
        <v/>
      </c>
      <c r="J2053" s="31">
        <f>IF(OR($I2053="",$P2053="",$P2053="なし"),"",$I2053*N(INDEX('メンバー'!$D$5:$D$24,$P2053)))</f>
        <v/>
      </c>
      <c r="K2053" s="32">
        <f>IF(OR($O2053="",$O2053="なし"),"",INDEX('案件'!$D$5:$D$84,$O2053)&amp;"")</f>
        <v/>
      </c>
      <c r="L2053" s="32">
        <f>IF(AND($A2053="",$B2053="",$C2053="",$F2053="",$G2053=""),"",IF(NOT(ISNUMBER($A2053)),"日付がない",IF($P2053="","氏名がない",IF($P2053="なし","氏名がメンバーにない",IF($O2053="","案件コードがない",IF($O2053="なし","案件コードが案件にない",IF($I2053="","時間がない",IF((N($F2053)*60+N($G2053))=0,"時間が0",IF($I2053=0,"丸めると0分","")))))))))</f>
        <v/>
      </c>
      <c r="M2053" s="58" t="n"/>
      <c r="N2053" s="33">
        <f>IF(ISNUMBER($A2053),DATE(YEAR($A2053),MONTH($A2053),1),"")</f>
        <v/>
      </c>
      <c r="O2053" s="34">
        <f>IF($C2053="","",IFERROR(MATCH($C2053,'案件'!$A$5:$A$84,0),"なし"))</f>
        <v/>
      </c>
      <c r="P2053" s="34">
        <f>IF($B2053="","",IFERROR(MATCH($B2053,'メンバー'!$B$5:$B$24,0),"なし"))</f>
        <v/>
      </c>
    </row>
    <row r="2054" ht="17" customHeight="1">
      <c r="A2054" s="23" t="n"/>
      <c r="B2054" s="21" t="n"/>
      <c r="C2054" s="21" t="n"/>
      <c r="D2054" s="29">
        <f>IF(OR($O2054="",$O2054="なし"),"",INDEX('案件'!$B$5:$B$84,$O2054)&amp;"")</f>
        <v/>
      </c>
      <c r="E2054" s="19" t="n"/>
      <c r="F2054" s="22" t="n"/>
      <c r="G2054" s="22" t="n"/>
      <c r="H2054" s="19" t="n"/>
      <c r="I2054" s="30">
        <f>IF(AND($F2054="",$G2054=""),"",IF(N('設定'!$B$11)&gt;0,ROUND((N($F2054)*60+N($G2054))/N('設定'!$B$11),0)*N('設定'!$B$11),(N($F2054)*60+N($G2054)))/60)</f>
        <v/>
      </c>
      <c r="J2054" s="31">
        <f>IF(OR($I2054="",$P2054="",$P2054="なし"),"",$I2054*N(INDEX('メンバー'!$D$5:$D$24,$P2054)))</f>
        <v/>
      </c>
      <c r="K2054" s="32">
        <f>IF(OR($O2054="",$O2054="なし"),"",INDEX('案件'!$D$5:$D$84,$O2054)&amp;"")</f>
        <v/>
      </c>
      <c r="L2054" s="32">
        <f>IF(AND($A2054="",$B2054="",$C2054="",$F2054="",$G2054=""),"",IF(NOT(ISNUMBER($A2054)),"日付がない",IF($P2054="","氏名がない",IF($P2054="なし","氏名がメンバーにない",IF($O2054="","案件コードがない",IF($O2054="なし","案件コードが案件にない",IF($I2054="","時間がない",IF((N($F2054)*60+N($G2054))=0,"時間が0",IF($I2054=0,"丸めると0分","")))))))))</f>
        <v/>
      </c>
      <c r="M2054" s="58" t="n"/>
      <c r="N2054" s="33">
        <f>IF(ISNUMBER($A2054),DATE(YEAR($A2054),MONTH($A2054),1),"")</f>
        <v/>
      </c>
      <c r="O2054" s="34">
        <f>IF($C2054="","",IFERROR(MATCH($C2054,'案件'!$A$5:$A$84,0),"なし"))</f>
        <v/>
      </c>
      <c r="P2054" s="34">
        <f>IF($B2054="","",IFERROR(MATCH($B2054,'メンバー'!$B$5:$B$24,0),"なし"))</f>
        <v/>
      </c>
    </row>
    <row r="2055" ht="17" customHeight="1">
      <c r="A2055" s="23" t="n"/>
      <c r="B2055" s="21" t="n"/>
      <c r="C2055" s="21" t="n"/>
      <c r="D2055" s="29">
        <f>IF(OR($O2055="",$O2055="なし"),"",INDEX('案件'!$B$5:$B$84,$O2055)&amp;"")</f>
        <v/>
      </c>
      <c r="E2055" s="19" t="n"/>
      <c r="F2055" s="22" t="n"/>
      <c r="G2055" s="22" t="n"/>
      <c r="H2055" s="19" t="n"/>
      <c r="I2055" s="30">
        <f>IF(AND($F2055="",$G2055=""),"",IF(N('設定'!$B$11)&gt;0,ROUND((N($F2055)*60+N($G2055))/N('設定'!$B$11),0)*N('設定'!$B$11),(N($F2055)*60+N($G2055)))/60)</f>
        <v/>
      </c>
      <c r="J2055" s="31">
        <f>IF(OR($I2055="",$P2055="",$P2055="なし"),"",$I2055*N(INDEX('メンバー'!$D$5:$D$24,$P2055)))</f>
        <v/>
      </c>
      <c r="K2055" s="32">
        <f>IF(OR($O2055="",$O2055="なし"),"",INDEX('案件'!$D$5:$D$84,$O2055)&amp;"")</f>
        <v/>
      </c>
      <c r="L2055" s="32">
        <f>IF(AND($A2055="",$B2055="",$C2055="",$F2055="",$G2055=""),"",IF(NOT(ISNUMBER($A2055)),"日付がない",IF($P2055="","氏名がない",IF($P2055="なし","氏名がメンバーにない",IF($O2055="","案件コードがない",IF($O2055="なし","案件コードが案件にない",IF($I2055="","時間がない",IF((N($F2055)*60+N($G2055))=0,"時間が0",IF($I2055=0,"丸めると0分","")))))))))</f>
        <v/>
      </c>
      <c r="M2055" s="58" t="n"/>
      <c r="N2055" s="33">
        <f>IF(ISNUMBER($A2055),DATE(YEAR($A2055),MONTH($A2055),1),"")</f>
        <v/>
      </c>
      <c r="O2055" s="34">
        <f>IF($C2055="","",IFERROR(MATCH($C2055,'案件'!$A$5:$A$84,0),"なし"))</f>
        <v/>
      </c>
      <c r="P2055" s="34">
        <f>IF($B2055="","",IFERROR(MATCH($B2055,'メンバー'!$B$5:$B$24,0),"なし"))</f>
        <v/>
      </c>
    </row>
    <row r="2056" ht="17" customHeight="1">
      <c r="A2056" s="23" t="n"/>
      <c r="B2056" s="21" t="n"/>
      <c r="C2056" s="21" t="n"/>
      <c r="D2056" s="29">
        <f>IF(OR($O2056="",$O2056="なし"),"",INDEX('案件'!$B$5:$B$84,$O2056)&amp;"")</f>
        <v/>
      </c>
      <c r="E2056" s="19" t="n"/>
      <c r="F2056" s="22" t="n"/>
      <c r="G2056" s="22" t="n"/>
      <c r="H2056" s="19" t="n"/>
      <c r="I2056" s="30">
        <f>IF(AND($F2056="",$G2056=""),"",IF(N('設定'!$B$11)&gt;0,ROUND((N($F2056)*60+N($G2056))/N('設定'!$B$11),0)*N('設定'!$B$11),(N($F2056)*60+N($G2056)))/60)</f>
        <v/>
      </c>
      <c r="J2056" s="31">
        <f>IF(OR($I2056="",$P2056="",$P2056="なし"),"",$I2056*N(INDEX('メンバー'!$D$5:$D$24,$P2056)))</f>
        <v/>
      </c>
      <c r="K2056" s="32">
        <f>IF(OR($O2056="",$O2056="なし"),"",INDEX('案件'!$D$5:$D$84,$O2056)&amp;"")</f>
        <v/>
      </c>
      <c r="L2056" s="32">
        <f>IF(AND($A2056="",$B2056="",$C2056="",$F2056="",$G2056=""),"",IF(NOT(ISNUMBER($A2056)),"日付がない",IF($P2056="","氏名がない",IF($P2056="なし","氏名がメンバーにない",IF($O2056="","案件コードがない",IF($O2056="なし","案件コードが案件にない",IF($I2056="","時間がない",IF((N($F2056)*60+N($G2056))=0,"時間が0",IF($I2056=0,"丸めると0分","")))))))))</f>
        <v/>
      </c>
      <c r="M2056" s="58" t="n"/>
      <c r="N2056" s="33">
        <f>IF(ISNUMBER($A2056),DATE(YEAR($A2056),MONTH($A2056),1),"")</f>
        <v/>
      </c>
      <c r="O2056" s="34">
        <f>IF($C2056="","",IFERROR(MATCH($C2056,'案件'!$A$5:$A$84,0),"なし"))</f>
        <v/>
      </c>
      <c r="P2056" s="34">
        <f>IF($B2056="","",IFERROR(MATCH($B2056,'メンバー'!$B$5:$B$24,0),"なし"))</f>
        <v/>
      </c>
    </row>
    <row r="2057" ht="17" customHeight="1">
      <c r="A2057" s="23" t="n"/>
      <c r="B2057" s="21" t="n"/>
      <c r="C2057" s="21" t="n"/>
      <c r="D2057" s="29">
        <f>IF(OR($O2057="",$O2057="なし"),"",INDEX('案件'!$B$5:$B$84,$O2057)&amp;"")</f>
        <v/>
      </c>
      <c r="E2057" s="19" t="n"/>
      <c r="F2057" s="22" t="n"/>
      <c r="G2057" s="22" t="n"/>
      <c r="H2057" s="19" t="n"/>
      <c r="I2057" s="30">
        <f>IF(AND($F2057="",$G2057=""),"",IF(N('設定'!$B$11)&gt;0,ROUND((N($F2057)*60+N($G2057))/N('設定'!$B$11),0)*N('設定'!$B$11),(N($F2057)*60+N($G2057)))/60)</f>
        <v/>
      </c>
      <c r="J2057" s="31">
        <f>IF(OR($I2057="",$P2057="",$P2057="なし"),"",$I2057*N(INDEX('メンバー'!$D$5:$D$24,$P2057)))</f>
        <v/>
      </c>
      <c r="K2057" s="32">
        <f>IF(OR($O2057="",$O2057="なし"),"",INDEX('案件'!$D$5:$D$84,$O2057)&amp;"")</f>
        <v/>
      </c>
      <c r="L2057" s="32">
        <f>IF(AND($A2057="",$B2057="",$C2057="",$F2057="",$G2057=""),"",IF(NOT(ISNUMBER($A2057)),"日付がない",IF($P2057="","氏名がない",IF($P2057="なし","氏名がメンバーにない",IF($O2057="","案件コードがない",IF($O2057="なし","案件コードが案件にない",IF($I2057="","時間がない",IF((N($F2057)*60+N($G2057))=0,"時間が0",IF($I2057=0,"丸めると0分","")))))))))</f>
        <v/>
      </c>
      <c r="M2057" s="58" t="n"/>
      <c r="N2057" s="33">
        <f>IF(ISNUMBER($A2057),DATE(YEAR($A2057),MONTH($A2057),1),"")</f>
        <v/>
      </c>
      <c r="O2057" s="34">
        <f>IF($C2057="","",IFERROR(MATCH($C2057,'案件'!$A$5:$A$84,0),"なし"))</f>
        <v/>
      </c>
      <c r="P2057" s="34">
        <f>IF($B2057="","",IFERROR(MATCH($B2057,'メンバー'!$B$5:$B$24,0),"なし"))</f>
        <v/>
      </c>
    </row>
    <row r="2058" ht="17" customHeight="1">
      <c r="A2058" s="23" t="n"/>
      <c r="B2058" s="21" t="n"/>
      <c r="C2058" s="21" t="n"/>
      <c r="D2058" s="29">
        <f>IF(OR($O2058="",$O2058="なし"),"",INDEX('案件'!$B$5:$B$84,$O2058)&amp;"")</f>
        <v/>
      </c>
      <c r="E2058" s="19" t="n"/>
      <c r="F2058" s="22" t="n"/>
      <c r="G2058" s="22" t="n"/>
      <c r="H2058" s="19" t="n"/>
      <c r="I2058" s="30">
        <f>IF(AND($F2058="",$G2058=""),"",IF(N('設定'!$B$11)&gt;0,ROUND((N($F2058)*60+N($G2058))/N('設定'!$B$11),0)*N('設定'!$B$11),(N($F2058)*60+N($G2058)))/60)</f>
        <v/>
      </c>
      <c r="J2058" s="31">
        <f>IF(OR($I2058="",$P2058="",$P2058="なし"),"",$I2058*N(INDEX('メンバー'!$D$5:$D$24,$P2058)))</f>
        <v/>
      </c>
      <c r="K2058" s="32">
        <f>IF(OR($O2058="",$O2058="なし"),"",INDEX('案件'!$D$5:$D$84,$O2058)&amp;"")</f>
        <v/>
      </c>
      <c r="L2058" s="32">
        <f>IF(AND($A2058="",$B2058="",$C2058="",$F2058="",$G2058=""),"",IF(NOT(ISNUMBER($A2058)),"日付がない",IF($P2058="","氏名がない",IF($P2058="なし","氏名がメンバーにない",IF($O2058="","案件コードがない",IF($O2058="なし","案件コードが案件にない",IF($I2058="","時間がない",IF((N($F2058)*60+N($G2058))=0,"時間が0",IF($I2058=0,"丸めると0分","")))))))))</f>
        <v/>
      </c>
      <c r="M2058" s="58" t="n"/>
      <c r="N2058" s="33">
        <f>IF(ISNUMBER($A2058),DATE(YEAR($A2058),MONTH($A2058),1),"")</f>
        <v/>
      </c>
      <c r="O2058" s="34">
        <f>IF($C2058="","",IFERROR(MATCH($C2058,'案件'!$A$5:$A$84,0),"なし"))</f>
        <v/>
      </c>
      <c r="P2058" s="34">
        <f>IF($B2058="","",IFERROR(MATCH($B2058,'メンバー'!$B$5:$B$24,0),"なし"))</f>
        <v/>
      </c>
    </row>
    <row r="2059" ht="17" customHeight="1">
      <c r="A2059" s="23" t="n"/>
      <c r="B2059" s="21" t="n"/>
      <c r="C2059" s="21" t="n"/>
      <c r="D2059" s="29">
        <f>IF(OR($O2059="",$O2059="なし"),"",INDEX('案件'!$B$5:$B$84,$O2059)&amp;"")</f>
        <v/>
      </c>
      <c r="E2059" s="19" t="n"/>
      <c r="F2059" s="22" t="n"/>
      <c r="G2059" s="22" t="n"/>
      <c r="H2059" s="19" t="n"/>
      <c r="I2059" s="30">
        <f>IF(AND($F2059="",$G2059=""),"",IF(N('設定'!$B$11)&gt;0,ROUND((N($F2059)*60+N($G2059))/N('設定'!$B$11),0)*N('設定'!$B$11),(N($F2059)*60+N($G2059)))/60)</f>
        <v/>
      </c>
      <c r="J2059" s="31">
        <f>IF(OR($I2059="",$P2059="",$P2059="なし"),"",$I2059*N(INDEX('メンバー'!$D$5:$D$24,$P2059)))</f>
        <v/>
      </c>
      <c r="K2059" s="32">
        <f>IF(OR($O2059="",$O2059="なし"),"",INDEX('案件'!$D$5:$D$84,$O2059)&amp;"")</f>
        <v/>
      </c>
      <c r="L2059" s="32">
        <f>IF(AND($A2059="",$B2059="",$C2059="",$F2059="",$G2059=""),"",IF(NOT(ISNUMBER($A2059)),"日付がない",IF($P2059="","氏名がない",IF($P2059="なし","氏名がメンバーにない",IF($O2059="","案件コードがない",IF($O2059="なし","案件コードが案件にない",IF($I2059="","時間がない",IF((N($F2059)*60+N($G2059))=0,"時間が0",IF($I2059=0,"丸めると0分","")))))))))</f>
        <v/>
      </c>
      <c r="M2059" s="58" t="n"/>
      <c r="N2059" s="33">
        <f>IF(ISNUMBER($A2059),DATE(YEAR($A2059),MONTH($A2059),1),"")</f>
        <v/>
      </c>
      <c r="O2059" s="34">
        <f>IF($C2059="","",IFERROR(MATCH($C2059,'案件'!$A$5:$A$84,0),"なし"))</f>
        <v/>
      </c>
      <c r="P2059" s="34">
        <f>IF($B2059="","",IFERROR(MATCH($B2059,'メンバー'!$B$5:$B$24,0),"なし"))</f>
        <v/>
      </c>
    </row>
    <row r="2060" ht="17" customHeight="1">
      <c r="A2060" s="23" t="n"/>
      <c r="B2060" s="21" t="n"/>
      <c r="C2060" s="21" t="n"/>
      <c r="D2060" s="29">
        <f>IF(OR($O2060="",$O2060="なし"),"",INDEX('案件'!$B$5:$B$84,$O2060)&amp;"")</f>
        <v/>
      </c>
      <c r="E2060" s="19" t="n"/>
      <c r="F2060" s="22" t="n"/>
      <c r="G2060" s="22" t="n"/>
      <c r="H2060" s="19" t="n"/>
      <c r="I2060" s="30">
        <f>IF(AND($F2060="",$G2060=""),"",IF(N('設定'!$B$11)&gt;0,ROUND((N($F2060)*60+N($G2060))/N('設定'!$B$11),0)*N('設定'!$B$11),(N($F2060)*60+N($G2060)))/60)</f>
        <v/>
      </c>
      <c r="J2060" s="31">
        <f>IF(OR($I2060="",$P2060="",$P2060="なし"),"",$I2060*N(INDEX('メンバー'!$D$5:$D$24,$P2060)))</f>
        <v/>
      </c>
      <c r="K2060" s="32">
        <f>IF(OR($O2060="",$O2060="なし"),"",INDEX('案件'!$D$5:$D$84,$O2060)&amp;"")</f>
        <v/>
      </c>
      <c r="L2060" s="32">
        <f>IF(AND($A2060="",$B2060="",$C2060="",$F2060="",$G2060=""),"",IF(NOT(ISNUMBER($A2060)),"日付がない",IF($P2060="","氏名がない",IF($P2060="なし","氏名がメンバーにない",IF($O2060="","案件コードがない",IF($O2060="なし","案件コードが案件にない",IF($I2060="","時間がない",IF((N($F2060)*60+N($G2060))=0,"時間が0",IF($I2060=0,"丸めると0分","")))))))))</f>
        <v/>
      </c>
      <c r="M2060" s="58" t="n"/>
      <c r="N2060" s="33">
        <f>IF(ISNUMBER($A2060),DATE(YEAR($A2060),MONTH($A2060),1),"")</f>
        <v/>
      </c>
      <c r="O2060" s="34">
        <f>IF($C2060="","",IFERROR(MATCH($C2060,'案件'!$A$5:$A$84,0),"なし"))</f>
        <v/>
      </c>
      <c r="P2060" s="34">
        <f>IF($B2060="","",IFERROR(MATCH($B2060,'メンバー'!$B$5:$B$24,0),"なし"))</f>
        <v/>
      </c>
    </row>
    <row r="2061" ht="17" customHeight="1">
      <c r="A2061" s="23" t="n"/>
      <c r="B2061" s="21" t="n"/>
      <c r="C2061" s="21" t="n"/>
      <c r="D2061" s="29">
        <f>IF(OR($O2061="",$O2061="なし"),"",INDEX('案件'!$B$5:$B$84,$O2061)&amp;"")</f>
        <v/>
      </c>
      <c r="E2061" s="19" t="n"/>
      <c r="F2061" s="22" t="n"/>
      <c r="G2061" s="22" t="n"/>
      <c r="H2061" s="19" t="n"/>
      <c r="I2061" s="30">
        <f>IF(AND($F2061="",$G2061=""),"",IF(N('設定'!$B$11)&gt;0,ROUND((N($F2061)*60+N($G2061))/N('設定'!$B$11),0)*N('設定'!$B$11),(N($F2061)*60+N($G2061)))/60)</f>
        <v/>
      </c>
      <c r="J2061" s="31">
        <f>IF(OR($I2061="",$P2061="",$P2061="なし"),"",$I2061*N(INDEX('メンバー'!$D$5:$D$24,$P2061)))</f>
        <v/>
      </c>
      <c r="K2061" s="32">
        <f>IF(OR($O2061="",$O2061="なし"),"",INDEX('案件'!$D$5:$D$84,$O2061)&amp;"")</f>
        <v/>
      </c>
      <c r="L2061" s="32">
        <f>IF(AND($A2061="",$B2061="",$C2061="",$F2061="",$G2061=""),"",IF(NOT(ISNUMBER($A2061)),"日付がない",IF($P2061="","氏名がない",IF($P2061="なし","氏名がメンバーにない",IF($O2061="","案件コードがない",IF($O2061="なし","案件コードが案件にない",IF($I2061="","時間がない",IF((N($F2061)*60+N($G2061))=0,"時間が0",IF($I2061=0,"丸めると0分","")))))))))</f>
        <v/>
      </c>
      <c r="M2061" s="58" t="n"/>
      <c r="N2061" s="33">
        <f>IF(ISNUMBER($A2061),DATE(YEAR($A2061),MONTH($A2061),1),"")</f>
        <v/>
      </c>
      <c r="O2061" s="34">
        <f>IF($C2061="","",IFERROR(MATCH($C2061,'案件'!$A$5:$A$84,0),"なし"))</f>
        <v/>
      </c>
      <c r="P2061" s="34">
        <f>IF($B2061="","",IFERROR(MATCH($B2061,'メンバー'!$B$5:$B$24,0),"なし"))</f>
        <v/>
      </c>
    </row>
    <row r="2062" ht="17" customHeight="1">
      <c r="A2062" s="23" t="n"/>
      <c r="B2062" s="21" t="n"/>
      <c r="C2062" s="21" t="n"/>
      <c r="D2062" s="29">
        <f>IF(OR($O2062="",$O2062="なし"),"",INDEX('案件'!$B$5:$B$84,$O2062)&amp;"")</f>
        <v/>
      </c>
      <c r="E2062" s="19" t="n"/>
      <c r="F2062" s="22" t="n"/>
      <c r="G2062" s="22" t="n"/>
      <c r="H2062" s="19" t="n"/>
      <c r="I2062" s="30">
        <f>IF(AND($F2062="",$G2062=""),"",IF(N('設定'!$B$11)&gt;0,ROUND((N($F2062)*60+N($G2062))/N('設定'!$B$11),0)*N('設定'!$B$11),(N($F2062)*60+N($G2062)))/60)</f>
        <v/>
      </c>
      <c r="J2062" s="31">
        <f>IF(OR($I2062="",$P2062="",$P2062="なし"),"",$I2062*N(INDEX('メンバー'!$D$5:$D$24,$P2062)))</f>
        <v/>
      </c>
      <c r="K2062" s="32">
        <f>IF(OR($O2062="",$O2062="なし"),"",INDEX('案件'!$D$5:$D$84,$O2062)&amp;"")</f>
        <v/>
      </c>
      <c r="L2062" s="32">
        <f>IF(AND($A2062="",$B2062="",$C2062="",$F2062="",$G2062=""),"",IF(NOT(ISNUMBER($A2062)),"日付がない",IF($P2062="","氏名がない",IF($P2062="なし","氏名がメンバーにない",IF($O2062="","案件コードがない",IF($O2062="なし","案件コードが案件にない",IF($I2062="","時間がない",IF((N($F2062)*60+N($G2062))=0,"時間が0",IF($I2062=0,"丸めると0分","")))))))))</f>
        <v/>
      </c>
      <c r="M2062" s="58" t="n"/>
      <c r="N2062" s="33">
        <f>IF(ISNUMBER($A2062),DATE(YEAR($A2062),MONTH($A2062),1),"")</f>
        <v/>
      </c>
      <c r="O2062" s="34">
        <f>IF($C2062="","",IFERROR(MATCH($C2062,'案件'!$A$5:$A$84,0),"なし"))</f>
        <v/>
      </c>
      <c r="P2062" s="34">
        <f>IF($B2062="","",IFERROR(MATCH($B2062,'メンバー'!$B$5:$B$24,0),"なし"))</f>
        <v/>
      </c>
    </row>
    <row r="2063" ht="17" customHeight="1">
      <c r="A2063" s="23" t="n"/>
      <c r="B2063" s="21" t="n"/>
      <c r="C2063" s="21" t="n"/>
      <c r="D2063" s="29">
        <f>IF(OR($O2063="",$O2063="なし"),"",INDEX('案件'!$B$5:$B$84,$O2063)&amp;"")</f>
        <v/>
      </c>
      <c r="E2063" s="19" t="n"/>
      <c r="F2063" s="22" t="n"/>
      <c r="G2063" s="22" t="n"/>
      <c r="H2063" s="19" t="n"/>
      <c r="I2063" s="30">
        <f>IF(AND($F2063="",$G2063=""),"",IF(N('設定'!$B$11)&gt;0,ROUND((N($F2063)*60+N($G2063))/N('設定'!$B$11),0)*N('設定'!$B$11),(N($F2063)*60+N($G2063)))/60)</f>
        <v/>
      </c>
      <c r="J2063" s="31">
        <f>IF(OR($I2063="",$P2063="",$P2063="なし"),"",$I2063*N(INDEX('メンバー'!$D$5:$D$24,$P2063)))</f>
        <v/>
      </c>
      <c r="K2063" s="32">
        <f>IF(OR($O2063="",$O2063="なし"),"",INDEX('案件'!$D$5:$D$84,$O2063)&amp;"")</f>
        <v/>
      </c>
      <c r="L2063" s="32">
        <f>IF(AND($A2063="",$B2063="",$C2063="",$F2063="",$G2063=""),"",IF(NOT(ISNUMBER($A2063)),"日付がない",IF($P2063="","氏名がない",IF($P2063="なし","氏名がメンバーにない",IF($O2063="","案件コードがない",IF($O2063="なし","案件コードが案件にない",IF($I2063="","時間がない",IF((N($F2063)*60+N($G2063))=0,"時間が0",IF($I2063=0,"丸めると0分","")))))))))</f>
        <v/>
      </c>
      <c r="M2063" s="58" t="n"/>
      <c r="N2063" s="33">
        <f>IF(ISNUMBER($A2063),DATE(YEAR($A2063),MONTH($A2063),1),"")</f>
        <v/>
      </c>
      <c r="O2063" s="34">
        <f>IF($C2063="","",IFERROR(MATCH($C2063,'案件'!$A$5:$A$84,0),"なし"))</f>
        <v/>
      </c>
      <c r="P2063" s="34">
        <f>IF($B2063="","",IFERROR(MATCH($B2063,'メンバー'!$B$5:$B$24,0),"なし"))</f>
        <v/>
      </c>
    </row>
    <row r="2064" ht="17" customHeight="1">
      <c r="A2064" s="23" t="n"/>
      <c r="B2064" s="21" t="n"/>
      <c r="C2064" s="21" t="n"/>
      <c r="D2064" s="29">
        <f>IF(OR($O2064="",$O2064="なし"),"",INDEX('案件'!$B$5:$B$84,$O2064)&amp;"")</f>
        <v/>
      </c>
      <c r="E2064" s="19" t="n"/>
      <c r="F2064" s="22" t="n"/>
      <c r="G2064" s="22" t="n"/>
      <c r="H2064" s="19" t="n"/>
      <c r="I2064" s="30">
        <f>IF(AND($F2064="",$G2064=""),"",IF(N('設定'!$B$11)&gt;0,ROUND((N($F2064)*60+N($G2064))/N('設定'!$B$11),0)*N('設定'!$B$11),(N($F2064)*60+N($G2064)))/60)</f>
        <v/>
      </c>
      <c r="J2064" s="31">
        <f>IF(OR($I2064="",$P2064="",$P2064="なし"),"",$I2064*N(INDEX('メンバー'!$D$5:$D$24,$P2064)))</f>
        <v/>
      </c>
      <c r="K2064" s="32">
        <f>IF(OR($O2064="",$O2064="なし"),"",INDEX('案件'!$D$5:$D$84,$O2064)&amp;"")</f>
        <v/>
      </c>
      <c r="L2064" s="32">
        <f>IF(AND($A2064="",$B2064="",$C2064="",$F2064="",$G2064=""),"",IF(NOT(ISNUMBER($A2064)),"日付がない",IF($P2064="","氏名がない",IF($P2064="なし","氏名がメンバーにない",IF($O2064="","案件コードがない",IF($O2064="なし","案件コードが案件にない",IF($I2064="","時間がない",IF((N($F2064)*60+N($G2064))=0,"時間が0",IF($I2064=0,"丸めると0分","")))))))))</f>
        <v/>
      </c>
      <c r="M2064" s="58" t="n"/>
      <c r="N2064" s="33">
        <f>IF(ISNUMBER($A2064),DATE(YEAR($A2064),MONTH($A2064),1),"")</f>
        <v/>
      </c>
      <c r="O2064" s="34">
        <f>IF($C2064="","",IFERROR(MATCH($C2064,'案件'!$A$5:$A$84,0),"なし"))</f>
        <v/>
      </c>
      <c r="P2064" s="34">
        <f>IF($B2064="","",IFERROR(MATCH($B2064,'メンバー'!$B$5:$B$24,0),"なし"))</f>
        <v/>
      </c>
    </row>
    <row r="2065" ht="17" customHeight="1">
      <c r="A2065" s="23" t="n"/>
      <c r="B2065" s="21" t="n"/>
      <c r="C2065" s="21" t="n"/>
      <c r="D2065" s="29">
        <f>IF(OR($O2065="",$O2065="なし"),"",INDEX('案件'!$B$5:$B$84,$O2065)&amp;"")</f>
        <v/>
      </c>
      <c r="E2065" s="19" t="n"/>
      <c r="F2065" s="22" t="n"/>
      <c r="G2065" s="22" t="n"/>
      <c r="H2065" s="19" t="n"/>
      <c r="I2065" s="30">
        <f>IF(AND($F2065="",$G2065=""),"",IF(N('設定'!$B$11)&gt;0,ROUND((N($F2065)*60+N($G2065))/N('設定'!$B$11),0)*N('設定'!$B$11),(N($F2065)*60+N($G2065)))/60)</f>
        <v/>
      </c>
      <c r="J2065" s="31">
        <f>IF(OR($I2065="",$P2065="",$P2065="なし"),"",$I2065*N(INDEX('メンバー'!$D$5:$D$24,$P2065)))</f>
        <v/>
      </c>
      <c r="K2065" s="32">
        <f>IF(OR($O2065="",$O2065="なし"),"",INDEX('案件'!$D$5:$D$84,$O2065)&amp;"")</f>
        <v/>
      </c>
      <c r="L2065" s="32">
        <f>IF(AND($A2065="",$B2065="",$C2065="",$F2065="",$G2065=""),"",IF(NOT(ISNUMBER($A2065)),"日付がない",IF($P2065="","氏名がない",IF($P2065="なし","氏名がメンバーにない",IF($O2065="","案件コードがない",IF($O2065="なし","案件コードが案件にない",IF($I2065="","時間がない",IF((N($F2065)*60+N($G2065))=0,"時間が0",IF($I2065=0,"丸めると0分","")))))))))</f>
        <v/>
      </c>
      <c r="M2065" s="58" t="n"/>
      <c r="N2065" s="33">
        <f>IF(ISNUMBER($A2065),DATE(YEAR($A2065),MONTH($A2065),1),"")</f>
        <v/>
      </c>
      <c r="O2065" s="34">
        <f>IF($C2065="","",IFERROR(MATCH($C2065,'案件'!$A$5:$A$84,0),"なし"))</f>
        <v/>
      </c>
      <c r="P2065" s="34">
        <f>IF($B2065="","",IFERROR(MATCH($B2065,'メンバー'!$B$5:$B$24,0),"なし"))</f>
        <v/>
      </c>
    </row>
    <row r="2066" ht="17" customHeight="1">
      <c r="A2066" s="23" t="n"/>
      <c r="B2066" s="21" t="n"/>
      <c r="C2066" s="21" t="n"/>
      <c r="D2066" s="29">
        <f>IF(OR($O2066="",$O2066="なし"),"",INDEX('案件'!$B$5:$B$84,$O2066)&amp;"")</f>
        <v/>
      </c>
      <c r="E2066" s="19" t="n"/>
      <c r="F2066" s="22" t="n"/>
      <c r="G2066" s="22" t="n"/>
      <c r="H2066" s="19" t="n"/>
      <c r="I2066" s="30">
        <f>IF(AND($F2066="",$G2066=""),"",IF(N('設定'!$B$11)&gt;0,ROUND((N($F2066)*60+N($G2066))/N('設定'!$B$11),0)*N('設定'!$B$11),(N($F2066)*60+N($G2066)))/60)</f>
        <v/>
      </c>
      <c r="J2066" s="31">
        <f>IF(OR($I2066="",$P2066="",$P2066="なし"),"",$I2066*N(INDEX('メンバー'!$D$5:$D$24,$P2066)))</f>
        <v/>
      </c>
      <c r="K2066" s="32">
        <f>IF(OR($O2066="",$O2066="なし"),"",INDEX('案件'!$D$5:$D$84,$O2066)&amp;"")</f>
        <v/>
      </c>
      <c r="L2066" s="32">
        <f>IF(AND($A2066="",$B2066="",$C2066="",$F2066="",$G2066=""),"",IF(NOT(ISNUMBER($A2066)),"日付がない",IF($P2066="","氏名がない",IF($P2066="なし","氏名がメンバーにない",IF($O2066="","案件コードがない",IF($O2066="なし","案件コードが案件にない",IF($I2066="","時間がない",IF((N($F2066)*60+N($G2066))=0,"時間が0",IF($I2066=0,"丸めると0分","")))))))))</f>
        <v/>
      </c>
      <c r="M2066" s="58" t="n"/>
      <c r="N2066" s="33">
        <f>IF(ISNUMBER($A2066),DATE(YEAR($A2066),MONTH($A2066),1),"")</f>
        <v/>
      </c>
      <c r="O2066" s="34">
        <f>IF($C2066="","",IFERROR(MATCH($C2066,'案件'!$A$5:$A$84,0),"なし"))</f>
        <v/>
      </c>
      <c r="P2066" s="34">
        <f>IF($B2066="","",IFERROR(MATCH($B2066,'メンバー'!$B$5:$B$24,0),"なし"))</f>
        <v/>
      </c>
    </row>
    <row r="2067" ht="17" customHeight="1">
      <c r="A2067" s="23" t="n"/>
      <c r="B2067" s="21" t="n"/>
      <c r="C2067" s="21" t="n"/>
      <c r="D2067" s="29">
        <f>IF(OR($O2067="",$O2067="なし"),"",INDEX('案件'!$B$5:$B$84,$O2067)&amp;"")</f>
        <v/>
      </c>
      <c r="E2067" s="19" t="n"/>
      <c r="F2067" s="22" t="n"/>
      <c r="G2067" s="22" t="n"/>
      <c r="H2067" s="19" t="n"/>
      <c r="I2067" s="30">
        <f>IF(AND($F2067="",$G2067=""),"",IF(N('設定'!$B$11)&gt;0,ROUND((N($F2067)*60+N($G2067))/N('設定'!$B$11),0)*N('設定'!$B$11),(N($F2067)*60+N($G2067)))/60)</f>
        <v/>
      </c>
      <c r="J2067" s="31">
        <f>IF(OR($I2067="",$P2067="",$P2067="なし"),"",$I2067*N(INDEX('メンバー'!$D$5:$D$24,$P2067)))</f>
        <v/>
      </c>
      <c r="K2067" s="32">
        <f>IF(OR($O2067="",$O2067="なし"),"",INDEX('案件'!$D$5:$D$84,$O2067)&amp;"")</f>
        <v/>
      </c>
      <c r="L2067" s="32">
        <f>IF(AND($A2067="",$B2067="",$C2067="",$F2067="",$G2067=""),"",IF(NOT(ISNUMBER($A2067)),"日付がない",IF($P2067="","氏名がない",IF($P2067="なし","氏名がメンバーにない",IF($O2067="","案件コードがない",IF($O2067="なし","案件コードが案件にない",IF($I2067="","時間がない",IF((N($F2067)*60+N($G2067))=0,"時間が0",IF($I2067=0,"丸めると0分","")))))))))</f>
        <v/>
      </c>
      <c r="M2067" s="58" t="n"/>
      <c r="N2067" s="33">
        <f>IF(ISNUMBER($A2067),DATE(YEAR($A2067),MONTH($A2067),1),"")</f>
        <v/>
      </c>
      <c r="O2067" s="34">
        <f>IF($C2067="","",IFERROR(MATCH($C2067,'案件'!$A$5:$A$84,0),"なし"))</f>
        <v/>
      </c>
      <c r="P2067" s="34">
        <f>IF($B2067="","",IFERROR(MATCH($B2067,'メンバー'!$B$5:$B$24,0),"なし"))</f>
        <v/>
      </c>
    </row>
    <row r="2068" ht="17" customHeight="1">
      <c r="A2068" s="23" t="n"/>
      <c r="B2068" s="21" t="n"/>
      <c r="C2068" s="21" t="n"/>
      <c r="D2068" s="29">
        <f>IF(OR($O2068="",$O2068="なし"),"",INDEX('案件'!$B$5:$B$84,$O2068)&amp;"")</f>
        <v/>
      </c>
      <c r="E2068" s="19" t="n"/>
      <c r="F2068" s="22" t="n"/>
      <c r="G2068" s="22" t="n"/>
      <c r="H2068" s="19" t="n"/>
      <c r="I2068" s="30">
        <f>IF(AND($F2068="",$G2068=""),"",IF(N('設定'!$B$11)&gt;0,ROUND((N($F2068)*60+N($G2068))/N('設定'!$B$11),0)*N('設定'!$B$11),(N($F2068)*60+N($G2068)))/60)</f>
        <v/>
      </c>
      <c r="J2068" s="31">
        <f>IF(OR($I2068="",$P2068="",$P2068="なし"),"",$I2068*N(INDEX('メンバー'!$D$5:$D$24,$P2068)))</f>
        <v/>
      </c>
      <c r="K2068" s="32">
        <f>IF(OR($O2068="",$O2068="なし"),"",INDEX('案件'!$D$5:$D$84,$O2068)&amp;"")</f>
        <v/>
      </c>
      <c r="L2068" s="32">
        <f>IF(AND($A2068="",$B2068="",$C2068="",$F2068="",$G2068=""),"",IF(NOT(ISNUMBER($A2068)),"日付がない",IF($P2068="","氏名がない",IF($P2068="なし","氏名がメンバーにない",IF($O2068="","案件コードがない",IF($O2068="なし","案件コードが案件にない",IF($I2068="","時間がない",IF((N($F2068)*60+N($G2068))=0,"時間が0",IF($I2068=0,"丸めると0分","")))))))))</f>
        <v/>
      </c>
      <c r="M2068" s="58" t="n"/>
      <c r="N2068" s="33">
        <f>IF(ISNUMBER($A2068),DATE(YEAR($A2068),MONTH($A2068),1),"")</f>
        <v/>
      </c>
      <c r="O2068" s="34">
        <f>IF($C2068="","",IFERROR(MATCH($C2068,'案件'!$A$5:$A$84,0),"なし"))</f>
        <v/>
      </c>
      <c r="P2068" s="34">
        <f>IF($B2068="","",IFERROR(MATCH($B2068,'メンバー'!$B$5:$B$24,0),"なし"))</f>
        <v/>
      </c>
    </row>
    <row r="2069" ht="17" customHeight="1">
      <c r="A2069" s="23" t="n"/>
      <c r="B2069" s="21" t="n"/>
      <c r="C2069" s="21" t="n"/>
      <c r="D2069" s="29">
        <f>IF(OR($O2069="",$O2069="なし"),"",INDEX('案件'!$B$5:$B$84,$O2069)&amp;"")</f>
        <v/>
      </c>
      <c r="E2069" s="19" t="n"/>
      <c r="F2069" s="22" t="n"/>
      <c r="G2069" s="22" t="n"/>
      <c r="H2069" s="19" t="n"/>
      <c r="I2069" s="30">
        <f>IF(AND($F2069="",$G2069=""),"",IF(N('設定'!$B$11)&gt;0,ROUND((N($F2069)*60+N($G2069))/N('設定'!$B$11),0)*N('設定'!$B$11),(N($F2069)*60+N($G2069)))/60)</f>
        <v/>
      </c>
      <c r="J2069" s="31">
        <f>IF(OR($I2069="",$P2069="",$P2069="なし"),"",$I2069*N(INDEX('メンバー'!$D$5:$D$24,$P2069)))</f>
        <v/>
      </c>
      <c r="K2069" s="32">
        <f>IF(OR($O2069="",$O2069="なし"),"",INDEX('案件'!$D$5:$D$84,$O2069)&amp;"")</f>
        <v/>
      </c>
      <c r="L2069" s="32">
        <f>IF(AND($A2069="",$B2069="",$C2069="",$F2069="",$G2069=""),"",IF(NOT(ISNUMBER($A2069)),"日付がない",IF($P2069="","氏名がない",IF($P2069="なし","氏名がメンバーにない",IF($O2069="","案件コードがない",IF($O2069="なし","案件コードが案件にない",IF($I2069="","時間がない",IF((N($F2069)*60+N($G2069))=0,"時間が0",IF($I2069=0,"丸めると0分","")))))))))</f>
        <v/>
      </c>
      <c r="M2069" s="58" t="n"/>
      <c r="N2069" s="33">
        <f>IF(ISNUMBER($A2069),DATE(YEAR($A2069),MONTH($A2069),1),"")</f>
        <v/>
      </c>
      <c r="O2069" s="34">
        <f>IF($C2069="","",IFERROR(MATCH($C2069,'案件'!$A$5:$A$84,0),"なし"))</f>
        <v/>
      </c>
      <c r="P2069" s="34">
        <f>IF($B2069="","",IFERROR(MATCH($B2069,'メンバー'!$B$5:$B$24,0),"なし"))</f>
        <v/>
      </c>
    </row>
    <row r="2070" ht="17" customHeight="1">
      <c r="A2070" s="23" t="n"/>
      <c r="B2070" s="21" t="n"/>
      <c r="C2070" s="21" t="n"/>
      <c r="D2070" s="29">
        <f>IF(OR($O2070="",$O2070="なし"),"",INDEX('案件'!$B$5:$B$84,$O2070)&amp;"")</f>
        <v/>
      </c>
      <c r="E2070" s="19" t="n"/>
      <c r="F2070" s="22" t="n"/>
      <c r="G2070" s="22" t="n"/>
      <c r="H2070" s="19" t="n"/>
      <c r="I2070" s="30">
        <f>IF(AND($F2070="",$G2070=""),"",IF(N('設定'!$B$11)&gt;0,ROUND((N($F2070)*60+N($G2070))/N('設定'!$B$11),0)*N('設定'!$B$11),(N($F2070)*60+N($G2070)))/60)</f>
        <v/>
      </c>
      <c r="J2070" s="31">
        <f>IF(OR($I2070="",$P2070="",$P2070="なし"),"",$I2070*N(INDEX('メンバー'!$D$5:$D$24,$P2070)))</f>
        <v/>
      </c>
      <c r="K2070" s="32">
        <f>IF(OR($O2070="",$O2070="なし"),"",INDEX('案件'!$D$5:$D$84,$O2070)&amp;"")</f>
        <v/>
      </c>
      <c r="L2070" s="32">
        <f>IF(AND($A2070="",$B2070="",$C2070="",$F2070="",$G2070=""),"",IF(NOT(ISNUMBER($A2070)),"日付がない",IF($P2070="","氏名がない",IF($P2070="なし","氏名がメンバーにない",IF($O2070="","案件コードがない",IF($O2070="なし","案件コードが案件にない",IF($I2070="","時間がない",IF((N($F2070)*60+N($G2070))=0,"時間が0",IF($I2070=0,"丸めると0分","")))))))))</f>
        <v/>
      </c>
      <c r="M2070" s="58" t="n"/>
      <c r="N2070" s="33">
        <f>IF(ISNUMBER($A2070),DATE(YEAR($A2070),MONTH($A2070),1),"")</f>
        <v/>
      </c>
      <c r="O2070" s="34">
        <f>IF($C2070="","",IFERROR(MATCH($C2070,'案件'!$A$5:$A$84,0),"なし"))</f>
        <v/>
      </c>
      <c r="P2070" s="34">
        <f>IF($B2070="","",IFERROR(MATCH($B2070,'メンバー'!$B$5:$B$24,0),"なし"))</f>
        <v/>
      </c>
    </row>
    <row r="2071" ht="17" customHeight="1">
      <c r="A2071" s="23" t="n"/>
      <c r="B2071" s="21" t="n"/>
      <c r="C2071" s="21" t="n"/>
      <c r="D2071" s="29">
        <f>IF(OR($O2071="",$O2071="なし"),"",INDEX('案件'!$B$5:$B$84,$O2071)&amp;"")</f>
        <v/>
      </c>
      <c r="E2071" s="19" t="n"/>
      <c r="F2071" s="22" t="n"/>
      <c r="G2071" s="22" t="n"/>
      <c r="H2071" s="19" t="n"/>
      <c r="I2071" s="30">
        <f>IF(AND($F2071="",$G2071=""),"",IF(N('設定'!$B$11)&gt;0,ROUND((N($F2071)*60+N($G2071))/N('設定'!$B$11),0)*N('設定'!$B$11),(N($F2071)*60+N($G2071)))/60)</f>
        <v/>
      </c>
      <c r="J2071" s="31">
        <f>IF(OR($I2071="",$P2071="",$P2071="なし"),"",$I2071*N(INDEX('メンバー'!$D$5:$D$24,$P2071)))</f>
        <v/>
      </c>
      <c r="K2071" s="32">
        <f>IF(OR($O2071="",$O2071="なし"),"",INDEX('案件'!$D$5:$D$84,$O2071)&amp;"")</f>
        <v/>
      </c>
      <c r="L2071" s="32">
        <f>IF(AND($A2071="",$B2071="",$C2071="",$F2071="",$G2071=""),"",IF(NOT(ISNUMBER($A2071)),"日付がない",IF($P2071="","氏名がない",IF($P2071="なし","氏名がメンバーにない",IF($O2071="","案件コードがない",IF($O2071="なし","案件コードが案件にない",IF($I2071="","時間がない",IF((N($F2071)*60+N($G2071))=0,"時間が0",IF($I2071=0,"丸めると0分","")))))))))</f>
        <v/>
      </c>
      <c r="M2071" s="58" t="n"/>
      <c r="N2071" s="33">
        <f>IF(ISNUMBER($A2071),DATE(YEAR($A2071),MONTH($A2071),1),"")</f>
        <v/>
      </c>
      <c r="O2071" s="34">
        <f>IF($C2071="","",IFERROR(MATCH($C2071,'案件'!$A$5:$A$84,0),"なし"))</f>
        <v/>
      </c>
      <c r="P2071" s="34">
        <f>IF($B2071="","",IFERROR(MATCH($B2071,'メンバー'!$B$5:$B$24,0),"なし"))</f>
        <v/>
      </c>
    </row>
    <row r="2072" ht="17" customHeight="1">
      <c r="A2072" s="23" t="n"/>
      <c r="B2072" s="21" t="n"/>
      <c r="C2072" s="21" t="n"/>
      <c r="D2072" s="29">
        <f>IF(OR($O2072="",$O2072="なし"),"",INDEX('案件'!$B$5:$B$84,$O2072)&amp;"")</f>
        <v/>
      </c>
      <c r="E2072" s="19" t="n"/>
      <c r="F2072" s="22" t="n"/>
      <c r="G2072" s="22" t="n"/>
      <c r="H2072" s="19" t="n"/>
      <c r="I2072" s="30">
        <f>IF(AND($F2072="",$G2072=""),"",IF(N('設定'!$B$11)&gt;0,ROUND((N($F2072)*60+N($G2072))/N('設定'!$B$11),0)*N('設定'!$B$11),(N($F2072)*60+N($G2072)))/60)</f>
        <v/>
      </c>
      <c r="J2072" s="31">
        <f>IF(OR($I2072="",$P2072="",$P2072="なし"),"",$I2072*N(INDEX('メンバー'!$D$5:$D$24,$P2072)))</f>
        <v/>
      </c>
      <c r="K2072" s="32">
        <f>IF(OR($O2072="",$O2072="なし"),"",INDEX('案件'!$D$5:$D$84,$O2072)&amp;"")</f>
        <v/>
      </c>
      <c r="L2072" s="32">
        <f>IF(AND($A2072="",$B2072="",$C2072="",$F2072="",$G2072=""),"",IF(NOT(ISNUMBER($A2072)),"日付がない",IF($P2072="","氏名がない",IF($P2072="なし","氏名がメンバーにない",IF($O2072="","案件コードがない",IF($O2072="なし","案件コードが案件にない",IF($I2072="","時間がない",IF((N($F2072)*60+N($G2072))=0,"時間が0",IF($I2072=0,"丸めると0分","")))))))))</f>
        <v/>
      </c>
      <c r="M2072" s="58" t="n"/>
      <c r="N2072" s="33">
        <f>IF(ISNUMBER($A2072),DATE(YEAR($A2072),MONTH($A2072),1),"")</f>
        <v/>
      </c>
      <c r="O2072" s="34">
        <f>IF($C2072="","",IFERROR(MATCH($C2072,'案件'!$A$5:$A$84,0),"なし"))</f>
        <v/>
      </c>
      <c r="P2072" s="34">
        <f>IF($B2072="","",IFERROR(MATCH($B2072,'メンバー'!$B$5:$B$24,0),"なし"))</f>
        <v/>
      </c>
    </row>
    <row r="2073" ht="17" customHeight="1">
      <c r="A2073" s="23" t="n"/>
      <c r="B2073" s="21" t="n"/>
      <c r="C2073" s="21" t="n"/>
      <c r="D2073" s="29">
        <f>IF(OR($O2073="",$O2073="なし"),"",INDEX('案件'!$B$5:$B$84,$O2073)&amp;"")</f>
        <v/>
      </c>
      <c r="E2073" s="19" t="n"/>
      <c r="F2073" s="22" t="n"/>
      <c r="G2073" s="22" t="n"/>
      <c r="H2073" s="19" t="n"/>
      <c r="I2073" s="30">
        <f>IF(AND($F2073="",$G2073=""),"",IF(N('設定'!$B$11)&gt;0,ROUND((N($F2073)*60+N($G2073))/N('設定'!$B$11),0)*N('設定'!$B$11),(N($F2073)*60+N($G2073)))/60)</f>
        <v/>
      </c>
      <c r="J2073" s="31">
        <f>IF(OR($I2073="",$P2073="",$P2073="なし"),"",$I2073*N(INDEX('メンバー'!$D$5:$D$24,$P2073)))</f>
        <v/>
      </c>
      <c r="K2073" s="32">
        <f>IF(OR($O2073="",$O2073="なし"),"",INDEX('案件'!$D$5:$D$84,$O2073)&amp;"")</f>
        <v/>
      </c>
      <c r="L2073" s="32">
        <f>IF(AND($A2073="",$B2073="",$C2073="",$F2073="",$G2073=""),"",IF(NOT(ISNUMBER($A2073)),"日付がない",IF($P2073="","氏名がない",IF($P2073="なし","氏名がメンバーにない",IF($O2073="","案件コードがない",IF($O2073="なし","案件コードが案件にない",IF($I2073="","時間がない",IF((N($F2073)*60+N($G2073))=0,"時間が0",IF($I2073=0,"丸めると0分","")))))))))</f>
        <v/>
      </c>
      <c r="M2073" s="58" t="n"/>
      <c r="N2073" s="33">
        <f>IF(ISNUMBER($A2073),DATE(YEAR($A2073),MONTH($A2073),1),"")</f>
        <v/>
      </c>
      <c r="O2073" s="34">
        <f>IF($C2073="","",IFERROR(MATCH($C2073,'案件'!$A$5:$A$84,0),"なし"))</f>
        <v/>
      </c>
      <c r="P2073" s="34">
        <f>IF($B2073="","",IFERROR(MATCH($B2073,'メンバー'!$B$5:$B$24,0),"なし"))</f>
        <v/>
      </c>
    </row>
    <row r="2074" ht="17" customHeight="1">
      <c r="A2074" s="23" t="n"/>
      <c r="B2074" s="21" t="n"/>
      <c r="C2074" s="21" t="n"/>
      <c r="D2074" s="29">
        <f>IF(OR($O2074="",$O2074="なし"),"",INDEX('案件'!$B$5:$B$84,$O2074)&amp;"")</f>
        <v/>
      </c>
      <c r="E2074" s="19" t="n"/>
      <c r="F2074" s="22" t="n"/>
      <c r="G2074" s="22" t="n"/>
      <c r="H2074" s="19" t="n"/>
      <c r="I2074" s="30">
        <f>IF(AND($F2074="",$G2074=""),"",IF(N('設定'!$B$11)&gt;0,ROUND((N($F2074)*60+N($G2074))/N('設定'!$B$11),0)*N('設定'!$B$11),(N($F2074)*60+N($G2074)))/60)</f>
        <v/>
      </c>
      <c r="J2074" s="31">
        <f>IF(OR($I2074="",$P2074="",$P2074="なし"),"",$I2074*N(INDEX('メンバー'!$D$5:$D$24,$P2074)))</f>
        <v/>
      </c>
      <c r="K2074" s="32">
        <f>IF(OR($O2074="",$O2074="なし"),"",INDEX('案件'!$D$5:$D$84,$O2074)&amp;"")</f>
        <v/>
      </c>
      <c r="L2074" s="32">
        <f>IF(AND($A2074="",$B2074="",$C2074="",$F2074="",$G2074=""),"",IF(NOT(ISNUMBER($A2074)),"日付がない",IF($P2074="","氏名がない",IF($P2074="なし","氏名がメンバーにない",IF($O2074="","案件コードがない",IF($O2074="なし","案件コードが案件にない",IF($I2074="","時間がない",IF((N($F2074)*60+N($G2074))=0,"時間が0",IF($I2074=0,"丸めると0分","")))))))))</f>
        <v/>
      </c>
      <c r="M2074" s="58" t="n"/>
      <c r="N2074" s="33">
        <f>IF(ISNUMBER($A2074),DATE(YEAR($A2074),MONTH($A2074),1),"")</f>
        <v/>
      </c>
      <c r="O2074" s="34">
        <f>IF($C2074="","",IFERROR(MATCH($C2074,'案件'!$A$5:$A$84,0),"なし"))</f>
        <v/>
      </c>
      <c r="P2074" s="34">
        <f>IF($B2074="","",IFERROR(MATCH($B2074,'メンバー'!$B$5:$B$24,0),"なし"))</f>
        <v/>
      </c>
    </row>
    <row r="2075" ht="17" customHeight="1">
      <c r="A2075" s="23" t="n"/>
      <c r="B2075" s="21" t="n"/>
      <c r="C2075" s="21" t="n"/>
      <c r="D2075" s="29">
        <f>IF(OR($O2075="",$O2075="なし"),"",INDEX('案件'!$B$5:$B$84,$O2075)&amp;"")</f>
        <v/>
      </c>
      <c r="E2075" s="19" t="n"/>
      <c r="F2075" s="22" t="n"/>
      <c r="G2075" s="22" t="n"/>
      <c r="H2075" s="19" t="n"/>
      <c r="I2075" s="30">
        <f>IF(AND($F2075="",$G2075=""),"",IF(N('設定'!$B$11)&gt;0,ROUND((N($F2075)*60+N($G2075))/N('設定'!$B$11),0)*N('設定'!$B$11),(N($F2075)*60+N($G2075)))/60)</f>
        <v/>
      </c>
      <c r="J2075" s="31">
        <f>IF(OR($I2075="",$P2075="",$P2075="なし"),"",$I2075*N(INDEX('メンバー'!$D$5:$D$24,$P2075)))</f>
        <v/>
      </c>
      <c r="K2075" s="32">
        <f>IF(OR($O2075="",$O2075="なし"),"",INDEX('案件'!$D$5:$D$84,$O2075)&amp;"")</f>
        <v/>
      </c>
      <c r="L2075" s="32">
        <f>IF(AND($A2075="",$B2075="",$C2075="",$F2075="",$G2075=""),"",IF(NOT(ISNUMBER($A2075)),"日付がない",IF($P2075="","氏名がない",IF($P2075="なし","氏名がメンバーにない",IF($O2075="","案件コードがない",IF($O2075="なし","案件コードが案件にない",IF($I2075="","時間がない",IF((N($F2075)*60+N($G2075))=0,"時間が0",IF($I2075=0,"丸めると0分","")))))))))</f>
        <v/>
      </c>
      <c r="M2075" s="58" t="n"/>
      <c r="N2075" s="33">
        <f>IF(ISNUMBER($A2075),DATE(YEAR($A2075),MONTH($A2075),1),"")</f>
        <v/>
      </c>
      <c r="O2075" s="34">
        <f>IF($C2075="","",IFERROR(MATCH($C2075,'案件'!$A$5:$A$84,0),"なし"))</f>
        <v/>
      </c>
      <c r="P2075" s="34">
        <f>IF($B2075="","",IFERROR(MATCH($B2075,'メンバー'!$B$5:$B$24,0),"なし"))</f>
        <v/>
      </c>
    </row>
    <row r="2076" ht="17" customHeight="1">
      <c r="A2076" s="23" t="n"/>
      <c r="B2076" s="21" t="n"/>
      <c r="C2076" s="21" t="n"/>
      <c r="D2076" s="29">
        <f>IF(OR($O2076="",$O2076="なし"),"",INDEX('案件'!$B$5:$B$84,$O2076)&amp;"")</f>
        <v/>
      </c>
      <c r="E2076" s="19" t="n"/>
      <c r="F2076" s="22" t="n"/>
      <c r="G2076" s="22" t="n"/>
      <c r="H2076" s="19" t="n"/>
      <c r="I2076" s="30">
        <f>IF(AND($F2076="",$G2076=""),"",IF(N('設定'!$B$11)&gt;0,ROUND((N($F2076)*60+N($G2076))/N('設定'!$B$11),0)*N('設定'!$B$11),(N($F2076)*60+N($G2076)))/60)</f>
        <v/>
      </c>
      <c r="J2076" s="31">
        <f>IF(OR($I2076="",$P2076="",$P2076="なし"),"",$I2076*N(INDEX('メンバー'!$D$5:$D$24,$P2076)))</f>
        <v/>
      </c>
      <c r="K2076" s="32">
        <f>IF(OR($O2076="",$O2076="なし"),"",INDEX('案件'!$D$5:$D$84,$O2076)&amp;"")</f>
        <v/>
      </c>
      <c r="L2076" s="32">
        <f>IF(AND($A2076="",$B2076="",$C2076="",$F2076="",$G2076=""),"",IF(NOT(ISNUMBER($A2076)),"日付がない",IF($P2076="","氏名がない",IF($P2076="なし","氏名がメンバーにない",IF($O2076="","案件コードがない",IF($O2076="なし","案件コードが案件にない",IF($I2076="","時間がない",IF((N($F2076)*60+N($G2076))=0,"時間が0",IF($I2076=0,"丸めると0分","")))))))))</f>
        <v/>
      </c>
      <c r="M2076" s="58" t="n"/>
      <c r="N2076" s="33">
        <f>IF(ISNUMBER($A2076),DATE(YEAR($A2076),MONTH($A2076),1),"")</f>
        <v/>
      </c>
      <c r="O2076" s="34">
        <f>IF($C2076="","",IFERROR(MATCH($C2076,'案件'!$A$5:$A$84,0),"なし"))</f>
        <v/>
      </c>
      <c r="P2076" s="34">
        <f>IF($B2076="","",IFERROR(MATCH($B2076,'メンバー'!$B$5:$B$24,0),"なし"))</f>
        <v/>
      </c>
    </row>
    <row r="2077" ht="17" customHeight="1">
      <c r="A2077" s="23" t="n"/>
      <c r="B2077" s="21" t="n"/>
      <c r="C2077" s="21" t="n"/>
      <c r="D2077" s="29">
        <f>IF(OR($O2077="",$O2077="なし"),"",INDEX('案件'!$B$5:$B$84,$O2077)&amp;"")</f>
        <v/>
      </c>
      <c r="E2077" s="19" t="n"/>
      <c r="F2077" s="22" t="n"/>
      <c r="G2077" s="22" t="n"/>
      <c r="H2077" s="19" t="n"/>
      <c r="I2077" s="30">
        <f>IF(AND($F2077="",$G2077=""),"",IF(N('設定'!$B$11)&gt;0,ROUND((N($F2077)*60+N($G2077))/N('設定'!$B$11),0)*N('設定'!$B$11),(N($F2077)*60+N($G2077)))/60)</f>
        <v/>
      </c>
      <c r="J2077" s="31">
        <f>IF(OR($I2077="",$P2077="",$P2077="なし"),"",$I2077*N(INDEX('メンバー'!$D$5:$D$24,$P2077)))</f>
        <v/>
      </c>
      <c r="K2077" s="32">
        <f>IF(OR($O2077="",$O2077="なし"),"",INDEX('案件'!$D$5:$D$84,$O2077)&amp;"")</f>
        <v/>
      </c>
      <c r="L2077" s="32">
        <f>IF(AND($A2077="",$B2077="",$C2077="",$F2077="",$G2077=""),"",IF(NOT(ISNUMBER($A2077)),"日付がない",IF($P2077="","氏名がない",IF($P2077="なし","氏名がメンバーにない",IF($O2077="","案件コードがない",IF($O2077="なし","案件コードが案件にない",IF($I2077="","時間がない",IF((N($F2077)*60+N($G2077))=0,"時間が0",IF($I2077=0,"丸めると0分","")))))))))</f>
        <v/>
      </c>
      <c r="M2077" s="58" t="n"/>
      <c r="N2077" s="33">
        <f>IF(ISNUMBER($A2077),DATE(YEAR($A2077),MONTH($A2077),1),"")</f>
        <v/>
      </c>
      <c r="O2077" s="34">
        <f>IF($C2077="","",IFERROR(MATCH($C2077,'案件'!$A$5:$A$84,0),"なし"))</f>
        <v/>
      </c>
      <c r="P2077" s="34">
        <f>IF($B2077="","",IFERROR(MATCH($B2077,'メンバー'!$B$5:$B$24,0),"なし"))</f>
        <v/>
      </c>
    </row>
    <row r="2078" ht="17" customHeight="1">
      <c r="A2078" s="23" t="n"/>
      <c r="B2078" s="21" t="n"/>
      <c r="C2078" s="21" t="n"/>
      <c r="D2078" s="29">
        <f>IF(OR($O2078="",$O2078="なし"),"",INDEX('案件'!$B$5:$B$84,$O2078)&amp;"")</f>
        <v/>
      </c>
      <c r="E2078" s="19" t="n"/>
      <c r="F2078" s="22" t="n"/>
      <c r="G2078" s="22" t="n"/>
      <c r="H2078" s="19" t="n"/>
      <c r="I2078" s="30">
        <f>IF(AND($F2078="",$G2078=""),"",IF(N('設定'!$B$11)&gt;0,ROUND((N($F2078)*60+N($G2078))/N('設定'!$B$11),0)*N('設定'!$B$11),(N($F2078)*60+N($G2078)))/60)</f>
        <v/>
      </c>
      <c r="J2078" s="31">
        <f>IF(OR($I2078="",$P2078="",$P2078="なし"),"",$I2078*N(INDEX('メンバー'!$D$5:$D$24,$P2078)))</f>
        <v/>
      </c>
      <c r="K2078" s="32">
        <f>IF(OR($O2078="",$O2078="なし"),"",INDEX('案件'!$D$5:$D$84,$O2078)&amp;"")</f>
        <v/>
      </c>
      <c r="L2078" s="32">
        <f>IF(AND($A2078="",$B2078="",$C2078="",$F2078="",$G2078=""),"",IF(NOT(ISNUMBER($A2078)),"日付がない",IF($P2078="","氏名がない",IF($P2078="なし","氏名がメンバーにない",IF($O2078="","案件コードがない",IF($O2078="なし","案件コードが案件にない",IF($I2078="","時間がない",IF((N($F2078)*60+N($G2078))=0,"時間が0",IF($I2078=0,"丸めると0分","")))))))))</f>
        <v/>
      </c>
      <c r="M2078" s="58" t="n"/>
      <c r="N2078" s="33">
        <f>IF(ISNUMBER($A2078),DATE(YEAR($A2078),MONTH($A2078),1),"")</f>
        <v/>
      </c>
      <c r="O2078" s="34">
        <f>IF($C2078="","",IFERROR(MATCH($C2078,'案件'!$A$5:$A$84,0),"なし"))</f>
        <v/>
      </c>
      <c r="P2078" s="34">
        <f>IF($B2078="","",IFERROR(MATCH($B2078,'メンバー'!$B$5:$B$24,0),"なし"))</f>
        <v/>
      </c>
    </row>
    <row r="2079" ht="17" customHeight="1">
      <c r="A2079" s="23" t="n"/>
      <c r="B2079" s="21" t="n"/>
      <c r="C2079" s="21" t="n"/>
      <c r="D2079" s="29">
        <f>IF(OR($O2079="",$O2079="なし"),"",INDEX('案件'!$B$5:$B$84,$O2079)&amp;"")</f>
        <v/>
      </c>
      <c r="E2079" s="19" t="n"/>
      <c r="F2079" s="22" t="n"/>
      <c r="G2079" s="22" t="n"/>
      <c r="H2079" s="19" t="n"/>
      <c r="I2079" s="30">
        <f>IF(AND($F2079="",$G2079=""),"",IF(N('設定'!$B$11)&gt;0,ROUND((N($F2079)*60+N($G2079))/N('設定'!$B$11),0)*N('設定'!$B$11),(N($F2079)*60+N($G2079)))/60)</f>
        <v/>
      </c>
      <c r="J2079" s="31">
        <f>IF(OR($I2079="",$P2079="",$P2079="なし"),"",$I2079*N(INDEX('メンバー'!$D$5:$D$24,$P2079)))</f>
        <v/>
      </c>
      <c r="K2079" s="32">
        <f>IF(OR($O2079="",$O2079="なし"),"",INDEX('案件'!$D$5:$D$84,$O2079)&amp;"")</f>
        <v/>
      </c>
      <c r="L2079" s="32">
        <f>IF(AND($A2079="",$B2079="",$C2079="",$F2079="",$G2079=""),"",IF(NOT(ISNUMBER($A2079)),"日付がない",IF($P2079="","氏名がない",IF($P2079="なし","氏名がメンバーにない",IF($O2079="","案件コードがない",IF($O2079="なし","案件コードが案件にない",IF($I2079="","時間がない",IF((N($F2079)*60+N($G2079))=0,"時間が0",IF($I2079=0,"丸めると0分","")))))))))</f>
        <v/>
      </c>
      <c r="M2079" s="58" t="n"/>
      <c r="N2079" s="33">
        <f>IF(ISNUMBER($A2079),DATE(YEAR($A2079),MONTH($A2079),1),"")</f>
        <v/>
      </c>
      <c r="O2079" s="34">
        <f>IF($C2079="","",IFERROR(MATCH($C2079,'案件'!$A$5:$A$84,0),"なし"))</f>
        <v/>
      </c>
      <c r="P2079" s="34">
        <f>IF($B2079="","",IFERROR(MATCH($B2079,'メンバー'!$B$5:$B$24,0),"なし"))</f>
        <v/>
      </c>
    </row>
    <row r="2080" ht="17" customHeight="1">
      <c r="A2080" s="23" t="n"/>
      <c r="B2080" s="21" t="n"/>
      <c r="C2080" s="21" t="n"/>
      <c r="D2080" s="29">
        <f>IF(OR($O2080="",$O2080="なし"),"",INDEX('案件'!$B$5:$B$84,$O2080)&amp;"")</f>
        <v/>
      </c>
      <c r="E2080" s="19" t="n"/>
      <c r="F2080" s="22" t="n"/>
      <c r="G2080" s="22" t="n"/>
      <c r="H2080" s="19" t="n"/>
      <c r="I2080" s="30">
        <f>IF(AND($F2080="",$G2080=""),"",IF(N('設定'!$B$11)&gt;0,ROUND((N($F2080)*60+N($G2080))/N('設定'!$B$11),0)*N('設定'!$B$11),(N($F2080)*60+N($G2080)))/60)</f>
        <v/>
      </c>
      <c r="J2080" s="31">
        <f>IF(OR($I2080="",$P2080="",$P2080="なし"),"",$I2080*N(INDEX('メンバー'!$D$5:$D$24,$P2080)))</f>
        <v/>
      </c>
      <c r="K2080" s="32">
        <f>IF(OR($O2080="",$O2080="なし"),"",INDEX('案件'!$D$5:$D$84,$O2080)&amp;"")</f>
        <v/>
      </c>
      <c r="L2080" s="32">
        <f>IF(AND($A2080="",$B2080="",$C2080="",$F2080="",$G2080=""),"",IF(NOT(ISNUMBER($A2080)),"日付がない",IF($P2080="","氏名がない",IF($P2080="なし","氏名がメンバーにない",IF($O2080="","案件コードがない",IF($O2080="なし","案件コードが案件にない",IF($I2080="","時間がない",IF((N($F2080)*60+N($G2080))=0,"時間が0",IF($I2080=0,"丸めると0分","")))))))))</f>
        <v/>
      </c>
      <c r="M2080" s="58" t="n"/>
      <c r="N2080" s="33">
        <f>IF(ISNUMBER($A2080),DATE(YEAR($A2080),MONTH($A2080),1),"")</f>
        <v/>
      </c>
      <c r="O2080" s="34">
        <f>IF($C2080="","",IFERROR(MATCH($C2080,'案件'!$A$5:$A$84,0),"なし"))</f>
        <v/>
      </c>
      <c r="P2080" s="34">
        <f>IF($B2080="","",IFERROR(MATCH($B2080,'メンバー'!$B$5:$B$24,0),"なし"))</f>
        <v/>
      </c>
    </row>
    <row r="2081" ht="17" customHeight="1">
      <c r="A2081" s="23" t="n"/>
      <c r="B2081" s="21" t="n"/>
      <c r="C2081" s="21" t="n"/>
      <c r="D2081" s="29">
        <f>IF(OR($O2081="",$O2081="なし"),"",INDEX('案件'!$B$5:$B$84,$O2081)&amp;"")</f>
        <v/>
      </c>
      <c r="E2081" s="19" t="n"/>
      <c r="F2081" s="22" t="n"/>
      <c r="G2081" s="22" t="n"/>
      <c r="H2081" s="19" t="n"/>
      <c r="I2081" s="30">
        <f>IF(AND($F2081="",$G2081=""),"",IF(N('設定'!$B$11)&gt;0,ROUND((N($F2081)*60+N($G2081))/N('設定'!$B$11),0)*N('設定'!$B$11),(N($F2081)*60+N($G2081)))/60)</f>
        <v/>
      </c>
      <c r="J2081" s="31">
        <f>IF(OR($I2081="",$P2081="",$P2081="なし"),"",$I2081*N(INDEX('メンバー'!$D$5:$D$24,$P2081)))</f>
        <v/>
      </c>
      <c r="K2081" s="32">
        <f>IF(OR($O2081="",$O2081="なし"),"",INDEX('案件'!$D$5:$D$84,$O2081)&amp;"")</f>
        <v/>
      </c>
      <c r="L2081" s="32">
        <f>IF(AND($A2081="",$B2081="",$C2081="",$F2081="",$G2081=""),"",IF(NOT(ISNUMBER($A2081)),"日付がない",IF($P2081="","氏名がない",IF($P2081="なし","氏名がメンバーにない",IF($O2081="","案件コードがない",IF($O2081="なし","案件コードが案件にない",IF($I2081="","時間がない",IF((N($F2081)*60+N($G2081))=0,"時間が0",IF($I2081=0,"丸めると0分","")))))))))</f>
        <v/>
      </c>
      <c r="M2081" s="58" t="n"/>
      <c r="N2081" s="33">
        <f>IF(ISNUMBER($A2081),DATE(YEAR($A2081),MONTH($A2081),1),"")</f>
        <v/>
      </c>
      <c r="O2081" s="34">
        <f>IF($C2081="","",IFERROR(MATCH($C2081,'案件'!$A$5:$A$84,0),"なし"))</f>
        <v/>
      </c>
      <c r="P2081" s="34">
        <f>IF($B2081="","",IFERROR(MATCH($B2081,'メンバー'!$B$5:$B$24,0),"なし"))</f>
        <v/>
      </c>
    </row>
    <row r="2082" ht="17" customHeight="1">
      <c r="A2082" s="23" t="n"/>
      <c r="B2082" s="21" t="n"/>
      <c r="C2082" s="21" t="n"/>
      <c r="D2082" s="29">
        <f>IF(OR($O2082="",$O2082="なし"),"",INDEX('案件'!$B$5:$B$84,$O2082)&amp;"")</f>
        <v/>
      </c>
      <c r="E2082" s="19" t="n"/>
      <c r="F2082" s="22" t="n"/>
      <c r="G2082" s="22" t="n"/>
      <c r="H2082" s="19" t="n"/>
      <c r="I2082" s="30">
        <f>IF(AND($F2082="",$G2082=""),"",IF(N('設定'!$B$11)&gt;0,ROUND((N($F2082)*60+N($G2082))/N('設定'!$B$11),0)*N('設定'!$B$11),(N($F2082)*60+N($G2082)))/60)</f>
        <v/>
      </c>
      <c r="J2082" s="31">
        <f>IF(OR($I2082="",$P2082="",$P2082="なし"),"",$I2082*N(INDEX('メンバー'!$D$5:$D$24,$P2082)))</f>
        <v/>
      </c>
      <c r="K2082" s="32">
        <f>IF(OR($O2082="",$O2082="なし"),"",INDEX('案件'!$D$5:$D$84,$O2082)&amp;"")</f>
        <v/>
      </c>
      <c r="L2082" s="32">
        <f>IF(AND($A2082="",$B2082="",$C2082="",$F2082="",$G2082=""),"",IF(NOT(ISNUMBER($A2082)),"日付がない",IF($P2082="","氏名がない",IF($P2082="なし","氏名がメンバーにない",IF($O2082="","案件コードがない",IF($O2082="なし","案件コードが案件にない",IF($I2082="","時間がない",IF((N($F2082)*60+N($G2082))=0,"時間が0",IF($I2082=0,"丸めると0分","")))))))))</f>
        <v/>
      </c>
      <c r="M2082" s="58" t="n"/>
      <c r="N2082" s="33">
        <f>IF(ISNUMBER($A2082),DATE(YEAR($A2082),MONTH($A2082),1),"")</f>
        <v/>
      </c>
      <c r="O2082" s="34">
        <f>IF($C2082="","",IFERROR(MATCH($C2082,'案件'!$A$5:$A$84,0),"なし"))</f>
        <v/>
      </c>
      <c r="P2082" s="34">
        <f>IF($B2082="","",IFERROR(MATCH($B2082,'メンバー'!$B$5:$B$24,0),"なし"))</f>
        <v/>
      </c>
    </row>
    <row r="2083" ht="17" customHeight="1">
      <c r="A2083" s="23" t="n"/>
      <c r="B2083" s="21" t="n"/>
      <c r="C2083" s="21" t="n"/>
      <c r="D2083" s="29">
        <f>IF(OR($O2083="",$O2083="なし"),"",INDEX('案件'!$B$5:$B$84,$O2083)&amp;"")</f>
        <v/>
      </c>
      <c r="E2083" s="19" t="n"/>
      <c r="F2083" s="22" t="n"/>
      <c r="G2083" s="22" t="n"/>
      <c r="H2083" s="19" t="n"/>
      <c r="I2083" s="30">
        <f>IF(AND($F2083="",$G2083=""),"",IF(N('設定'!$B$11)&gt;0,ROUND((N($F2083)*60+N($G2083))/N('設定'!$B$11),0)*N('設定'!$B$11),(N($F2083)*60+N($G2083)))/60)</f>
        <v/>
      </c>
      <c r="J2083" s="31">
        <f>IF(OR($I2083="",$P2083="",$P2083="なし"),"",$I2083*N(INDEX('メンバー'!$D$5:$D$24,$P2083)))</f>
        <v/>
      </c>
      <c r="K2083" s="32">
        <f>IF(OR($O2083="",$O2083="なし"),"",INDEX('案件'!$D$5:$D$84,$O2083)&amp;"")</f>
        <v/>
      </c>
      <c r="L2083" s="32">
        <f>IF(AND($A2083="",$B2083="",$C2083="",$F2083="",$G2083=""),"",IF(NOT(ISNUMBER($A2083)),"日付がない",IF($P2083="","氏名がない",IF($P2083="なし","氏名がメンバーにない",IF($O2083="","案件コードがない",IF($O2083="なし","案件コードが案件にない",IF($I2083="","時間がない",IF((N($F2083)*60+N($G2083))=0,"時間が0",IF($I2083=0,"丸めると0分","")))))))))</f>
        <v/>
      </c>
      <c r="M2083" s="58" t="n"/>
      <c r="N2083" s="33">
        <f>IF(ISNUMBER($A2083),DATE(YEAR($A2083),MONTH($A2083),1),"")</f>
        <v/>
      </c>
      <c r="O2083" s="34">
        <f>IF($C2083="","",IFERROR(MATCH($C2083,'案件'!$A$5:$A$84,0),"なし"))</f>
        <v/>
      </c>
      <c r="P2083" s="34">
        <f>IF($B2083="","",IFERROR(MATCH($B2083,'メンバー'!$B$5:$B$24,0),"なし"))</f>
        <v/>
      </c>
    </row>
    <row r="2084" ht="17" customHeight="1">
      <c r="A2084" s="23" t="n"/>
      <c r="B2084" s="21" t="n"/>
      <c r="C2084" s="21" t="n"/>
      <c r="D2084" s="29">
        <f>IF(OR($O2084="",$O2084="なし"),"",INDEX('案件'!$B$5:$B$84,$O2084)&amp;"")</f>
        <v/>
      </c>
      <c r="E2084" s="19" t="n"/>
      <c r="F2084" s="22" t="n"/>
      <c r="G2084" s="22" t="n"/>
      <c r="H2084" s="19" t="n"/>
      <c r="I2084" s="30">
        <f>IF(AND($F2084="",$G2084=""),"",IF(N('設定'!$B$11)&gt;0,ROUND((N($F2084)*60+N($G2084))/N('設定'!$B$11),0)*N('設定'!$B$11),(N($F2084)*60+N($G2084)))/60)</f>
        <v/>
      </c>
      <c r="J2084" s="31">
        <f>IF(OR($I2084="",$P2084="",$P2084="なし"),"",$I2084*N(INDEX('メンバー'!$D$5:$D$24,$P2084)))</f>
        <v/>
      </c>
      <c r="K2084" s="32">
        <f>IF(OR($O2084="",$O2084="なし"),"",INDEX('案件'!$D$5:$D$84,$O2084)&amp;"")</f>
        <v/>
      </c>
      <c r="L2084" s="32">
        <f>IF(AND($A2084="",$B2084="",$C2084="",$F2084="",$G2084=""),"",IF(NOT(ISNUMBER($A2084)),"日付がない",IF($P2084="","氏名がない",IF($P2084="なし","氏名がメンバーにない",IF($O2084="","案件コードがない",IF($O2084="なし","案件コードが案件にない",IF($I2084="","時間がない",IF((N($F2084)*60+N($G2084))=0,"時間が0",IF($I2084=0,"丸めると0分","")))))))))</f>
        <v/>
      </c>
      <c r="M2084" s="58" t="n"/>
      <c r="N2084" s="33">
        <f>IF(ISNUMBER($A2084),DATE(YEAR($A2084),MONTH($A2084),1),"")</f>
        <v/>
      </c>
      <c r="O2084" s="34">
        <f>IF($C2084="","",IFERROR(MATCH($C2084,'案件'!$A$5:$A$84,0),"なし"))</f>
        <v/>
      </c>
      <c r="P2084" s="34">
        <f>IF($B2084="","",IFERROR(MATCH($B2084,'メンバー'!$B$5:$B$24,0),"なし"))</f>
        <v/>
      </c>
    </row>
    <row r="2085" ht="17" customHeight="1">
      <c r="A2085" s="23" t="n"/>
      <c r="B2085" s="21" t="n"/>
      <c r="C2085" s="21" t="n"/>
      <c r="D2085" s="29">
        <f>IF(OR($O2085="",$O2085="なし"),"",INDEX('案件'!$B$5:$B$84,$O2085)&amp;"")</f>
        <v/>
      </c>
      <c r="E2085" s="19" t="n"/>
      <c r="F2085" s="22" t="n"/>
      <c r="G2085" s="22" t="n"/>
      <c r="H2085" s="19" t="n"/>
      <c r="I2085" s="30">
        <f>IF(AND($F2085="",$G2085=""),"",IF(N('設定'!$B$11)&gt;0,ROUND((N($F2085)*60+N($G2085))/N('設定'!$B$11),0)*N('設定'!$B$11),(N($F2085)*60+N($G2085)))/60)</f>
        <v/>
      </c>
      <c r="J2085" s="31">
        <f>IF(OR($I2085="",$P2085="",$P2085="なし"),"",$I2085*N(INDEX('メンバー'!$D$5:$D$24,$P2085)))</f>
        <v/>
      </c>
      <c r="K2085" s="32">
        <f>IF(OR($O2085="",$O2085="なし"),"",INDEX('案件'!$D$5:$D$84,$O2085)&amp;"")</f>
        <v/>
      </c>
      <c r="L2085" s="32">
        <f>IF(AND($A2085="",$B2085="",$C2085="",$F2085="",$G2085=""),"",IF(NOT(ISNUMBER($A2085)),"日付がない",IF($P2085="","氏名がない",IF($P2085="なし","氏名がメンバーにない",IF($O2085="","案件コードがない",IF($O2085="なし","案件コードが案件にない",IF($I2085="","時間がない",IF((N($F2085)*60+N($G2085))=0,"時間が0",IF($I2085=0,"丸めると0分","")))))))))</f>
        <v/>
      </c>
      <c r="M2085" s="58" t="n"/>
      <c r="N2085" s="33">
        <f>IF(ISNUMBER($A2085),DATE(YEAR($A2085),MONTH($A2085),1),"")</f>
        <v/>
      </c>
      <c r="O2085" s="34">
        <f>IF($C2085="","",IFERROR(MATCH($C2085,'案件'!$A$5:$A$84,0),"なし"))</f>
        <v/>
      </c>
      <c r="P2085" s="34">
        <f>IF($B2085="","",IFERROR(MATCH($B2085,'メンバー'!$B$5:$B$24,0),"なし"))</f>
        <v/>
      </c>
    </row>
    <row r="2086" ht="17" customHeight="1">
      <c r="A2086" s="23" t="n"/>
      <c r="B2086" s="21" t="n"/>
      <c r="C2086" s="21" t="n"/>
      <c r="D2086" s="29">
        <f>IF(OR($O2086="",$O2086="なし"),"",INDEX('案件'!$B$5:$B$84,$O2086)&amp;"")</f>
        <v/>
      </c>
      <c r="E2086" s="19" t="n"/>
      <c r="F2086" s="22" t="n"/>
      <c r="G2086" s="22" t="n"/>
      <c r="H2086" s="19" t="n"/>
      <c r="I2086" s="30">
        <f>IF(AND($F2086="",$G2086=""),"",IF(N('設定'!$B$11)&gt;0,ROUND((N($F2086)*60+N($G2086))/N('設定'!$B$11),0)*N('設定'!$B$11),(N($F2086)*60+N($G2086)))/60)</f>
        <v/>
      </c>
      <c r="J2086" s="31">
        <f>IF(OR($I2086="",$P2086="",$P2086="なし"),"",$I2086*N(INDEX('メンバー'!$D$5:$D$24,$P2086)))</f>
        <v/>
      </c>
      <c r="K2086" s="32">
        <f>IF(OR($O2086="",$O2086="なし"),"",INDEX('案件'!$D$5:$D$84,$O2086)&amp;"")</f>
        <v/>
      </c>
      <c r="L2086" s="32">
        <f>IF(AND($A2086="",$B2086="",$C2086="",$F2086="",$G2086=""),"",IF(NOT(ISNUMBER($A2086)),"日付がない",IF($P2086="","氏名がない",IF($P2086="なし","氏名がメンバーにない",IF($O2086="","案件コードがない",IF($O2086="なし","案件コードが案件にない",IF($I2086="","時間がない",IF((N($F2086)*60+N($G2086))=0,"時間が0",IF($I2086=0,"丸めると0分","")))))))))</f>
        <v/>
      </c>
      <c r="M2086" s="58" t="n"/>
      <c r="N2086" s="33">
        <f>IF(ISNUMBER($A2086),DATE(YEAR($A2086),MONTH($A2086),1),"")</f>
        <v/>
      </c>
      <c r="O2086" s="34">
        <f>IF($C2086="","",IFERROR(MATCH($C2086,'案件'!$A$5:$A$84,0),"なし"))</f>
        <v/>
      </c>
      <c r="P2086" s="34">
        <f>IF($B2086="","",IFERROR(MATCH($B2086,'メンバー'!$B$5:$B$24,0),"なし"))</f>
        <v/>
      </c>
    </row>
    <row r="2087" ht="17" customHeight="1">
      <c r="A2087" s="23" t="n"/>
      <c r="B2087" s="21" t="n"/>
      <c r="C2087" s="21" t="n"/>
      <c r="D2087" s="29">
        <f>IF(OR($O2087="",$O2087="なし"),"",INDEX('案件'!$B$5:$B$84,$O2087)&amp;"")</f>
        <v/>
      </c>
      <c r="E2087" s="19" t="n"/>
      <c r="F2087" s="22" t="n"/>
      <c r="G2087" s="22" t="n"/>
      <c r="H2087" s="19" t="n"/>
      <c r="I2087" s="30">
        <f>IF(AND($F2087="",$G2087=""),"",IF(N('設定'!$B$11)&gt;0,ROUND((N($F2087)*60+N($G2087))/N('設定'!$B$11),0)*N('設定'!$B$11),(N($F2087)*60+N($G2087)))/60)</f>
        <v/>
      </c>
      <c r="J2087" s="31">
        <f>IF(OR($I2087="",$P2087="",$P2087="なし"),"",$I2087*N(INDEX('メンバー'!$D$5:$D$24,$P2087)))</f>
        <v/>
      </c>
      <c r="K2087" s="32">
        <f>IF(OR($O2087="",$O2087="なし"),"",INDEX('案件'!$D$5:$D$84,$O2087)&amp;"")</f>
        <v/>
      </c>
      <c r="L2087" s="32">
        <f>IF(AND($A2087="",$B2087="",$C2087="",$F2087="",$G2087=""),"",IF(NOT(ISNUMBER($A2087)),"日付がない",IF($P2087="","氏名がない",IF($P2087="なし","氏名がメンバーにない",IF($O2087="","案件コードがない",IF($O2087="なし","案件コードが案件にない",IF($I2087="","時間がない",IF((N($F2087)*60+N($G2087))=0,"時間が0",IF($I2087=0,"丸めると0分","")))))))))</f>
        <v/>
      </c>
      <c r="M2087" s="58" t="n"/>
      <c r="N2087" s="33">
        <f>IF(ISNUMBER($A2087),DATE(YEAR($A2087),MONTH($A2087),1),"")</f>
        <v/>
      </c>
      <c r="O2087" s="34">
        <f>IF($C2087="","",IFERROR(MATCH($C2087,'案件'!$A$5:$A$84,0),"なし"))</f>
        <v/>
      </c>
      <c r="P2087" s="34">
        <f>IF($B2087="","",IFERROR(MATCH($B2087,'メンバー'!$B$5:$B$24,0),"なし"))</f>
        <v/>
      </c>
    </row>
    <row r="2088" ht="17" customHeight="1">
      <c r="A2088" s="23" t="n"/>
      <c r="B2088" s="21" t="n"/>
      <c r="C2088" s="21" t="n"/>
      <c r="D2088" s="29">
        <f>IF(OR($O2088="",$O2088="なし"),"",INDEX('案件'!$B$5:$B$84,$O2088)&amp;"")</f>
        <v/>
      </c>
      <c r="E2088" s="19" t="n"/>
      <c r="F2088" s="22" t="n"/>
      <c r="G2088" s="22" t="n"/>
      <c r="H2088" s="19" t="n"/>
      <c r="I2088" s="30">
        <f>IF(AND($F2088="",$G2088=""),"",IF(N('設定'!$B$11)&gt;0,ROUND((N($F2088)*60+N($G2088))/N('設定'!$B$11),0)*N('設定'!$B$11),(N($F2088)*60+N($G2088)))/60)</f>
        <v/>
      </c>
      <c r="J2088" s="31">
        <f>IF(OR($I2088="",$P2088="",$P2088="なし"),"",$I2088*N(INDEX('メンバー'!$D$5:$D$24,$P2088)))</f>
        <v/>
      </c>
      <c r="K2088" s="32">
        <f>IF(OR($O2088="",$O2088="なし"),"",INDEX('案件'!$D$5:$D$84,$O2088)&amp;"")</f>
        <v/>
      </c>
      <c r="L2088" s="32">
        <f>IF(AND($A2088="",$B2088="",$C2088="",$F2088="",$G2088=""),"",IF(NOT(ISNUMBER($A2088)),"日付がない",IF($P2088="","氏名がない",IF($P2088="なし","氏名がメンバーにない",IF($O2088="","案件コードがない",IF($O2088="なし","案件コードが案件にない",IF($I2088="","時間がない",IF((N($F2088)*60+N($G2088))=0,"時間が0",IF($I2088=0,"丸めると0分","")))))))))</f>
        <v/>
      </c>
      <c r="M2088" s="58" t="n"/>
      <c r="N2088" s="33">
        <f>IF(ISNUMBER($A2088),DATE(YEAR($A2088),MONTH($A2088),1),"")</f>
        <v/>
      </c>
      <c r="O2088" s="34">
        <f>IF($C2088="","",IFERROR(MATCH($C2088,'案件'!$A$5:$A$84,0),"なし"))</f>
        <v/>
      </c>
      <c r="P2088" s="34">
        <f>IF($B2088="","",IFERROR(MATCH($B2088,'メンバー'!$B$5:$B$24,0),"なし"))</f>
        <v/>
      </c>
    </row>
    <row r="2089" ht="17" customHeight="1">
      <c r="A2089" s="23" t="n"/>
      <c r="B2089" s="21" t="n"/>
      <c r="C2089" s="21" t="n"/>
      <c r="D2089" s="29">
        <f>IF(OR($O2089="",$O2089="なし"),"",INDEX('案件'!$B$5:$B$84,$O2089)&amp;"")</f>
        <v/>
      </c>
      <c r="E2089" s="19" t="n"/>
      <c r="F2089" s="22" t="n"/>
      <c r="G2089" s="22" t="n"/>
      <c r="H2089" s="19" t="n"/>
      <c r="I2089" s="30">
        <f>IF(AND($F2089="",$G2089=""),"",IF(N('設定'!$B$11)&gt;0,ROUND((N($F2089)*60+N($G2089))/N('設定'!$B$11),0)*N('設定'!$B$11),(N($F2089)*60+N($G2089)))/60)</f>
        <v/>
      </c>
      <c r="J2089" s="31">
        <f>IF(OR($I2089="",$P2089="",$P2089="なし"),"",$I2089*N(INDEX('メンバー'!$D$5:$D$24,$P2089)))</f>
        <v/>
      </c>
      <c r="K2089" s="32">
        <f>IF(OR($O2089="",$O2089="なし"),"",INDEX('案件'!$D$5:$D$84,$O2089)&amp;"")</f>
        <v/>
      </c>
      <c r="L2089" s="32">
        <f>IF(AND($A2089="",$B2089="",$C2089="",$F2089="",$G2089=""),"",IF(NOT(ISNUMBER($A2089)),"日付がない",IF($P2089="","氏名がない",IF($P2089="なし","氏名がメンバーにない",IF($O2089="","案件コードがない",IF($O2089="なし","案件コードが案件にない",IF($I2089="","時間がない",IF((N($F2089)*60+N($G2089))=0,"時間が0",IF($I2089=0,"丸めると0分","")))))))))</f>
        <v/>
      </c>
      <c r="M2089" s="58" t="n"/>
      <c r="N2089" s="33">
        <f>IF(ISNUMBER($A2089),DATE(YEAR($A2089),MONTH($A2089),1),"")</f>
        <v/>
      </c>
      <c r="O2089" s="34">
        <f>IF($C2089="","",IFERROR(MATCH($C2089,'案件'!$A$5:$A$84,0),"なし"))</f>
        <v/>
      </c>
      <c r="P2089" s="34">
        <f>IF($B2089="","",IFERROR(MATCH($B2089,'メンバー'!$B$5:$B$24,0),"なし"))</f>
        <v/>
      </c>
    </row>
    <row r="2090" ht="17" customHeight="1">
      <c r="A2090" s="23" t="n"/>
      <c r="B2090" s="21" t="n"/>
      <c r="C2090" s="21" t="n"/>
      <c r="D2090" s="29">
        <f>IF(OR($O2090="",$O2090="なし"),"",INDEX('案件'!$B$5:$B$84,$O2090)&amp;"")</f>
        <v/>
      </c>
      <c r="E2090" s="19" t="n"/>
      <c r="F2090" s="22" t="n"/>
      <c r="G2090" s="22" t="n"/>
      <c r="H2090" s="19" t="n"/>
      <c r="I2090" s="30">
        <f>IF(AND($F2090="",$G2090=""),"",IF(N('設定'!$B$11)&gt;0,ROUND((N($F2090)*60+N($G2090))/N('設定'!$B$11),0)*N('設定'!$B$11),(N($F2090)*60+N($G2090)))/60)</f>
        <v/>
      </c>
      <c r="J2090" s="31">
        <f>IF(OR($I2090="",$P2090="",$P2090="なし"),"",$I2090*N(INDEX('メンバー'!$D$5:$D$24,$P2090)))</f>
        <v/>
      </c>
      <c r="K2090" s="32">
        <f>IF(OR($O2090="",$O2090="なし"),"",INDEX('案件'!$D$5:$D$84,$O2090)&amp;"")</f>
        <v/>
      </c>
      <c r="L2090" s="32">
        <f>IF(AND($A2090="",$B2090="",$C2090="",$F2090="",$G2090=""),"",IF(NOT(ISNUMBER($A2090)),"日付がない",IF($P2090="","氏名がない",IF($P2090="なし","氏名がメンバーにない",IF($O2090="","案件コードがない",IF($O2090="なし","案件コードが案件にない",IF($I2090="","時間がない",IF((N($F2090)*60+N($G2090))=0,"時間が0",IF($I2090=0,"丸めると0分","")))))))))</f>
        <v/>
      </c>
      <c r="M2090" s="58" t="n"/>
      <c r="N2090" s="33">
        <f>IF(ISNUMBER($A2090),DATE(YEAR($A2090),MONTH($A2090),1),"")</f>
        <v/>
      </c>
      <c r="O2090" s="34">
        <f>IF($C2090="","",IFERROR(MATCH($C2090,'案件'!$A$5:$A$84,0),"なし"))</f>
        <v/>
      </c>
      <c r="P2090" s="34">
        <f>IF($B2090="","",IFERROR(MATCH($B2090,'メンバー'!$B$5:$B$24,0),"なし"))</f>
        <v/>
      </c>
    </row>
    <row r="2091" ht="17" customHeight="1">
      <c r="A2091" s="23" t="n"/>
      <c r="B2091" s="21" t="n"/>
      <c r="C2091" s="21" t="n"/>
      <c r="D2091" s="29">
        <f>IF(OR($O2091="",$O2091="なし"),"",INDEX('案件'!$B$5:$B$84,$O2091)&amp;"")</f>
        <v/>
      </c>
      <c r="E2091" s="19" t="n"/>
      <c r="F2091" s="22" t="n"/>
      <c r="G2091" s="22" t="n"/>
      <c r="H2091" s="19" t="n"/>
      <c r="I2091" s="30">
        <f>IF(AND($F2091="",$G2091=""),"",IF(N('設定'!$B$11)&gt;0,ROUND((N($F2091)*60+N($G2091))/N('設定'!$B$11),0)*N('設定'!$B$11),(N($F2091)*60+N($G2091)))/60)</f>
        <v/>
      </c>
      <c r="J2091" s="31">
        <f>IF(OR($I2091="",$P2091="",$P2091="なし"),"",$I2091*N(INDEX('メンバー'!$D$5:$D$24,$P2091)))</f>
        <v/>
      </c>
      <c r="K2091" s="32">
        <f>IF(OR($O2091="",$O2091="なし"),"",INDEX('案件'!$D$5:$D$84,$O2091)&amp;"")</f>
        <v/>
      </c>
      <c r="L2091" s="32">
        <f>IF(AND($A2091="",$B2091="",$C2091="",$F2091="",$G2091=""),"",IF(NOT(ISNUMBER($A2091)),"日付がない",IF($P2091="","氏名がない",IF($P2091="なし","氏名がメンバーにない",IF($O2091="","案件コードがない",IF($O2091="なし","案件コードが案件にない",IF($I2091="","時間がない",IF((N($F2091)*60+N($G2091))=0,"時間が0",IF($I2091=0,"丸めると0分","")))))))))</f>
        <v/>
      </c>
      <c r="M2091" s="58" t="n"/>
      <c r="N2091" s="33">
        <f>IF(ISNUMBER($A2091),DATE(YEAR($A2091),MONTH($A2091),1),"")</f>
        <v/>
      </c>
      <c r="O2091" s="34">
        <f>IF($C2091="","",IFERROR(MATCH($C2091,'案件'!$A$5:$A$84,0),"なし"))</f>
        <v/>
      </c>
      <c r="P2091" s="34">
        <f>IF($B2091="","",IFERROR(MATCH($B2091,'メンバー'!$B$5:$B$24,0),"なし"))</f>
        <v/>
      </c>
    </row>
    <row r="2092" ht="17" customHeight="1">
      <c r="A2092" s="23" t="n"/>
      <c r="B2092" s="21" t="n"/>
      <c r="C2092" s="21" t="n"/>
      <c r="D2092" s="29">
        <f>IF(OR($O2092="",$O2092="なし"),"",INDEX('案件'!$B$5:$B$84,$O2092)&amp;"")</f>
        <v/>
      </c>
      <c r="E2092" s="19" t="n"/>
      <c r="F2092" s="22" t="n"/>
      <c r="G2092" s="22" t="n"/>
      <c r="H2092" s="19" t="n"/>
      <c r="I2092" s="30">
        <f>IF(AND($F2092="",$G2092=""),"",IF(N('設定'!$B$11)&gt;0,ROUND((N($F2092)*60+N($G2092))/N('設定'!$B$11),0)*N('設定'!$B$11),(N($F2092)*60+N($G2092)))/60)</f>
        <v/>
      </c>
      <c r="J2092" s="31">
        <f>IF(OR($I2092="",$P2092="",$P2092="なし"),"",$I2092*N(INDEX('メンバー'!$D$5:$D$24,$P2092)))</f>
        <v/>
      </c>
      <c r="K2092" s="32">
        <f>IF(OR($O2092="",$O2092="なし"),"",INDEX('案件'!$D$5:$D$84,$O2092)&amp;"")</f>
        <v/>
      </c>
      <c r="L2092" s="32">
        <f>IF(AND($A2092="",$B2092="",$C2092="",$F2092="",$G2092=""),"",IF(NOT(ISNUMBER($A2092)),"日付がない",IF($P2092="","氏名がない",IF($P2092="なし","氏名がメンバーにない",IF($O2092="","案件コードがない",IF($O2092="なし","案件コードが案件にない",IF($I2092="","時間がない",IF((N($F2092)*60+N($G2092))=0,"時間が0",IF($I2092=0,"丸めると0分","")))))))))</f>
        <v/>
      </c>
      <c r="M2092" s="58" t="n"/>
      <c r="N2092" s="33">
        <f>IF(ISNUMBER($A2092),DATE(YEAR($A2092),MONTH($A2092),1),"")</f>
        <v/>
      </c>
      <c r="O2092" s="34">
        <f>IF($C2092="","",IFERROR(MATCH($C2092,'案件'!$A$5:$A$84,0),"なし"))</f>
        <v/>
      </c>
      <c r="P2092" s="34">
        <f>IF($B2092="","",IFERROR(MATCH($B2092,'メンバー'!$B$5:$B$24,0),"なし"))</f>
        <v/>
      </c>
    </row>
    <row r="2093" ht="17" customHeight="1">
      <c r="A2093" s="23" t="n"/>
      <c r="B2093" s="21" t="n"/>
      <c r="C2093" s="21" t="n"/>
      <c r="D2093" s="29">
        <f>IF(OR($O2093="",$O2093="なし"),"",INDEX('案件'!$B$5:$B$84,$O2093)&amp;"")</f>
        <v/>
      </c>
      <c r="E2093" s="19" t="n"/>
      <c r="F2093" s="22" t="n"/>
      <c r="G2093" s="22" t="n"/>
      <c r="H2093" s="19" t="n"/>
      <c r="I2093" s="30">
        <f>IF(AND($F2093="",$G2093=""),"",IF(N('設定'!$B$11)&gt;0,ROUND((N($F2093)*60+N($G2093))/N('設定'!$B$11),0)*N('設定'!$B$11),(N($F2093)*60+N($G2093)))/60)</f>
        <v/>
      </c>
      <c r="J2093" s="31">
        <f>IF(OR($I2093="",$P2093="",$P2093="なし"),"",$I2093*N(INDEX('メンバー'!$D$5:$D$24,$P2093)))</f>
        <v/>
      </c>
      <c r="K2093" s="32">
        <f>IF(OR($O2093="",$O2093="なし"),"",INDEX('案件'!$D$5:$D$84,$O2093)&amp;"")</f>
        <v/>
      </c>
      <c r="L2093" s="32">
        <f>IF(AND($A2093="",$B2093="",$C2093="",$F2093="",$G2093=""),"",IF(NOT(ISNUMBER($A2093)),"日付がない",IF($P2093="","氏名がない",IF($P2093="なし","氏名がメンバーにない",IF($O2093="","案件コードがない",IF($O2093="なし","案件コードが案件にない",IF($I2093="","時間がない",IF((N($F2093)*60+N($G2093))=0,"時間が0",IF($I2093=0,"丸めると0分","")))))))))</f>
        <v/>
      </c>
      <c r="M2093" s="58" t="n"/>
      <c r="N2093" s="33">
        <f>IF(ISNUMBER($A2093),DATE(YEAR($A2093),MONTH($A2093),1),"")</f>
        <v/>
      </c>
      <c r="O2093" s="34">
        <f>IF($C2093="","",IFERROR(MATCH($C2093,'案件'!$A$5:$A$84,0),"なし"))</f>
        <v/>
      </c>
      <c r="P2093" s="34">
        <f>IF($B2093="","",IFERROR(MATCH($B2093,'メンバー'!$B$5:$B$24,0),"なし"))</f>
        <v/>
      </c>
    </row>
    <row r="2094" ht="17" customHeight="1">
      <c r="A2094" s="23" t="n"/>
      <c r="B2094" s="21" t="n"/>
      <c r="C2094" s="21" t="n"/>
      <c r="D2094" s="29">
        <f>IF(OR($O2094="",$O2094="なし"),"",INDEX('案件'!$B$5:$B$84,$O2094)&amp;"")</f>
        <v/>
      </c>
      <c r="E2094" s="19" t="n"/>
      <c r="F2094" s="22" t="n"/>
      <c r="G2094" s="22" t="n"/>
      <c r="H2094" s="19" t="n"/>
      <c r="I2094" s="30">
        <f>IF(AND($F2094="",$G2094=""),"",IF(N('設定'!$B$11)&gt;0,ROUND((N($F2094)*60+N($G2094))/N('設定'!$B$11),0)*N('設定'!$B$11),(N($F2094)*60+N($G2094)))/60)</f>
        <v/>
      </c>
      <c r="J2094" s="31">
        <f>IF(OR($I2094="",$P2094="",$P2094="なし"),"",$I2094*N(INDEX('メンバー'!$D$5:$D$24,$P2094)))</f>
        <v/>
      </c>
      <c r="K2094" s="32">
        <f>IF(OR($O2094="",$O2094="なし"),"",INDEX('案件'!$D$5:$D$84,$O2094)&amp;"")</f>
        <v/>
      </c>
      <c r="L2094" s="32">
        <f>IF(AND($A2094="",$B2094="",$C2094="",$F2094="",$G2094=""),"",IF(NOT(ISNUMBER($A2094)),"日付がない",IF($P2094="","氏名がない",IF($P2094="なし","氏名がメンバーにない",IF($O2094="","案件コードがない",IF($O2094="なし","案件コードが案件にない",IF($I2094="","時間がない",IF((N($F2094)*60+N($G2094))=0,"時間が0",IF($I2094=0,"丸めると0分","")))))))))</f>
        <v/>
      </c>
      <c r="M2094" s="58" t="n"/>
      <c r="N2094" s="33">
        <f>IF(ISNUMBER($A2094),DATE(YEAR($A2094),MONTH($A2094),1),"")</f>
        <v/>
      </c>
      <c r="O2094" s="34">
        <f>IF($C2094="","",IFERROR(MATCH($C2094,'案件'!$A$5:$A$84,0),"なし"))</f>
        <v/>
      </c>
      <c r="P2094" s="34">
        <f>IF($B2094="","",IFERROR(MATCH($B2094,'メンバー'!$B$5:$B$24,0),"なし"))</f>
        <v/>
      </c>
    </row>
    <row r="2095" ht="17" customHeight="1">
      <c r="A2095" s="23" t="n"/>
      <c r="B2095" s="21" t="n"/>
      <c r="C2095" s="21" t="n"/>
      <c r="D2095" s="29">
        <f>IF(OR($O2095="",$O2095="なし"),"",INDEX('案件'!$B$5:$B$84,$O2095)&amp;"")</f>
        <v/>
      </c>
      <c r="E2095" s="19" t="n"/>
      <c r="F2095" s="22" t="n"/>
      <c r="G2095" s="22" t="n"/>
      <c r="H2095" s="19" t="n"/>
      <c r="I2095" s="30">
        <f>IF(AND($F2095="",$G2095=""),"",IF(N('設定'!$B$11)&gt;0,ROUND((N($F2095)*60+N($G2095))/N('設定'!$B$11),0)*N('設定'!$B$11),(N($F2095)*60+N($G2095)))/60)</f>
        <v/>
      </c>
      <c r="J2095" s="31">
        <f>IF(OR($I2095="",$P2095="",$P2095="なし"),"",$I2095*N(INDEX('メンバー'!$D$5:$D$24,$P2095)))</f>
        <v/>
      </c>
      <c r="K2095" s="32">
        <f>IF(OR($O2095="",$O2095="なし"),"",INDEX('案件'!$D$5:$D$84,$O2095)&amp;"")</f>
        <v/>
      </c>
      <c r="L2095" s="32">
        <f>IF(AND($A2095="",$B2095="",$C2095="",$F2095="",$G2095=""),"",IF(NOT(ISNUMBER($A2095)),"日付がない",IF($P2095="","氏名がない",IF($P2095="なし","氏名がメンバーにない",IF($O2095="","案件コードがない",IF($O2095="なし","案件コードが案件にない",IF($I2095="","時間がない",IF((N($F2095)*60+N($G2095))=0,"時間が0",IF($I2095=0,"丸めると0分","")))))))))</f>
        <v/>
      </c>
      <c r="M2095" s="58" t="n"/>
      <c r="N2095" s="33">
        <f>IF(ISNUMBER($A2095),DATE(YEAR($A2095),MONTH($A2095),1),"")</f>
        <v/>
      </c>
      <c r="O2095" s="34">
        <f>IF($C2095="","",IFERROR(MATCH($C2095,'案件'!$A$5:$A$84,0),"なし"))</f>
        <v/>
      </c>
      <c r="P2095" s="34">
        <f>IF($B2095="","",IFERROR(MATCH($B2095,'メンバー'!$B$5:$B$24,0),"なし"))</f>
        <v/>
      </c>
    </row>
    <row r="2096" ht="17" customHeight="1">
      <c r="A2096" s="23" t="n"/>
      <c r="B2096" s="21" t="n"/>
      <c r="C2096" s="21" t="n"/>
      <c r="D2096" s="29">
        <f>IF(OR($O2096="",$O2096="なし"),"",INDEX('案件'!$B$5:$B$84,$O2096)&amp;"")</f>
        <v/>
      </c>
      <c r="E2096" s="19" t="n"/>
      <c r="F2096" s="22" t="n"/>
      <c r="G2096" s="22" t="n"/>
      <c r="H2096" s="19" t="n"/>
      <c r="I2096" s="30">
        <f>IF(AND($F2096="",$G2096=""),"",IF(N('設定'!$B$11)&gt;0,ROUND((N($F2096)*60+N($G2096))/N('設定'!$B$11),0)*N('設定'!$B$11),(N($F2096)*60+N($G2096)))/60)</f>
        <v/>
      </c>
      <c r="J2096" s="31">
        <f>IF(OR($I2096="",$P2096="",$P2096="なし"),"",$I2096*N(INDEX('メンバー'!$D$5:$D$24,$P2096)))</f>
        <v/>
      </c>
      <c r="K2096" s="32">
        <f>IF(OR($O2096="",$O2096="なし"),"",INDEX('案件'!$D$5:$D$84,$O2096)&amp;"")</f>
        <v/>
      </c>
      <c r="L2096" s="32">
        <f>IF(AND($A2096="",$B2096="",$C2096="",$F2096="",$G2096=""),"",IF(NOT(ISNUMBER($A2096)),"日付がない",IF($P2096="","氏名がない",IF($P2096="なし","氏名がメンバーにない",IF($O2096="","案件コードがない",IF($O2096="なし","案件コードが案件にない",IF($I2096="","時間がない",IF((N($F2096)*60+N($G2096))=0,"時間が0",IF($I2096=0,"丸めると0分","")))))))))</f>
        <v/>
      </c>
      <c r="M2096" s="58" t="n"/>
      <c r="N2096" s="33">
        <f>IF(ISNUMBER($A2096),DATE(YEAR($A2096),MONTH($A2096),1),"")</f>
        <v/>
      </c>
      <c r="O2096" s="34">
        <f>IF($C2096="","",IFERROR(MATCH($C2096,'案件'!$A$5:$A$84,0),"なし"))</f>
        <v/>
      </c>
      <c r="P2096" s="34">
        <f>IF($B2096="","",IFERROR(MATCH($B2096,'メンバー'!$B$5:$B$24,0),"なし"))</f>
        <v/>
      </c>
    </row>
    <row r="2097" ht="17" customHeight="1">
      <c r="A2097" s="23" t="n"/>
      <c r="B2097" s="21" t="n"/>
      <c r="C2097" s="21" t="n"/>
      <c r="D2097" s="29">
        <f>IF(OR($O2097="",$O2097="なし"),"",INDEX('案件'!$B$5:$B$84,$O2097)&amp;"")</f>
        <v/>
      </c>
      <c r="E2097" s="19" t="n"/>
      <c r="F2097" s="22" t="n"/>
      <c r="G2097" s="22" t="n"/>
      <c r="H2097" s="19" t="n"/>
      <c r="I2097" s="30">
        <f>IF(AND($F2097="",$G2097=""),"",IF(N('設定'!$B$11)&gt;0,ROUND((N($F2097)*60+N($G2097))/N('設定'!$B$11),0)*N('設定'!$B$11),(N($F2097)*60+N($G2097)))/60)</f>
        <v/>
      </c>
      <c r="J2097" s="31">
        <f>IF(OR($I2097="",$P2097="",$P2097="なし"),"",$I2097*N(INDEX('メンバー'!$D$5:$D$24,$P2097)))</f>
        <v/>
      </c>
      <c r="K2097" s="32">
        <f>IF(OR($O2097="",$O2097="なし"),"",INDEX('案件'!$D$5:$D$84,$O2097)&amp;"")</f>
        <v/>
      </c>
      <c r="L2097" s="32">
        <f>IF(AND($A2097="",$B2097="",$C2097="",$F2097="",$G2097=""),"",IF(NOT(ISNUMBER($A2097)),"日付がない",IF($P2097="","氏名がない",IF($P2097="なし","氏名がメンバーにない",IF($O2097="","案件コードがない",IF($O2097="なし","案件コードが案件にない",IF($I2097="","時間がない",IF((N($F2097)*60+N($G2097))=0,"時間が0",IF($I2097=0,"丸めると0分","")))))))))</f>
        <v/>
      </c>
      <c r="M2097" s="58" t="n"/>
      <c r="N2097" s="33">
        <f>IF(ISNUMBER($A2097),DATE(YEAR($A2097),MONTH($A2097),1),"")</f>
        <v/>
      </c>
      <c r="O2097" s="34">
        <f>IF($C2097="","",IFERROR(MATCH($C2097,'案件'!$A$5:$A$84,0),"なし"))</f>
        <v/>
      </c>
      <c r="P2097" s="34">
        <f>IF($B2097="","",IFERROR(MATCH($B2097,'メンバー'!$B$5:$B$24,0),"なし"))</f>
        <v/>
      </c>
    </row>
    <row r="2098" ht="17" customHeight="1">
      <c r="A2098" s="23" t="n"/>
      <c r="B2098" s="21" t="n"/>
      <c r="C2098" s="21" t="n"/>
      <c r="D2098" s="29">
        <f>IF(OR($O2098="",$O2098="なし"),"",INDEX('案件'!$B$5:$B$84,$O2098)&amp;"")</f>
        <v/>
      </c>
      <c r="E2098" s="19" t="n"/>
      <c r="F2098" s="22" t="n"/>
      <c r="G2098" s="22" t="n"/>
      <c r="H2098" s="19" t="n"/>
      <c r="I2098" s="30">
        <f>IF(AND($F2098="",$G2098=""),"",IF(N('設定'!$B$11)&gt;0,ROUND((N($F2098)*60+N($G2098))/N('設定'!$B$11),0)*N('設定'!$B$11),(N($F2098)*60+N($G2098)))/60)</f>
        <v/>
      </c>
      <c r="J2098" s="31">
        <f>IF(OR($I2098="",$P2098="",$P2098="なし"),"",$I2098*N(INDEX('メンバー'!$D$5:$D$24,$P2098)))</f>
        <v/>
      </c>
      <c r="K2098" s="32">
        <f>IF(OR($O2098="",$O2098="なし"),"",INDEX('案件'!$D$5:$D$84,$O2098)&amp;"")</f>
        <v/>
      </c>
      <c r="L2098" s="32">
        <f>IF(AND($A2098="",$B2098="",$C2098="",$F2098="",$G2098=""),"",IF(NOT(ISNUMBER($A2098)),"日付がない",IF($P2098="","氏名がない",IF($P2098="なし","氏名がメンバーにない",IF($O2098="","案件コードがない",IF($O2098="なし","案件コードが案件にない",IF($I2098="","時間がない",IF((N($F2098)*60+N($G2098))=0,"時間が0",IF($I2098=0,"丸めると0分","")))))))))</f>
        <v/>
      </c>
      <c r="M2098" s="58" t="n"/>
      <c r="N2098" s="33">
        <f>IF(ISNUMBER($A2098),DATE(YEAR($A2098),MONTH($A2098),1),"")</f>
        <v/>
      </c>
      <c r="O2098" s="34">
        <f>IF($C2098="","",IFERROR(MATCH($C2098,'案件'!$A$5:$A$84,0),"なし"))</f>
        <v/>
      </c>
      <c r="P2098" s="34">
        <f>IF($B2098="","",IFERROR(MATCH($B2098,'メンバー'!$B$5:$B$24,0),"なし"))</f>
        <v/>
      </c>
    </row>
    <row r="2099" ht="17" customHeight="1">
      <c r="A2099" s="23" t="n"/>
      <c r="B2099" s="21" t="n"/>
      <c r="C2099" s="21" t="n"/>
      <c r="D2099" s="29">
        <f>IF(OR($O2099="",$O2099="なし"),"",INDEX('案件'!$B$5:$B$84,$O2099)&amp;"")</f>
        <v/>
      </c>
      <c r="E2099" s="19" t="n"/>
      <c r="F2099" s="22" t="n"/>
      <c r="G2099" s="22" t="n"/>
      <c r="H2099" s="19" t="n"/>
      <c r="I2099" s="30">
        <f>IF(AND($F2099="",$G2099=""),"",IF(N('設定'!$B$11)&gt;0,ROUND((N($F2099)*60+N($G2099))/N('設定'!$B$11),0)*N('設定'!$B$11),(N($F2099)*60+N($G2099)))/60)</f>
        <v/>
      </c>
      <c r="J2099" s="31">
        <f>IF(OR($I2099="",$P2099="",$P2099="なし"),"",$I2099*N(INDEX('メンバー'!$D$5:$D$24,$P2099)))</f>
        <v/>
      </c>
      <c r="K2099" s="32">
        <f>IF(OR($O2099="",$O2099="なし"),"",INDEX('案件'!$D$5:$D$84,$O2099)&amp;"")</f>
        <v/>
      </c>
      <c r="L2099" s="32">
        <f>IF(AND($A2099="",$B2099="",$C2099="",$F2099="",$G2099=""),"",IF(NOT(ISNUMBER($A2099)),"日付がない",IF($P2099="","氏名がない",IF($P2099="なし","氏名がメンバーにない",IF($O2099="","案件コードがない",IF($O2099="なし","案件コードが案件にない",IF($I2099="","時間がない",IF((N($F2099)*60+N($G2099))=0,"時間が0",IF($I2099=0,"丸めると0分","")))))))))</f>
        <v/>
      </c>
      <c r="M2099" s="58" t="n"/>
      <c r="N2099" s="33">
        <f>IF(ISNUMBER($A2099),DATE(YEAR($A2099),MONTH($A2099),1),"")</f>
        <v/>
      </c>
      <c r="O2099" s="34">
        <f>IF($C2099="","",IFERROR(MATCH($C2099,'案件'!$A$5:$A$84,0),"なし"))</f>
        <v/>
      </c>
      <c r="P2099" s="34">
        <f>IF($B2099="","",IFERROR(MATCH($B2099,'メンバー'!$B$5:$B$24,0),"なし"))</f>
        <v/>
      </c>
    </row>
    <row r="2100" ht="17" customHeight="1">
      <c r="A2100" s="23" t="n"/>
      <c r="B2100" s="21" t="n"/>
      <c r="C2100" s="21" t="n"/>
      <c r="D2100" s="29">
        <f>IF(OR($O2100="",$O2100="なし"),"",INDEX('案件'!$B$5:$B$84,$O2100)&amp;"")</f>
        <v/>
      </c>
      <c r="E2100" s="19" t="n"/>
      <c r="F2100" s="22" t="n"/>
      <c r="G2100" s="22" t="n"/>
      <c r="H2100" s="19" t="n"/>
      <c r="I2100" s="30">
        <f>IF(AND($F2100="",$G2100=""),"",IF(N('設定'!$B$11)&gt;0,ROUND((N($F2100)*60+N($G2100))/N('設定'!$B$11),0)*N('設定'!$B$11),(N($F2100)*60+N($G2100)))/60)</f>
        <v/>
      </c>
      <c r="J2100" s="31">
        <f>IF(OR($I2100="",$P2100="",$P2100="なし"),"",$I2100*N(INDEX('メンバー'!$D$5:$D$24,$P2100)))</f>
        <v/>
      </c>
      <c r="K2100" s="32">
        <f>IF(OR($O2100="",$O2100="なし"),"",INDEX('案件'!$D$5:$D$84,$O2100)&amp;"")</f>
        <v/>
      </c>
      <c r="L2100" s="32">
        <f>IF(AND($A2100="",$B2100="",$C2100="",$F2100="",$G2100=""),"",IF(NOT(ISNUMBER($A2100)),"日付がない",IF($P2100="","氏名がない",IF($P2100="なし","氏名がメンバーにない",IF($O2100="","案件コードがない",IF($O2100="なし","案件コードが案件にない",IF($I2100="","時間がない",IF((N($F2100)*60+N($G2100))=0,"時間が0",IF($I2100=0,"丸めると0分","")))))))))</f>
        <v/>
      </c>
      <c r="M2100" s="58" t="n"/>
      <c r="N2100" s="33">
        <f>IF(ISNUMBER($A2100),DATE(YEAR($A2100),MONTH($A2100),1),"")</f>
        <v/>
      </c>
      <c r="O2100" s="34">
        <f>IF($C2100="","",IFERROR(MATCH($C2100,'案件'!$A$5:$A$84,0),"なし"))</f>
        <v/>
      </c>
      <c r="P2100" s="34">
        <f>IF($B2100="","",IFERROR(MATCH($B2100,'メンバー'!$B$5:$B$24,0),"なし"))</f>
        <v/>
      </c>
    </row>
    <row r="2101" ht="17" customHeight="1">
      <c r="A2101" s="23" t="n"/>
      <c r="B2101" s="21" t="n"/>
      <c r="C2101" s="21" t="n"/>
      <c r="D2101" s="29">
        <f>IF(OR($O2101="",$O2101="なし"),"",INDEX('案件'!$B$5:$B$84,$O2101)&amp;"")</f>
        <v/>
      </c>
      <c r="E2101" s="19" t="n"/>
      <c r="F2101" s="22" t="n"/>
      <c r="G2101" s="22" t="n"/>
      <c r="H2101" s="19" t="n"/>
      <c r="I2101" s="30">
        <f>IF(AND($F2101="",$G2101=""),"",IF(N('設定'!$B$11)&gt;0,ROUND((N($F2101)*60+N($G2101))/N('設定'!$B$11),0)*N('設定'!$B$11),(N($F2101)*60+N($G2101)))/60)</f>
        <v/>
      </c>
      <c r="J2101" s="31">
        <f>IF(OR($I2101="",$P2101="",$P2101="なし"),"",$I2101*N(INDEX('メンバー'!$D$5:$D$24,$P2101)))</f>
        <v/>
      </c>
      <c r="K2101" s="32">
        <f>IF(OR($O2101="",$O2101="なし"),"",INDEX('案件'!$D$5:$D$84,$O2101)&amp;"")</f>
        <v/>
      </c>
      <c r="L2101" s="32">
        <f>IF(AND($A2101="",$B2101="",$C2101="",$F2101="",$G2101=""),"",IF(NOT(ISNUMBER($A2101)),"日付がない",IF($P2101="","氏名がない",IF($P2101="なし","氏名がメンバーにない",IF($O2101="","案件コードがない",IF($O2101="なし","案件コードが案件にない",IF($I2101="","時間がない",IF((N($F2101)*60+N($G2101))=0,"時間が0",IF($I2101=0,"丸めると0分","")))))))))</f>
        <v/>
      </c>
      <c r="M2101" s="58" t="n"/>
      <c r="N2101" s="33">
        <f>IF(ISNUMBER($A2101),DATE(YEAR($A2101),MONTH($A2101),1),"")</f>
        <v/>
      </c>
      <c r="O2101" s="34">
        <f>IF($C2101="","",IFERROR(MATCH($C2101,'案件'!$A$5:$A$84,0),"なし"))</f>
        <v/>
      </c>
      <c r="P2101" s="34">
        <f>IF($B2101="","",IFERROR(MATCH($B2101,'メンバー'!$B$5:$B$24,0),"なし"))</f>
        <v/>
      </c>
    </row>
    <row r="2102" ht="17" customHeight="1">
      <c r="A2102" s="23" t="n"/>
      <c r="B2102" s="21" t="n"/>
      <c r="C2102" s="21" t="n"/>
      <c r="D2102" s="29">
        <f>IF(OR($O2102="",$O2102="なし"),"",INDEX('案件'!$B$5:$B$84,$O2102)&amp;"")</f>
        <v/>
      </c>
      <c r="E2102" s="19" t="n"/>
      <c r="F2102" s="22" t="n"/>
      <c r="G2102" s="22" t="n"/>
      <c r="H2102" s="19" t="n"/>
      <c r="I2102" s="30">
        <f>IF(AND($F2102="",$G2102=""),"",IF(N('設定'!$B$11)&gt;0,ROUND((N($F2102)*60+N($G2102))/N('設定'!$B$11),0)*N('設定'!$B$11),(N($F2102)*60+N($G2102)))/60)</f>
        <v/>
      </c>
      <c r="J2102" s="31">
        <f>IF(OR($I2102="",$P2102="",$P2102="なし"),"",$I2102*N(INDEX('メンバー'!$D$5:$D$24,$P2102)))</f>
        <v/>
      </c>
      <c r="K2102" s="32">
        <f>IF(OR($O2102="",$O2102="なし"),"",INDEX('案件'!$D$5:$D$84,$O2102)&amp;"")</f>
        <v/>
      </c>
      <c r="L2102" s="32">
        <f>IF(AND($A2102="",$B2102="",$C2102="",$F2102="",$G2102=""),"",IF(NOT(ISNUMBER($A2102)),"日付がない",IF($P2102="","氏名がない",IF($P2102="なし","氏名がメンバーにない",IF($O2102="","案件コードがない",IF($O2102="なし","案件コードが案件にない",IF($I2102="","時間がない",IF((N($F2102)*60+N($G2102))=0,"時間が0",IF($I2102=0,"丸めると0分","")))))))))</f>
        <v/>
      </c>
      <c r="M2102" s="58" t="n"/>
      <c r="N2102" s="33">
        <f>IF(ISNUMBER($A2102),DATE(YEAR($A2102),MONTH($A2102),1),"")</f>
        <v/>
      </c>
      <c r="O2102" s="34">
        <f>IF($C2102="","",IFERROR(MATCH($C2102,'案件'!$A$5:$A$84,0),"なし"))</f>
        <v/>
      </c>
      <c r="P2102" s="34">
        <f>IF($B2102="","",IFERROR(MATCH($B2102,'メンバー'!$B$5:$B$24,0),"なし"))</f>
        <v/>
      </c>
    </row>
    <row r="2103" ht="17" customHeight="1">
      <c r="A2103" s="23" t="n"/>
      <c r="B2103" s="21" t="n"/>
      <c r="C2103" s="21" t="n"/>
      <c r="D2103" s="29">
        <f>IF(OR($O2103="",$O2103="なし"),"",INDEX('案件'!$B$5:$B$84,$O2103)&amp;"")</f>
        <v/>
      </c>
      <c r="E2103" s="19" t="n"/>
      <c r="F2103" s="22" t="n"/>
      <c r="G2103" s="22" t="n"/>
      <c r="H2103" s="19" t="n"/>
      <c r="I2103" s="30">
        <f>IF(AND($F2103="",$G2103=""),"",IF(N('設定'!$B$11)&gt;0,ROUND((N($F2103)*60+N($G2103))/N('設定'!$B$11),0)*N('設定'!$B$11),(N($F2103)*60+N($G2103)))/60)</f>
        <v/>
      </c>
      <c r="J2103" s="31">
        <f>IF(OR($I2103="",$P2103="",$P2103="なし"),"",$I2103*N(INDEX('メンバー'!$D$5:$D$24,$P2103)))</f>
        <v/>
      </c>
      <c r="K2103" s="32">
        <f>IF(OR($O2103="",$O2103="なし"),"",INDEX('案件'!$D$5:$D$84,$O2103)&amp;"")</f>
        <v/>
      </c>
      <c r="L2103" s="32">
        <f>IF(AND($A2103="",$B2103="",$C2103="",$F2103="",$G2103=""),"",IF(NOT(ISNUMBER($A2103)),"日付がない",IF($P2103="","氏名がない",IF($P2103="なし","氏名がメンバーにない",IF($O2103="","案件コードがない",IF($O2103="なし","案件コードが案件にない",IF($I2103="","時間がない",IF((N($F2103)*60+N($G2103))=0,"時間が0",IF($I2103=0,"丸めると0分","")))))))))</f>
        <v/>
      </c>
      <c r="M2103" s="58" t="n"/>
      <c r="N2103" s="33">
        <f>IF(ISNUMBER($A2103),DATE(YEAR($A2103),MONTH($A2103),1),"")</f>
        <v/>
      </c>
      <c r="O2103" s="34">
        <f>IF($C2103="","",IFERROR(MATCH($C2103,'案件'!$A$5:$A$84,0),"なし"))</f>
        <v/>
      </c>
      <c r="P2103" s="34">
        <f>IF($B2103="","",IFERROR(MATCH($B2103,'メンバー'!$B$5:$B$24,0),"なし"))</f>
        <v/>
      </c>
    </row>
    <row r="2104" ht="17" customHeight="1">
      <c r="A2104" s="23" t="n"/>
      <c r="B2104" s="21" t="n"/>
      <c r="C2104" s="21" t="n"/>
      <c r="D2104" s="29">
        <f>IF(OR($O2104="",$O2104="なし"),"",INDEX('案件'!$B$5:$B$84,$O2104)&amp;"")</f>
        <v/>
      </c>
      <c r="E2104" s="19" t="n"/>
      <c r="F2104" s="22" t="n"/>
      <c r="G2104" s="22" t="n"/>
      <c r="H2104" s="19" t="n"/>
      <c r="I2104" s="30">
        <f>IF(AND($F2104="",$G2104=""),"",IF(N('設定'!$B$11)&gt;0,ROUND((N($F2104)*60+N($G2104))/N('設定'!$B$11),0)*N('設定'!$B$11),(N($F2104)*60+N($G2104)))/60)</f>
        <v/>
      </c>
      <c r="J2104" s="31">
        <f>IF(OR($I2104="",$P2104="",$P2104="なし"),"",$I2104*N(INDEX('メンバー'!$D$5:$D$24,$P2104)))</f>
        <v/>
      </c>
      <c r="K2104" s="32">
        <f>IF(OR($O2104="",$O2104="なし"),"",INDEX('案件'!$D$5:$D$84,$O2104)&amp;"")</f>
        <v/>
      </c>
      <c r="L2104" s="32">
        <f>IF(AND($A2104="",$B2104="",$C2104="",$F2104="",$G2104=""),"",IF(NOT(ISNUMBER($A2104)),"日付がない",IF($P2104="","氏名がない",IF($P2104="なし","氏名がメンバーにない",IF($O2104="","案件コードがない",IF($O2104="なし","案件コードが案件にない",IF($I2104="","時間がない",IF((N($F2104)*60+N($G2104))=0,"時間が0",IF($I2104=0,"丸めると0分","")))))))))</f>
        <v/>
      </c>
      <c r="M2104" s="58" t="n"/>
      <c r="N2104" s="33">
        <f>IF(ISNUMBER($A2104),DATE(YEAR($A2104),MONTH($A2104),1),"")</f>
        <v/>
      </c>
      <c r="O2104" s="34">
        <f>IF($C2104="","",IFERROR(MATCH($C2104,'案件'!$A$5:$A$84,0),"なし"))</f>
        <v/>
      </c>
      <c r="P2104" s="34">
        <f>IF($B2104="","",IFERROR(MATCH($B2104,'メンバー'!$B$5:$B$24,0),"なし"))</f>
        <v/>
      </c>
    </row>
    <row r="2105" ht="17" customHeight="1">
      <c r="A2105" s="23" t="n"/>
      <c r="B2105" s="21" t="n"/>
      <c r="C2105" s="21" t="n"/>
      <c r="D2105" s="29">
        <f>IF(OR($O2105="",$O2105="なし"),"",INDEX('案件'!$B$5:$B$84,$O2105)&amp;"")</f>
        <v/>
      </c>
      <c r="E2105" s="19" t="n"/>
      <c r="F2105" s="22" t="n"/>
      <c r="G2105" s="22" t="n"/>
      <c r="H2105" s="19" t="n"/>
      <c r="I2105" s="30">
        <f>IF(AND($F2105="",$G2105=""),"",IF(N('設定'!$B$11)&gt;0,ROUND((N($F2105)*60+N($G2105))/N('設定'!$B$11),0)*N('設定'!$B$11),(N($F2105)*60+N($G2105)))/60)</f>
        <v/>
      </c>
      <c r="J2105" s="31">
        <f>IF(OR($I2105="",$P2105="",$P2105="なし"),"",$I2105*N(INDEX('メンバー'!$D$5:$D$24,$P2105)))</f>
        <v/>
      </c>
      <c r="K2105" s="32">
        <f>IF(OR($O2105="",$O2105="なし"),"",INDEX('案件'!$D$5:$D$84,$O2105)&amp;"")</f>
        <v/>
      </c>
      <c r="L2105" s="32">
        <f>IF(AND($A2105="",$B2105="",$C2105="",$F2105="",$G2105=""),"",IF(NOT(ISNUMBER($A2105)),"日付がない",IF($P2105="","氏名がない",IF($P2105="なし","氏名がメンバーにない",IF($O2105="","案件コードがない",IF($O2105="なし","案件コードが案件にない",IF($I2105="","時間がない",IF((N($F2105)*60+N($G2105))=0,"時間が0",IF($I2105=0,"丸めると0分","")))))))))</f>
        <v/>
      </c>
      <c r="M2105" s="58" t="n"/>
      <c r="N2105" s="33">
        <f>IF(ISNUMBER($A2105),DATE(YEAR($A2105),MONTH($A2105),1),"")</f>
        <v/>
      </c>
      <c r="O2105" s="34">
        <f>IF($C2105="","",IFERROR(MATCH($C2105,'案件'!$A$5:$A$84,0),"なし"))</f>
        <v/>
      </c>
      <c r="P2105" s="34">
        <f>IF($B2105="","",IFERROR(MATCH($B2105,'メンバー'!$B$5:$B$24,0),"なし"))</f>
        <v/>
      </c>
    </row>
    <row r="2106" ht="17" customHeight="1">
      <c r="A2106" s="23" t="n"/>
      <c r="B2106" s="21" t="n"/>
      <c r="C2106" s="21" t="n"/>
      <c r="D2106" s="29">
        <f>IF(OR($O2106="",$O2106="なし"),"",INDEX('案件'!$B$5:$B$84,$O2106)&amp;"")</f>
        <v/>
      </c>
      <c r="E2106" s="19" t="n"/>
      <c r="F2106" s="22" t="n"/>
      <c r="G2106" s="22" t="n"/>
      <c r="H2106" s="19" t="n"/>
      <c r="I2106" s="30">
        <f>IF(AND($F2106="",$G2106=""),"",IF(N('設定'!$B$11)&gt;0,ROUND((N($F2106)*60+N($G2106))/N('設定'!$B$11),0)*N('設定'!$B$11),(N($F2106)*60+N($G2106)))/60)</f>
        <v/>
      </c>
      <c r="J2106" s="31">
        <f>IF(OR($I2106="",$P2106="",$P2106="なし"),"",$I2106*N(INDEX('メンバー'!$D$5:$D$24,$P2106)))</f>
        <v/>
      </c>
      <c r="K2106" s="32">
        <f>IF(OR($O2106="",$O2106="なし"),"",INDEX('案件'!$D$5:$D$84,$O2106)&amp;"")</f>
        <v/>
      </c>
      <c r="L2106" s="32">
        <f>IF(AND($A2106="",$B2106="",$C2106="",$F2106="",$G2106=""),"",IF(NOT(ISNUMBER($A2106)),"日付がない",IF($P2106="","氏名がない",IF($P2106="なし","氏名がメンバーにない",IF($O2106="","案件コードがない",IF($O2106="なし","案件コードが案件にない",IF($I2106="","時間がない",IF((N($F2106)*60+N($G2106))=0,"時間が0",IF($I2106=0,"丸めると0分","")))))))))</f>
        <v/>
      </c>
      <c r="M2106" s="58" t="n"/>
      <c r="N2106" s="33">
        <f>IF(ISNUMBER($A2106),DATE(YEAR($A2106),MONTH($A2106),1),"")</f>
        <v/>
      </c>
      <c r="O2106" s="34">
        <f>IF($C2106="","",IFERROR(MATCH($C2106,'案件'!$A$5:$A$84,0),"なし"))</f>
        <v/>
      </c>
      <c r="P2106" s="34">
        <f>IF($B2106="","",IFERROR(MATCH($B2106,'メンバー'!$B$5:$B$24,0),"なし"))</f>
        <v/>
      </c>
    </row>
    <row r="2107" ht="17" customHeight="1">
      <c r="A2107" s="23" t="n"/>
      <c r="B2107" s="21" t="n"/>
      <c r="C2107" s="21" t="n"/>
      <c r="D2107" s="29">
        <f>IF(OR($O2107="",$O2107="なし"),"",INDEX('案件'!$B$5:$B$84,$O2107)&amp;"")</f>
        <v/>
      </c>
      <c r="E2107" s="19" t="n"/>
      <c r="F2107" s="22" t="n"/>
      <c r="G2107" s="22" t="n"/>
      <c r="H2107" s="19" t="n"/>
      <c r="I2107" s="30">
        <f>IF(AND($F2107="",$G2107=""),"",IF(N('設定'!$B$11)&gt;0,ROUND((N($F2107)*60+N($G2107))/N('設定'!$B$11),0)*N('設定'!$B$11),(N($F2107)*60+N($G2107)))/60)</f>
        <v/>
      </c>
      <c r="J2107" s="31">
        <f>IF(OR($I2107="",$P2107="",$P2107="なし"),"",$I2107*N(INDEX('メンバー'!$D$5:$D$24,$P2107)))</f>
        <v/>
      </c>
      <c r="K2107" s="32">
        <f>IF(OR($O2107="",$O2107="なし"),"",INDEX('案件'!$D$5:$D$84,$O2107)&amp;"")</f>
        <v/>
      </c>
      <c r="L2107" s="32">
        <f>IF(AND($A2107="",$B2107="",$C2107="",$F2107="",$G2107=""),"",IF(NOT(ISNUMBER($A2107)),"日付がない",IF($P2107="","氏名がない",IF($P2107="なし","氏名がメンバーにない",IF($O2107="","案件コードがない",IF($O2107="なし","案件コードが案件にない",IF($I2107="","時間がない",IF((N($F2107)*60+N($G2107))=0,"時間が0",IF($I2107=0,"丸めると0分","")))))))))</f>
        <v/>
      </c>
      <c r="M2107" s="58" t="n"/>
      <c r="N2107" s="33">
        <f>IF(ISNUMBER($A2107),DATE(YEAR($A2107),MONTH($A2107),1),"")</f>
        <v/>
      </c>
      <c r="O2107" s="34">
        <f>IF($C2107="","",IFERROR(MATCH($C2107,'案件'!$A$5:$A$84,0),"なし"))</f>
        <v/>
      </c>
      <c r="P2107" s="34">
        <f>IF($B2107="","",IFERROR(MATCH($B2107,'メンバー'!$B$5:$B$24,0),"なし"))</f>
        <v/>
      </c>
    </row>
    <row r="2108" ht="17" customHeight="1">
      <c r="A2108" s="23" t="n"/>
      <c r="B2108" s="21" t="n"/>
      <c r="C2108" s="21" t="n"/>
      <c r="D2108" s="29">
        <f>IF(OR($O2108="",$O2108="なし"),"",INDEX('案件'!$B$5:$B$84,$O2108)&amp;"")</f>
        <v/>
      </c>
      <c r="E2108" s="19" t="n"/>
      <c r="F2108" s="22" t="n"/>
      <c r="G2108" s="22" t="n"/>
      <c r="H2108" s="19" t="n"/>
      <c r="I2108" s="30">
        <f>IF(AND($F2108="",$G2108=""),"",IF(N('設定'!$B$11)&gt;0,ROUND((N($F2108)*60+N($G2108))/N('設定'!$B$11),0)*N('設定'!$B$11),(N($F2108)*60+N($G2108)))/60)</f>
        <v/>
      </c>
      <c r="J2108" s="31">
        <f>IF(OR($I2108="",$P2108="",$P2108="なし"),"",$I2108*N(INDEX('メンバー'!$D$5:$D$24,$P2108)))</f>
        <v/>
      </c>
      <c r="K2108" s="32">
        <f>IF(OR($O2108="",$O2108="なし"),"",INDEX('案件'!$D$5:$D$84,$O2108)&amp;"")</f>
        <v/>
      </c>
      <c r="L2108" s="32">
        <f>IF(AND($A2108="",$B2108="",$C2108="",$F2108="",$G2108=""),"",IF(NOT(ISNUMBER($A2108)),"日付がない",IF($P2108="","氏名がない",IF($P2108="なし","氏名がメンバーにない",IF($O2108="","案件コードがない",IF($O2108="なし","案件コードが案件にない",IF($I2108="","時間がない",IF((N($F2108)*60+N($G2108))=0,"時間が0",IF($I2108=0,"丸めると0分","")))))))))</f>
        <v/>
      </c>
      <c r="M2108" s="58" t="n"/>
      <c r="N2108" s="33">
        <f>IF(ISNUMBER($A2108),DATE(YEAR($A2108),MONTH($A2108),1),"")</f>
        <v/>
      </c>
      <c r="O2108" s="34">
        <f>IF($C2108="","",IFERROR(MATCH($C2108,'案件'!$A$5:$A$84,0),"なし"))</f>
        <v/>
      </c>
      <c r="P2108" s="34">
        <f>IF($B2108="","",IFERROR(MATCH($B2108,'メンバー'!$B$5:$B$24,0),"なし"))</f>
        <v/>
      </c>
    </row>
    <row r="2109" ht="17" customHeight="1">
      <c r="A2109" s="23" t="n"/>
      <c r="B2109" s="21" t="n"/>
      <c r="C2109" s="21" t="n"/>
      <c r="D2109" s="29">
        <f>IF(OR($O2109="",$O2109="なし"),"",INDEX('案件'!$B$5:$B$84,$O2109)&amp;"")</f>
        <v/>
      </c>
      <c r="E2109" s="19" t="n"/>
      <c r="F2109" s="22" t="n"/>
      <c r="G2109" s="22" t="n"/>
      <c r="H2109" s="19" t="n"/>
      <c r="I2109" s="30">
        <f>IF(AND($F2109="",$G2109=""),"",IF(N('設定'!$B$11)&gt;0,ROUND((N($F2109)*60+N($G2109))/N('設定'!$B$11),0)*N('設定'!$B$11),(N($F2109)*60+N($G2109)))/60)</f>
        <v/>
      </c>
      <c r="J2109" s="31">
        <f>IF(OR($I2109="",$P2109="",$P2109="なし"),"",$I2109*N(INDEX('メンバー'!$D$5:$D$24,$P2109)))</f>
        <v/>
      </c>
      <c r="K2109" s="32">
        <f>IF(OR($O2109="",$O2109="なし"),"",INDEX('案件'!$D$5:$D$84,$O2109)&amp;"")</f>
        <v/>
      </c>
      <c r="L2109" s="32">
        <f>IF(AND($A2109="",$B2109="",$C2109="",$F2109="",$G2109=""),"",IF(NOT(ISNUMBER($A2109)),"日付がない",IF($P2109="","氏名がない",IF($P2109="なし","氏名がメンバーにない",IF($O2109="","案件コードがない",IF($O2109="なし","案件コードが案件にない",IF($I2109="","時間がない",IF((N($F2109)*60+N($G2109))=0,"時間が0",IF($I2109=0,"丸めると0分","")))))))))</f>
        <v/>
      </c>
      <c r="M2109" s="58" t="n"/>
      <c r="N2109" s="33">
        <f>IF(ISNUMBER($A2109),DATE(YEAR($A2109),MONTH($A2109),1),"")</f>
        <v/>
      </c>
      <c r="O2109" s="34">
        <f>IF($C2109="","",IFERROR(MATCH($C2109,'案件'!$A$5:$A$84,0),"なし"))</f>
        <v/>
      </c>
      <c r="P2109" s="34">
        <f>IF($B2109="","",IFERROR(MATCH($B2109,'メンバー'!$B$5:$B$24,0),"なし"))</f>
        <v/>
      </c>
    </row>
    <row r="2110" ht="17" customHeight="1">
      <c r="A2110" s="23" t="n"/>
      <c r="B2110" s="21" t="n"/>
      <c r="C2110" s="21" t="n"/>
      <c r="D2110" s="29">
        <f>IF(OR($O2110="",$O2110="なし"),"",INDEX('案件'!$B$5:$B$84,$O2110)&amp;"")</f>
        <v/>
      </c>
      <c r="E2110" s="19" t="n"/>
      <c r="F2110" s="22" t="n"/>
      <c r="G2110" s="22" t="n"/>
      <c r="H2110" s="19" t="n"/>
      <c r="I2110" s="30">
        <f>IF(AND($F2110="",$G2110=""),"",IF(N('設定'!$B$11)&gt;0,ROUND((N($F2110)*60+N($G2110))/N('設定'!$B$11),0)*N('設定'!$B$11),(N($F2110)*60+N($G2110)))/60)</f>
        <v/>
      </c>
      <c r="J2110" s="31">
        <f>IF(OR($I2110="",$P2110="",$P2110="なし"),"",$I2110*N(INDEX('メンバー'!$D$5:$D$24,$P2110)))</f>
        <v/>
      </c>
      <c r="K2110" s="32">
        <f>IF(OR($O2110="",$O2110="なし"),"",INDEX('案件'!$D$5:$D$84,$O2110)&amp;"")</f>
        <v/>
      </c>
      <c r="L2110" s="32">
        <f>IF(AND($A2110="",$B2110="",$C2110="",$F2110="",$G2110=""),"",IF(NOT(ISNUMBER($A2110)),"日付がない",IF($P2110="","氏名がない",IF($P2110="なし","氏名がメンバーにない",IF($O2110="","案件コードがない",IF($O2110="なし","案件コードが案件にない",IF($I2110="","時間がない",IF((N($F2110)*60+N($G2110))=0,"時間が0",IF($I2110=0,"丸めると0分","")))))))))</f>
        <v/>
      </c>
      <c r="M2110" s="58" t="n"/>
      <c r="N2110" s="33">
        <f>IF(ISNUMBER($A2110),DATE(YEAR($A2110),MONTH($A2110),1),"")</f>
        <v/>
      </c>
      <c r="O2110" s="34">
        <f>IF($C2110="","",IFERROR(MATCH($C2110,'案件'!$A$5:$A$84,0),"なし"))</f>
        <v/>
      </c>
      <c r="P2110" s="34">
        <f>IF($B2110="","",IFERROR(MATCH($B2110,'メンバー'!$B$5:$B$24,0),"なし"))</f>
        <v/>
      </c>
    </row>
    <row r="2111" ht="17" customHeight="1">
      <c r="A2111" s="23" t="n"/>
      <c r="B2111" s="21" t="n"/>
      <c r="C2111" s="21" t="n"/>
      <c r="D2111" s="29">
        <f>IF(OR($O2111="",$O2111="なし"),"",INDEX('案件'!$B$5:$B$84,$O2111)&amp;"")</f>
        <v/>
      </c>
      <c r="E2111" s="19" t="n"/>
      <c r="F2111" s="22" t="n"/>
      <c r="G2111" s="22" t="n"/>
      <c r="H2111" s="19" t="n"/>
      <c r="I2111" s="30">
        <f>IF(AND($F2111="",$G2111=""),"",IF(N('設定'!$B$11)&gt;0,ROUND((N($F2111)*60+N($G2111))/N('設定'!$B$11),0)*N('設定'!$B$11),(N($F2111)*60+N($G2111)))/60)</f>
        <v/>
      </c>
      <c r="J2111" s="31">
        <f>IF(OR($I2111="",$P2111="",$P2111="なし"),"",$I2111*N(INDEX('メンバー'!$D$5:$D$24,$P2111)))</f>
        <v/>
      </c>
      <c r="K2111" s="32">
        <f>IF(OR($O2111="",$O2111="なし"),"",INDEX('案件'!$D$5:$D$84,$O2111)&amp;"")</f>
        <v/>
      </c>
      <c r="L2111" s="32">
        <f>IF(AND($A2111="",$B2111="",$C2111="",$F2111="",$G2111=""),"",IF(NOT(ISNUMBER($A2111)),"日付がない",IF($P2111="","氏名がない",IF($P2111="なし","氏名がメンバーにない",IF($O2111="","案件コードがない",IF($O2111="なし","案件コードが案件にない",IF($I2111="","時間がない",IF((N($F2111)*60+N($G2111))=0,"時間が0",IF($I2111=0,"丸めると0分","")))))))))</f>
        <v/>
      </c>
      <c r="M2111" s="58" t="n"/>
      <c r="N2111" s="33">
        <f>IF(ISNUMBER($A2111),DATE(YEAR($A2111),MONTH($A2111),1),"")</f>
        <v/>
      </c>
      <c r="O2111" s="34">
        <f>IF($C2111="","",IFERROR(MATCH($C2111,'案件'!$A$5:$A$84,0),"なし"))</f>
        <v/>
      </c>
      <c r="P2111" s="34">
        <f>IF($B2111="","",IFERROR(MATCH($B2111,'メンバー'!$B$5:$B$24,0),"なし"))</f>
        <v/>
      </c>
    </row>
    <row r="2112" ht="17" customHeight="1">
      <c r="A2112" s="23" t="n"/>
      <c r="B2112" s="21" t="n"/>
      <c r="C2112" s="21" t="n"/>
      <c r="D2112" s="29">
        <f>IF(OR($O2112="",$O2112="なし"),"",INDEX('案件'!$B$5:$B$84,$O2112)&amp;"")</f>
        <v/>
      </c>
      <c r="E2112" s="19" t="n"/>
      <c r="F2112" s="22" t="n"/>
      <c r="G2112" s="22" t="n"/>
      <c r="H2112" s="19" t="n"/>
      <c r="I2112" s="30">
        <f>IF(AND($F2112="",$G2112=""),"",IF(N('設定'!$B$11)&gt;0,ROUND((N($F2112)*60+N($G2112))/N('設定'!$B$11),0)*N('設定'!$B$11),(N($F2112)*60+N($G2112)))/60)</f>
        <v/>
      </c>
      <c r="J2112" s="31">
        <f>IF(OR($I2112="",$P2112="",$P2112="なし"),"",$I2112*N(INDEX('メンバー'!$D$5:$D$24,$P2112)))</f>
        <v/>
      </c>
      <c r="K2112" s="32">
        <f>IF(OR($O2112="",$O2112="なし"),"",INDEX('案件'!$D$5:$D$84,$O2112)&amp;"")</f>
        <v/>
      </c>
      <c r="L2112" s="32">
        <f>IF(AND($A2112="",$B2112="",$C2112="",$F2112="",$G2112=""),"",IF(NOT(ISNUMBER($A2112)),"日付がない",IF($P2112="","氏名がない",IF($P2112="なし","氏名がメンバーにない",IF($O2112="","案件コードがない",IF($O2112="なし","案件コードが案件にない",IF($I2112="","時間がない",IF((N($F2112)*60+N($G2112))=0,"時間が0",IF($I2112=0,"丸めると0分","")))))))))</f>
        <v/>
      </c>
      <c r="M2112" s="58" t="n"/>
      <c r="N2112" s="33">
        <f>IF(ISNUMBER($A2112),DATE(YEAR($A2112),MONTH($A2112),1),"")</f>
        <v/>
      </c>
      <c r="O2112" s="34">
        <f>IF($C2112="","",IFERROR(MATCH($C2112,'案件'!$A$5:$A$84,0),"なし"))</f>
        <v/>
      </c>
      <c r="P2112" s="34">
        <f>IF($B2112="","",IFERROR(MATCH($B2112,'メンバー'!$B$5:$B$24,0),"なし"))</f>
        <v/>
      </c>
    </row>
    <row r="2113" ht="17" customHeight="1">
      <c r="A2113" s="23" t="n"/>
      <c r="B2113" s="21" t="n"/>
      <c r="C2113" s="21" t="n"/>
      <c r="D2113" s="29">
        <f>IF(OR($O2113="",$O2113="なし"),"",INDEX('案件'!$B$5:$B$84,$O2113)&amp;"")</f>
        <v/>
      </c>
      <c r="E2113" s="19" t="n"/>
      <c r="F2113" s="22" t="n"/>
      <c r="G2113" s="22" t="n"/>
      <c r="H2113" s="19" t="n"/>
      <c r="I2113" s="30">
        <f>IF(AND($F2113="",$G2113=""),"",IF(N('設定'!$B$11)&gt;0,ROUND((N($F2113)*60+N($G2113))/N('設定'!$B$11),0)*N('設定'!$B$11),(N($F2113)*60+N($G2113)))/60)</f>
        <v/>
      </c>
      <c r="J2113" s="31">
        <f>IF(OR($I2113="",$P2113="",$P2113="なし"),"",$I2113*N(INDEX('メンバー'!$D$5:$D$24,$P2113)))</f>
        <v/>
      </c>
      <c r="K2113" s="32">
        <f>IF(OR($O2113="",$O2113="なし"),"",INDEX('案件'!$D$5:$D$84,$O2113)&amp;"")</f>
        <v/>
      </c>
      <c r="L2113" s="32">
        <f>IF(AND($A2113="",$B2113="",$C2113="",$F2113="",$G2113=""),"",IF(NOT(ISNUMBER($A2113)),"日付がない",IF($P2113="","氏名がない",IF($P2113="なし","氏名がメンバーにない",IF($O2113="","案件コードがない",IF($O2113="なし","案件コードが案件にない",IF($I2113="","時間がない",IF((N($F2113)*60+N($G2113))=0,"時間が0",IF($I2113=0,"丸めると0分","")))))))))</f>
        <v/>
      </c>
      <c r="M2113" s="58" t="n"/>
      <c r="N2113" s="33">
        <f>IF(ISNUMBER($A2113),DATE(YEAR($A2113),MONTH($A2113),1),"")</f>
        <v/>
      </c>
      <c r="O2113" s="34">
        <f>IF($C2113="","",IFERROR(MATCH($C2113,'案件'!$A$5:$A$84,0),"なし"))</f>
        <v/>
      </c>
      <c r="P2113" s="34">
        <f>IF($B2113="","",IFERROR(MATCH($B2113,'メンバー'!$B$5:$B$24,0),"なし"))</f>
        <v/>
      </c>
    </row>
    <row r="2114" ht="17" customHeight="1">
      <c r="A2114" s="23" t="n"/>
      <c r="B2114" s="21" t="n"/>
      <c r="C2114" s="21" t="n"/>
      <c r="D2114" s="29">
        <f>IF(OR($O2114="",$O2114="なし"),"",INDEX('案件'!$B$5:$B$84,$O2114)&amp;"")</f>
        <v/>
      </c>
      <c r="E2114" s="19" t="n"/>
      <c r="F2114" s="22" t="n"/>
      <c r="G2114" s="22" t="n"/>
      <c r="H2114" s="19" t="n"/>
      <c r="I2114" s="30">
        <f>IF(AND($F2114="",$G2114=""),"",IF(N('設定'!$B$11)&gt;0,ROUND((N($F2114)*60+N($G2114))/N('設定'!$B$11),0)*N('設定'!$B$11),(N($F2114)*60+N($G2114)))/60)</f>
        <v/>
      </c>
      <c r="J2114" s="31">
        <f>IF(OR($I2114="",$P2114="",$P2114="なし"),"",$I2114*N(INDEX('メンバー'!$D$5:$D$24,$P2114)))</f>
        <v/>
      </c>
      <c r="K2114" s="32">
        <f>IF(OR($O2114="",$O2114="なし"),"",INDEX('案件'!$D$5:$D$84,$O2114)&amp;"")</f>
        <v/>
      </c>
      <c r="L2114" s="32">
        <f>IF(AND($A2114="",$B2114="",$C2114="",$F2114="",$G2114=""),"",IF(NOT(ISNUMBER($A2114)),"日付がない",IF($P2114="","氏名がない",IF($P2114="なし","氏名がメンバーにない",IF($O2114="","案件コードがない",IF($O2114="なし","案件コードが案件にない",IF($I2114="","時間がない",IF((N($F2114)*60+N($G2114))=0,"時間が0",IF($I2114=0,"丸めると0分","")))))))))</f>
        <v/>
      </c>
      <c r="M2114" s="58" t="n"/>
      <c r="N2114" s="33">
        <f>IF(ISNUMBER($A2114),DATE(YEAR($A2114),MONTH($A2114),1),"")</f>
        <v/>
      </c>
      <c r="O2114" s="34">
        <f>IF($C2114="","",IFERROR(MATCH($C2114,'案件'!$A$5:$A$84,0),"なし"))</f>
        <v/>
      </c>
      <c r="P2114" s="34">
        <f>IF($B2114="","",IFERROR(MATCH($B2114,'メンバー'!$B$5:$B$24,0),"なし"))</f>
        <v/>
      </c>
    </row>
    <row r="2115" ht="17" customHeight="1">
      <c r="A2115" s="23" t="n"/>
      <c r="B2115" s="21" t="n"/>
      <c r="C2115" s="21" t="n"/>
      <c r="D2115" s="29">
        <f>IF(OR($O2115="",$O2115="なし"),"",INDEX('案件'!$B$5:$B$84,$O2115)&amp;"")</f>
        <v/>
      </c>
      <c r="E2115" s="19" t="n"/>
      <c r="F2115" s="22" t="n"/>
      <c r="G2115" s="22" t="n"/>
      <c r="H2115" s="19" t="n"/>
      <c r="I2115" s="30">
        <f>IF(AND($F2115="",$G2115=""),"",IF(N('設定'!$B$11)&gt;0,ROUND((N($F2115)*60+N($G2115))/N('設定'!$B$11),0)*N('設定'!$B$11),(N($F2115)*60+N($G2115)))/60)</f>
        <v/>
      </c>
      <c r="J2115" s="31">
        <f>IF(OR($I2115="",$P2115="",$P2115="なし"),"",$I2115*N(INDEX('メンバー'!$D$5:$D$24,$P2115)))</f>
        <v/>
      </c>
      <c r="K2115" s="32">
        <f>IF(OR($O2115="",$O2115="なし"),"",INDEX('案件'!$D$5:$D$84,$O2115)&amp;"")</f>
        <v/>
      </c>
      <c r="L2115" s="32">
        <f>IF(AND($A2115="",$B2115="",$C2115="",$F2115="",$G2115=""),"",IF(NOT(ISNUMBER($A2115)),"日付がない",IF($P2115="","氏名がない",IF($P2115="なし","氏名がメンバーにない",IF($O2115="","案件コードがない",IF($O2115="なし","案件コードが案件にない",IF($I2115="","時間がない",IF((N($F2115)*60+N($G2115))=0,"時間が0",IF($I2115=0,"丸めると0分","")))))))))</f>
        <v/>
      </c>
      <c r="M2115" s="58" t="n"/>
      <c r="N2115" s="33">
        <f>IF(ISNUMBER($A2115),DATE(YEAR($A2115),MONTH($A2115),1),"")</f>
        <v/>
      </c>
      <c r="O2115" s="34">
        <f>IF($C2115="","",IFERROR(MATCH($C2115,'案件'!$A$5:$A$84,0),"なし"))</f>
        <v/>
      </c>
      <c r="P2115" s="34">
        <f>IF($B2115="","",IFERROR(MATCH($B2115,'メンバー'!$B$5:$B$24,0),"なし"))</f>
        <v/>
      </c>
    </row>
    <row r="2116" ht="17" customHeight="1">
      <c r="A2116" s="23" t="n"/>
      <c r="B2116" s="21" t="n"/>
      <c r="C2116" s="21" t="n"/>
      <c r="D2116" s="29">
        <f>IF(OR($O2116="",$O2116="なし"),"",INDEX('案件'!$B$5:$B$84,$O2116)&amp;"")</f>
        <v/>
      </c>
      <c r="E2116" s="19" t="n"/>
      <c r="F2116" s="22" t="n"/>
      <c r="G2116" s="22" t="n"/>
      <c r="H2116" s="19" t="n"/>
      <c r="I2116" s="30">
        <f>IF(AND($F2116="",$G2116=""),"",IF(N('設定'!$B$11)&gt;0,ROUND((N($F2116)*60+N($G2116))/N('設定'!$B$11),0)*N('設定'!$B$11),(N($F2116)*60+N($G2116)))/60)</f>
        <v/>
      </c>
      <c r="J2116" s="31">
        <f>IF(OR($I2116="",$P2116="",$P2116="なし"),"",$I2116*N(INDEX('メンバー'!$D$5:$D$24,$P2116)))</f>
        <v/>
      </c>
      <c r="K2116" s="32">
        <f>IF(OR($O2116="",$O2116="なし"),"",INDEX('案件'!$D$5:$D$84,$O2116)&amp;"")</f>
        <v/>
      </c>
      <c r="L2116" s="32">
        <f>IF(AND($A2116="",$B2116="",$C2116="",$F2116="",$G2116=""),"",IF(NOT(ISNUMBER($A2116)),"日付がない",IF($P2116="","氏名がない",IF($P2116="なし","氏名がメンバーにない",IF($O2116="","案件コードがない",IF($O2116="なし","案件コードが案件にない",IF($I2116="","時間がない",IF((N($F2116)*60+N($G2116))=0,"時間が0",IF($I2116=0,"丸めると0分","")))))))))</f>
        <v/>
      </c>
      <c r="M2116" s="58" t="n"/>
      <c r="N2116" s="33">
        <f>IF(ISNUMBER($A2116),DATE(YEAR($A2116),MONTH($A2116),1),"")</f>
        <v/>
      </c>
      <c r="O2116" s="34">
        <f>IF($C2116="","",IFERROR(MATCH($C2116,'案件'!$A$5:$A$84,0),"なし"))</f>
        <v/>
      </c>
      <c r="P2116" s="34">
        <f>IF($B2116="","",IFERROR(MATCH($B2116,'メンバー'!$B$5:$B$24,0),"なし"))</f>
        <v/>
      </c>
    </row>
    <row r="2117" ht="17" customHeight="1">
      <c r="A2117" s="23" t="n"/>
      <c r="B2117" s="21" t="n"/>
      <c r="C2117" s="21" t="n"/>
      <c r="D2117" s="29">
        <f>IF(OR($O2117="",$O2117="なし"),"",INDEX('案件'!$B$5:$B$84,$O2117)&amp;"")</f>
        <v/>
      </c>
      <c r="E2117" s="19" t="n"/>
      <c r="F2117" s="22" t="n"/>
      <c r="G2117" s="22" t="n"/>
      <c r="H2117" s="19" t="n"/>
      <c r="I2117" s="30">
        <f>IF(AND($F2117="",$G2117=""),"",IF(N('設定'!$B$11)&gt;0,ROUND((N($F2117)*60+N($G2117))/N('設定'!$B$11),0)*N('設定'!$B$11),(N($F2117)*60+N($G2117)))/60)</f>
        <v/>
      </c>
      <c r="J2117" s="31">
        <f>IF(OR($I2117="",$P2117="",$P2117="なし"),"",$I2117*N(INDEX('メンバー'!$D$5:$D$24,$P2117)))</f>
        <v/>
      </c>
      <c r="K2117" s="32">
        <f>IF(OR($O2117="",$O2117="なし"),"",INDEX('案件'!$D$5:$D$84,$O2117)&amp;"")</f>
        <v/>
      </c>
      <c r="L2117" s="32">
        <f>IF(AND($A2117="",$B2117="",$C2117="",$F2117="",$G2117=""),"",IF(NOT(ISNUMBER($A2117)),"日付がない",IF($P2117="","氏名がない",IF($P2117="なし","氏名がメンバーにない",IF($O2117="","案件コードがない",IF($O2117="なし","案件コードが案件にない",IF($I2117="","時間がない",IF((N($F2117)*60+N($G2117))=0,"時間が0",IF($I2117=0,"丸めると0分","")))))))))</f>
        <v/>
      </c>
      <c r="M2117" s="58" t="n"/>
      <c r="N2117" s="33">
        <f>IF(ISNUMBER($A2117),DATE(YEAR($A2117),MONTH($A2117),1),"")</f>
        <v/>
      </c>
      <c r="O2117" s="34">
        <f>IF($C2117="","",IFERROR(MATCH($C2117,'案件'!$A$5:$A$84,0),"なし"))</f>
        <v/>
      </c>
      <c r="P2117" s="34">
        <f>IF($B2117="","",IFERROR(MATCH($B2117,'メンバー'!$B$5:$B$24,0),"なし"))</f>
        <v/>
      </c>
    </row>
    <row r="2118" ht="17" customHeight="1">
      <c r="A2118" s="23" t="n"/>
      <c r="B2118" s="21" t="n"/>
      <c r="C2118" s="21" t="n"/>
      <c r="D2118" s="29">
        <f>IF(OR($O2118="",$O2118="なし"),"",INDEX('案件'!$B$5:$B$84,$O2118)&amp;"")</f>
        <v/>
      </c>
      <c r="E2118" s="19" t="n"/>
      <c r="F2118" s="22" t="n"/>
      <c r="G2118" s="22" t="n"/>
      <c r="H2118" s="19" t="n"/>
      <c r="I2118" s="30">
        <f>IF(AND($F2118="",$G2118=""),"",IF(N('設定'!$B$11)&gt;0,ROUND((N($F2118)*60+N($G2118))/N('設定'!$B$11),0)*N('設定'!$B$11),(N($F2118)*60+N($G2118)))/60)</f>
        <v/>
      </c>
      <c r="J2118" s="31">
        <f>IF(OR($I2118="",$P2118="",$P2118="なし"),"",$I2118*N(INDEX('メンバー'!$D$5:$D$24,$P2118)))</f>
        <v/>
      </c>
      <c r="K2118" s="32">
        <f>IF(OR($O2118="",$O2118="なし"),"",INDEX('案件'!$D$5:$D$84,$O2118)&amp;"")</f>
        <v/>
      </c>
      <c r="L2118" s="32">
        <f>IF(AND($A2118="",$B2118="",$C2118="",$F2118="",$G2118=""),"",IF(NOT(ISNUMBER($A2118)),"日付がない",IF($P2118="","氏名がない",IF($P2118="なし","氏名がメンバーにない",IF($O2118="","案件コードがない",IF($O2118="なし","案件コードが案件にない",IF($I2118="","時間がない",IF((N($F2118)*60+N($G2118))=0,"時間が0",IF($I2118=0,"丸めると0分","")))))))))</f>
        <v/>
      </c>
      <c r="M2118" s="58" t="n"/>
      <c r="N2118" s="33">
        <f>IF(ISNUMBER($A2118),DATE(YEAR($A2118),MONTH($A2118),1),"")</f>
        <v/>
      </c>
      <c r="O2118" s="34">
        <f>IF($C2118="","",IFERROR(MATCH($C2118,'案件'!$A$5:$A$84,0),"なし"))</f>
        <v/>
      </c>
      <c r="P2118" s="34">
        <f>IF($B2118="","",IFERROR(MATCH($B2118,'メンバー'!$B$5:$B$24,0),"なし"))</f>
        <v/>
      </c>
    </row>
    <row r="2119" ht="17" customHeight="1">
      <c r="A2119" s="23" t="n"/>
      <c r="B2119" s="21" t="n"/>
      <c r="C2119" s="21" t="n"/>
      <c r="D2119" s="29">
        <f>IF(OR($O2119="",$O2119="なし"),"",INDEX('案件'!$B$5:$B$84,$O2119)&amp;"")</f>
        <v/>
      </c>
      <c r="E2119" s="19" t="n"/>
      <c r="F2119" s="22" t="n"/>
      <c r="G2119" s="22" t="n"/>
      <c r="H2119" s="19" t="n"/>
      <c r="I2119" s="30">
        <f>IF(AND($F2119="",$G2119=""),"",IF(N('設定'!$B$11)&gt;0,ROUND((N($F2119)*60+N($G2119))/N('設定'!$B$11),0)*N('設定'!$B$11),(N($F2119)*60+N($G2119)))/60)</f>
        <v/>
      </c>
      <c r="J2119" s="31">
        <f>IF(OR($I2119="",$P2119="",$P2119="なし"),"",$I2119*N(INDEX('メンバー'!$D$5:$D$24,$P2119)))</f>
        <v/>
      </c>
      <c r="K2119" s="32">
        <f>IF(OR($O2119="",$O2119="なし"),"",INDEX('案件'!$D$5:$D$84,$O2119)&amp;"")</f>
        <v/>
      </c>
      <c r="L2119" s="32">
        <f>IF(AND($A2119="",$B2119="",$C2119="",$F2119="",$G2119=""),"",IF(NOT(ISNUMBER($A2119)),"日付がない",IF($P2119="","氏名がない",IF($P2119="なし","氏名がメンバーにない",IF($O2119="","案件コードがない",IF($O2119="なし","案件コードが案件にない",IF($I2119="","時間がない",IF((N($F2119)*60+N($G2119))=0,"時間が0",IF($I2119=0,"丸めると0分","")))))))))</f>
        <v/>
      </c>
      <c r="M2119" s="58" t="n"/>
      <c r="N2119" s="33">
        <f>IF(ISNUMBER($A2119),DATE(YEAR($A2119),MONTH($A2119),1),"")</f>
        <v/>
      </c>
      <c r="O2119" s="34">
        <f>IF($C2119="","",IFERROR(MATCH($C2119,'案件'!$A$5:$A$84,0),"なし"))</f>
        <v/>
      </c>
      <c r="P2119" s="34">
        <f>IF($B2119="","",IFERROR(MATCH($B2119,'メンバー'!$B$5:$B$24,0),"なし"))</f>
        <v/>
      </c>
    </row>
    <row r="2120" ht="17" customHeight="1">
      <c r="A2120" s="23" t="n"/>
      <c r="B2120" s="21" t="n"/>
      <c r="C2120" s="21" t="n"/>
      <c r="D2120" s="29">
        <f>IF(OR($O2120="",$O2120="なし"),"",INDEX('案件'!$B$5:$B$84,$O2120)&amp;"")</f>
        <v/>
      </c>
      <c r="E2120" s="19" t="n"/>
      <c r="F2120" s="22" t="n"/>
      <c r="G2120" s="22" t="n"/>
      <c r="H2120" s="19" t="n"/>
      <c r="I2120" s="30">
        <f>IF(AND($F2120="",$G2120=""),"",IF(N('設定'!$B$11)&gt;0,ROUND((N($F2120)*60+N($G2120))/N('設定'!$B$11),0)*N('設定'!$B$11),(N($F2120)*60+N($G2120)))/60)</f>
        <v/>
      </c>
      <c r="J2120" s="31">
        <f>IF(OR($I2120="",$P2120="",$P2120="なし"),"",$I2120*N(INDEX('メンバー'!$D$5:$D$24,$P2120)))</f>
        <v/>
      </c>
      <c r="K2120" s="32">
        <f>IF(OR($O2120="",$O2120="なし"),"",INDEX('案件'!$D$5:$D$84,$O2120)&amp;"")</f>
        <v/>
      </c>
      <c r="L2120" s="32">
        <f>IF(AND($A2120="",$B2120="",$C2120="",$F2120="",$G2120=""),"",IF(NOT(ISNUMBER($A2120)),"日付がない",IF($P2120="","氏名がない",IF($P2120="なし","氏名がメンバーにない",IF($O2120="","案件コードがない",IF($O2120="なし","案件コードが案件にない",IF($I2120="","時間がない",IF((N($F2120)*60+N($G2120))=0,"時間が0",IF($I2120=0,"丸めると0分","")))))))))</f>
        <v/>
      </c>
      <c r="M2120" s="58" t="n"/>
      <c r="N2120" s="33">
        <f>IF(ISNUMBER($A2120),DATE(YEAR($A2120),MONTH($A2120),1),"")</f>
        <v/>
      </c>
      <c r="O2120" s="34">
        <f>IF($C2120="","",IFERROR(MATCH($C2120,'案件'!$A$5:$A$84,0),"なし"))</f>
        <v/>
      </c>
      <c r="P2120" s="34">
        <f>IF($B2120="","",IFERROR(MATCH($B2120,'メンバー'!$B$5:$B$24,0),"なし"))</f>
        <v/>
      </c>
    </row>
    <row r="2121" ht="17" customHeight="1">
      <c r="A2121" s="23" t="n"/>
      <c r="B2121" s="21" t="n"/>
      <c r="C2121" s="21" t="n"/>
      <c r="D2121" s="29">
        <f>IF(OR($O2121="",$O2121="なし"),"",INDEX('案件'!$B$5:$B$84,$O2121)&amp;"")</f>
        <v/>
      </c>
      <c r="E2121" s="19" t="n"/>
      <c r="F2121" s="22" t="n"/>
      <c r="G2121" s="22" t="n"/>
      <c r="H2121" s="19" t="n"/>
      <c r="I2121" s="30">
        <f>IF(AND($F2121="",$G2121=""),"",IF(N('設定'!$B$11)&gt;0,ROUND((N($F2121)*60+N($G2121))/N('設定'!$B$11),0)*N('設定'!$B$11),(N($F2121)*60+N($G2121)))/60)</f>
        <v/>
      </c>
      <c r="J2121" s="31">
        <f>IF(OR($I2121="",$P2121="",$P2121="なし"),"",$I2121*N(INDEX('メンバー'!$D$5:$D$24,$P2121)))</f>
        <v/>
      </c>
      <c r="K2121" s="32">
        <f>IF(OR($O2121="",$O2121="なし"),"",INDEX('案件'!$D$5:$D$84,$O2121)&amp;"")</f>
        <v/>
      </c>
      <c r="L2121" s="32">
        <f>IF(AND($A2121="",$B2121="",$C2121="",$F2121="",$G2121=""),"",IF(NOT(ISNUMBER($A2121)),"日付がない",IF($P2121="","氏名がない",IF($P2121="なし","氏名がメンバーにない",IF($O2121="","案件コードがない",IF($O2121="なし","案件コードが案件にない",IF($I2121="","時間がない",IF((N($F2121)*60+N($G2121))=0,"時間が0",IF($I2121=0,"丸めると0分","")))))))))</f>
        <v/>
      </c>
      <c r="M2121" s="58" t="n"/>
      <c r="N2121" s="33">
        <f>IF(ISNUMBER($A2121),DATE(YEAR($A2121),MONTH($A2121),1),"")</f>
        <v/>
      </c>
      <c r="O2121" s="34">
        <f>IF($C2121="","",IFERROR(MATCH($C2121,'案件'!$A$5:$A$84,0),"なし"))</f>
        <v/>
      </c>
      <c r="P2121" s="34">
        <f>IF($B2121="","",IFERROR(MATCH($B2121,'メンバー'!$B$5:$B$24,0),"なし"))</f>
        <v/>
      </c>
    </row>
    <row r="2122" ht="17" customHeight="1">
      <c r="A2122" s="23" t="n"/>
      <c r="B2122" s="21" t="n"/>
      <c r="C2122" s="21" t="n"/>
      <c r="D2122" s="29">
        <f>IF(OR($O2122="",$O2122="なし"),"",INDEX('案件'!$B$5:$B$84,$O2122)&amp;"")</f>
        <v/>
      </c>
      <c r="E2122" s="19" t="n"/>
      <c r="F2122" s="22" t="n"/>
      <c r="G2122" s="22" t="n"/>
      <c r="H2122" s="19" t="n"/>
      <c r="I2122" s="30">
        <f>IF(AND($F2122="",$G2122=""),"",IF(N('設定'!$B$11)&gt;0,ROUND((N($F2122)*60+N($G2122))/N('設定'!$B$11),0)*N('設定'!$B$11),(N($F2122)*60+N($G2122)))/60)</f>
        <v/>
      </c>
      <c r="J2122" s="31">
        <f>IF(OR($I2122="",$P2122="",$P2122="なし"),"",$I2122*N(INDEX('メンバー'!$D$5:$D$24,$P2122)))</f>
        <v/>
      </c>
      <c r="K2122" s="32">
        <f>IF(OR($O2122="",$O2122="なし"),"",INDEX('案件'!$D$5:$D$84,$O2122)&amp;"")</f>
        <v/>
      </c>
      <c r="L2122" s="32">
        <f>IF(AND($A2122="",$B2122="",$C2122="",$F2122="",$G2122=""),"",IF(NOT(ISNUMBER($A2122)),"日付がない",IF($P2122="","氏名がない",IF($P2122="なし","氏名がメンバーにない",IF($O2122="","案件コードがない",IF($O2122="なし","案件コードが案件にない",IF($I2122="","時間がない",IF((N($F2122)*60+N($G2122))=0,"時間が0",IF($I2122=0,"丸めると0分","")))))))))</f>
        <v/>
      </c>
      <c r="M2122" s="58" t="n"/>
      <c r="N2122" s="33">
        <f>IF(ISNUMBER($A2122),DATE(YEAR($A2122),MONTH($A2122),1),"")</f>
        <v/>
      </c>
      <c r="O2122" s="34">
        <f>IF($C2122="","",IFERROR(MATCH($C2122,'案件'!$A$5:$A$84,0),"なし"))</f>
        <v/>
      </c>
      <c r="P2122" s="34">
        <f>IF($B2122="","",IFERROR(MATCH($B2122,'メンバー'!$B$5:$B$24,0),"なし"))</f>
        <v/>
      </c>
    </row>
    <row r="2123" ht="17" customHeight="1">
      <c r="A2123" s="23" t="n"/>
      <c r="B2123" s="21" t="n"/>
      <c r="C2123" s="21" t="n"/>
      <c r="D2123" s="29">
        <f>IF(OR($O2123="",$O2123="なし"),"",INDEX('案件'!$B$5:$B$84,$O2123)&amp;"")</f>
        <v/>
      </c>
      <c r="E2123" s="19" t="n"/>
      <c r="F2123" s="22" t="n"/>
      <c r="G2123" s="22" t="n"/>
      <c r="H2123" s="19" t="n"/>
      <c r="I2123" s="30">
        <f>IF(AND($F2123="",$G2123=""),"",IF(N('設定'!$B$11)&gt;0,ROUND((N($F2123)*60+N($G2123))/N('設定'!$B$11),0)*N('設定'!$B$11),(N($F2123)*60+N($G2123)))/60)</f>
        <v/>
      </c>
      <c r="J2123" s="31">
        <f>IF(OR($I2123="",$P2123="",$P2123="なし"),"",$I2123*N(INDEX('メンバー'!$D$5:$D$24,$P2123)))</f>
        <v/>
      </c>
      <c r="K2123" s="32">
        <f>IF(OR($O2123="",$O2123="なし"),"",INDEX('案件'!$D$5:$D$84,$O2123)&amp;"")</f>
        <v/>
      </c>
      <c r="L2123" s="32">
        <f>IF(AND($A2123="",$B2123="",$C2123="",$F2123="",$G2123=""),"",IF(NOT(ISNUMBER($A2123)),"日付がない",IF($P2123="","氏名がない",IF($P2123="なし","氏名がメンバーにない",IF($O2123="","案件コードがない",IF($O2123="なし","案件コードが案件にない",IF($I2123="","時間がない",IF((N($F2123)*60+N($G2123))=0,"時間が0",IF($I2123=0,"丸めると0分","")))))))))</f>
        <v/>
      </c>
      <c r="M2123" s="58" t="n"/>
      <c r="N2123" s="33">
        <f>IF(ISNUMBER($A2123),DATE(YEAR($A2123),MONTH($A2123),1),"")</f>
        <v/>
      </c>
      <c r="O2123" s="34">
        <f>IF($C2123="","",IFERROR(MATCH($C2123,'案件'!$A$5:$A$84,0),"なし"))</f>
        <v/>
      </c>
      <c r="P2123" s="34">
        <f>IF($B2123="","",IFERROR(MATCH($B2123,'メンバー'!$B$5:$B$24,0),"なし"))</f>
        <v/>
      </c>
    </row>
    <row r="2124" ht="17" customHeight="1">
      <c r="A2124" s="23" t="n"/>
      <c r="B2124" s="21" t="n"/>
      <c r="C2124" s="21" t="n"/>
      <c r="D2124" s="29">
        <f>IF(OR($O2124="",$O2124="なし"),"",INDEX('案件'!$B$5:$B$84,$O2124)&amp;"")</f>
        <v/>
      </c>
      <c r="E2124" s="19" t="n"/>
      <c r="F2124" s="22" t="n"/>
      <c r="G2124" s="22" t="n"/>
      <c r="H2124" s="19" t="n"/>
      <c r="I2124" s="30">
        <f>IF(AND($F2124="",$G2124=""),"",IF(N('設定'!$B$11)&gt;0,ROUND((N($F2124)*60+N($G2124))/N('設定'!$B$11),0)*N('設定'!$B$11),(N($F2124)*60+N($G2124)))/60)</f>
        <v/>
      </c>
      <c r="J2124" s="31">
        <f>IF(OR($I2124="",$P2124="",$P2124="なし"),"",$I2124*N(INDEX('メンバー'!$D$5:$D$24,$P2124)))</f>
        <v/>
      </c>
      <c r="K2124" s="32">
        <f>IF(OR($O2124="",$O2124="なし"),"",INDEX('案件'!$D$5:$D$84,$O2124)&amp;"")</f>
        <v/>
      </c>
      <c r="L2124" s="32">
        <f>IF(AND($A2124="",$B2124="",$C2124="",$F2124="",$G2124=""),"",IF(NOT(ISNUMBER($A2124)),"日付がない",IF($P2124="","氏名がない",IF($P2124="なし","氏名がメンバーにない",IF($O2124="","案件コードがない",IF($O2124="なし","案件コードが案件にない",IF($I2124="","時間がない",IF((N($F2124)*60+N($G2124))=0,"時間が0",IF($I2124=0,"丸めると0分","")))))))))</f>
        <v/>
      </c>
      <c r="M2124" s="58" t="n"/>
      <c r="N2124" s="33">
        <f>IF(ISNUMBER($A2124),DATE(YEAR($A2124),MONTH($A2124),1),"")</f>
        <v/>
      </c>
      <c r="O2124" s="34">
        <f>IF($C2124="","",IFERROR(MATCH($C2124,'案件'!$A$5:$A$84,0),"なし"))</f>
        <v/>
      </c>
      <c r="P2124" s="34">
        <f>IF($B2124="","",IFERROR(MATCH($B2124,'メンバー'!$B$5:$B$24,0),"なし"))</f>
        <v/>
      </c>
    </row>
    <row r="2125" ht="17" customHeight="1">
      <c r="A2125" s="23" t="n"/>
      <c r="B2125" s="21" t="n"/>
      <c r="C2125" s="21" t="n"/>
      <c r="D2125" s="29">
        <f>IF(OR($O2125="",$O2125="なし"),"",INDEX('案件'!$B$5:$B$84,$O2125)&amp;"")</f>
        <v/>
      </c>
      <c r="E2125" s="19" t="n"/>
      <c r="F2125" s="22" t="n"/>
      <c r="G2125" s="22" t="n"/>
      <c r="H2125" s="19" t="n"/>
      <c r="I2125" s="30">
        <f>IF(AND($F2125="",$G2125=""),"",IF(N('設定'!$B$11)&gt;0,ROUND((N($F2125)*60+N($G2125))/N('設定'!$B$11),0)*N('設定'!$B$11),(N($F2125)*60+N($G2125)))/60)</f>
        <v/>
      </c>
      <c r="J2125" s="31">
        <f>IF(OR($I2125="",$P2125="",$P2125="なし"),"",$I2125*N(INDEX('メンバー'!$D$5:$D$24,$P2125)))</f>
        <v/>
      </c>
      <c r="K2125" s="32">
        <f>IF(OR($O2125="",$O2125="なし"),"",INDEX('案件'!$D$5:$D$84,$O2125)&amp;"")</f>
        <v/>
      </c>
      <c r="L2125" s="32">
        <f>IF(AND($A2125="",$B2125="",$C2125="",$F2125="",$G2125=""),"",IF(NOT(ISNUMBER($A2125)),"日付がない",IF($P2125="","氏名がない",IF($P2125="なし","氏名がメンバーにない",IF($O2125="","案件コードがない",IF($O2125="なし","案件コードが案件にない",IF($I2125="","時間がない",IF((N($F2125)*60+N($G2125))=0,"時間が0",IF($I2125=0,"丸めると0分","")))))))))</f>
        <v/>
      </c>
      <c r="M2125" s="58" t="n"/>
      <c r="N2125" s="33">
        <f>IF(ISNUMBER($A2125),DATE(YEAR($A2125),MONTH($A2125),1),"")</f>
        <v/>
      </c>
      <c r="O2125" s="34">
        <f>IF($C2125="","",IFERROR(MATCH($C2125,'案件'!$A$5:$A$84,0),"なし"))</f>
        <v/>
      </c>
      <c r="P2125" s="34">
        <f>IF($B2125="","",IFERROR(MATCH($B2125,'メンバー'!$B$5:$B$24,0),"なし"))</f>
        <v/>
      </c>
    </row>
    <row r="2126" ht="17" customHeight="1">
      <c r="A2126" s="23" t="n"/>
      <c r="B2126" s="21" t="n"/>
      <c r="C2126" s="21" t="n"/>
      <c r="D2126" s="29">
        <f>IF(OR($O2126="",$O2126="なし"),"",INDEX('案件'!$B$5:$B$84,$O2126)&amp;"")</f>
        <v/>
      </c>
      <c r="E2126" s="19" t="n"/>
      <c r="F2126" s="22" t="n"/>
      <c r="G2126" s="22" t="n"/>
      <c r="H2126" s="19" t="n"/>
      <c r="I2126" s="30">
        <f>IF(AND($F2126="",$G2126=""),"",IF(N('設定'!$B$11)&gt;0,ROUND((N($F2126)*60+N($G2126))/N('設定'!$B$11),0)*N('設定'!$B$11),(N($F2126)*60+N($G2126)))/60)</f>
        <v/>
      </c>
      <c r="J2126" s="31">
        <f>IF(OR($I2126="",$P2126="",$P2126="なし"),"",$I2126*N(INDEX('メンバー'!$D$5:$D$24,$P2126)))</f>
        <v/>
      </c>
      <c r="K2126" s="32">
        <f>IF(OR($O2126="",$O2126="なし"),"",INDEX('案件'!$D$5:$D$84,$O2126)&amp;"")</f>
        <v/>
      </c>
      <c r="L2126" s="32">
        <f>IF(AND($A2126="",$B2126="",$C2126="",$F2126="",$G2126=""),"",IF(NOT(ISNUMBER($A2126)),"日付がない",IF($P2126="","氏名がない",IF($P2126="なし","氏名がメンバーにない",IF($O2126="","案件コードがない",IF($O2126="なし","案件コードが案件にない",IF($I2126="","時間がない",IF((N($F2126)*60+N($G2126))=0,"時間が0",IF($I2126=0,"丸めると0分","")))))))))</f>
        <v/>
      </c>
      <c r="M2126" s="58" t="n"/>
      <c r="N2126" s="33">
        <f>IF(ISNUMBER($A2126),DATE(YEAR($A2126),MONTH($A2126),1),"")</f>
        <v/>
      </c>
      <c r="O2126" s="34">
        <f>IF($C2126="","",IFERROR(MATCH($C2126,'案件'!$A$5:$A$84,0),"なし"))</f>
        <v/>
      </c>
      <c r="P2126" s="34">
        <f>IF($B2126="","",IFERROR(MATCH($B2126,'メンバー'!$B$5:$B$24,0),"なし"))</f>
        <v/>
      </c>
    </row>
    <row r="2127" ht="17" customHeight="1">
      <c r="A2127" s="23" t="n"/>
      <c r="B2127" s="21" t="n"/>
      <c r="C2127" s="21" t="n"/>
      <c r="D2127" s="29">
        <f>IF(OR($O2127="",$O2127="なし"),"",INDEX('案件'!$B$5:$B$84,$O2127)&amp;"")</f>
        <v/>
      </c>
      <c r="E2127" s="19" t="n"/>
      <c r="F2127" s="22" t="n"/>
      <c r="G2127" s="22" t="n"/>
      <c r="H2127" s="19" t="n"/>
      <c r="I2127" s="30">
        <f>IF(AND($F2127="",$G2127=""),"",IF(N('設定'!$B$11)&gt;0,ROUND((N($F2127)*60+N($G2127))/N('設定'!$B$11),0)*N('設定'!$B$11),(N($F2127)*60+N($G2127)))/60)</f>
        <v/>
      </c>
      <c r="J2127" s="31">
        <f>IF(OR($I2127="",$P2127="",$P2127="なし"),"",$I2127*N(INDEX('メンバー'!$D$5:$D$24,$P2127)))</f>
        <v/>
      </c>
      <c r="K2127" s="32">
        <f>IF(OR($O2127="",$O2127="なし"),"",INDEX('案件'!$D$5:$D$84,$O2127)&amp;"")</f>
        <v/>
      </c>
      <c r="L2127" s="32">
        <f>IF(AND($A2127="",$B2127="",$C2127="",$F2127="",$G2127=""),"",IF(NOT(ISNUMBER($A2127)),"日付がない",IF($P2127="","氏名がない",IF($P2127="なし","氏名がメンバーにない",IF($O2127="","案件コードがない",IF($O2127="なし","案件コードが案件にない",IF($I2127="","時間がない",IF((N($F2127)*60+N($G2127))=0,"時間が0",IF($I2127=0,"丸めると0分","")))))))))</f>
        <v/>
      </c>
      <c r="M2127" s="58" t="n"/>
      <c r="N2127" s="33">
        <f>IF(ISNUMBER($A2127),DATE(YEAR($A2127),MONTH($A2127),1),"")</f>
        <v/>
      </c>
      <c r="O2127" s="34">
        <f>IF($C2127="","",IFERROR(MATCH($C2127,'案件'!$A$5:$A$84,0),"なし"))</f>
        <v/>
      </c>
      <c r="P2127" s="34">
        <f>IF($B2127="","",IFERROR(MATCH($B2127,'メンバー'!$B$5:$B$24,0),"なし"))</f>
        <v/>
      </c>
    </row>
    <row r="2128" ht="17" customHeight="1">
      <c r="A2128" s="23" t="n"/>
      <c r="B2128" s="21" t="n"/>
      <c r="C2128" s="21" t="n"/>
      <c r="D2128" s="29">
        <f>IF(OR($O2128="",$O2128="なし"),"",INDEX('案件'!$B$5:$B$84,$O2128)&amp;"")</f>
        <v/>
      </c>
      <c r="E2128" s="19" t="n"/>
      <c r="F2128" s="22" t="n"/>
      <c r="G2128" s="22" t="n"/>
      <c r="H2128" s="19" t="n"/>
      <c r="I2128" s="30">
        <f>IF(AND($F2128="",$G2128=""),"",IF(N('設定'!$B$11)&gt;0,ROUND((N($F2128)*60+N($G2128))/N('設定'!$B$11),0)*N('設定'!$B$11),(N($F2128)*60+N($G2128)))/60)</f>
        <v/>
      </c>
      <c r="J2128" s="31">
        <f>IF(OR($I2128="",$P2128="",$P2128="なし"),"",$I2128*N(INDEX('メンバー'!$D$5:$D$24,$P2128)))</f>
        <v/>
      </c>
      <c r="K2128" s="32">
        <f>IF(OR($O2128="",$O2128="なし"),"",INDEX('案件'!$D$5:$D$84,$O2128)&amp;"")</f>
        <v/>
      </c>
      <c r="L2128" s="32">
        <f>IF(AND($A2128="",$B2128="",$C2128="",$F2128="",$G2128=""),"",IF(NOT(ISNUMBER($A2128)),"日付がない",IF($P2128="","氏名がない",IF($P2128="なし","氏名がメンバーにない",IF($O2128="","案件コードがない",IF($O2128="なし","案件コードが案件にない",IF($I2128="","時間がない",IF((N($F2128)*60+N($G2128))=0,"時間が0",IF($I2128=0,"丸めると0分","")))))))))</f>
        <v/>
      </c>
      <c r="M2128" s="58" t="n"/>
      <c r="N2128" s="33">
        <f>IF(ISNUMBER($A2128),DATE(YEAR($A2128),MONTH($A2128),1),"")</f>
        <v/>
      </c>
      <c r="O2128" s="34">
        <f>IF($C2128="","",IFERROR(MATCH($C2128,'案件'!$A$5:$A$84,0),"なし"))</f>
        <v/>
      </c>
      <c r="P2128" s="34">
        <f>IF($B2128="","",IFERROR(MATCH($B2128,'メンバー'!$B$5:$B$24,0),"なし"))</f>
        <v/>
      </c>
    </row>
    <row r="2129" ht="17" customHeight="1">
      <c r="A2129" s="23" t="n"/>
      <c r="B2129" s="21" t="n"/>
      <c r="C2129" s="21" t="n"/>
      <c r="D2129" s="29">
        <f>IF(OR($O2129="",$O2129="なし"),"",INDEX('案件'!$B$5:$B$84,$O2129)&amp;"")</f>
        <v/>
      </c>
      <c r="E2129" s="19" t="n"/>
      <c r="F2129" s="22" t="n"/>
      <c r="G2129" s="22" t="n"/>
      <c r="H2129" s="19" t="n"/>
      <c r="I2129" s="30">
        <f>IF(AND($F2129="",$G2129=""),"",IF(N('設定'!$B$11)&gt;0,ROUND((N($F2129)*60+N($G2129))/N('設定'!$B$11),0)*N('設定'!$B$11),(N($F2129)*60+N($G2129)))/60)</f>
        <v/>
      </c>
      <c r="J2129" s="31">
        <f>IF(OR($I2129="",$P2129="",$P2129="なし"),"",$I2129*N(INDEX('メンバー'!$D$5:$D$24,$P2129)))</f>
        <v/>
      </c>
      <c r="K2129" s="32">
        <f>IF(OR($O2129="",$O2129="なし"),"",INDEX('案件'!$D$5:$D$84,$O2129)&amp;"")</f>
        <v/>
      </c>
      <c r="L2129" s="32">
        <f>IF(AND($A2129="",$B2129="",$C2129="",$F2129="",$G2129=""),"",IF(NOT(ISNUMBER($A2129)),"日付がない",IF($P2129="","氏名がない",IF($P2129="なし","氏名がメンバーにない",IF($O2129="","案件コードがない",IF($O2129="なし","案件コードが案件にない",IF($I2129="","時間がない",IF((N($F2129)*60+N($G2129))=0,"時間が0",IF($I2129=0,"丸めると0分","")))))))))</f>
        <v/>
      </c>
      <c r="M2129" s="58" t="n"/>
      <c r="N2129" s="33">
        <f>IF(ISNUMBER($A2129),DATE(YEAR($A2129),MONTH($A2129),1),"")</f>
        <v/>
      </c>
      <c r="O2129" s="34">
        <f>IF($C2129="","",IFERROR(MATCH($C2129,'案件'!$A$5:$A$84,0),"なし"))</f>
        <v/>
      </c>
      <c r="P2129" s="34">
        <f>IF($B2129="","",IFERROR(MATCH($B2129,'メンバー'!$B$5:$B$24,0),"なし"))</f>
        <v/>
      </c>
    </row>
    <row r="2130" ht="17" customHeight="1">
      <c r="A2130" s="23" t="n"/>
      <c r="B2130" s="21" t="n"/>
      <c r="C2130" s="21" t="n"/>
      <c r="D2130" s="29">
        <f>IF(OR($O2130="",$O2130="なし"),"",INDEX('案件'!$B$5:$B$84,$O2130)&amp;"")</f>
        <v/>
      </c>
      <c r="E2130" s="19" t="n"/>
      <c r="F2130" s="22" t="n"/>
      <c r="G2130" s="22" t="n"/>
      <c r="H2130" s="19" t="n"/>
      <c r="I2130" s="30">
        <f>IF(AND($F2130="",$G2130=""),"",IF(N('設定'!$B$11)&gt;0,ROUND((N($F2130)*60+N($G2130))/N('設定'!$B$11),0)*N('設定'!$B$11),(N($F2130)*60+N($G2130)))/60)</f>
        <v/>
      </c>
      <c r="J2130" s="31">
        <f>IF(OR($I2130="",$P2130="",$P2130="なし"),"",$I2130*N(INDEX('メンバー'!$D$5:$D$24,$P2130)))</f>
        <v/>
      </c>
      <c r="K2130" s="32">
        <f>IF(OR($O2130="",$O2130="なし"),"",INDEX('案件'!$D$5:$D$84,$O2130)&amp;"")</f>
        <v/>
      </c>
      <c r="L2130" s="32">
        <f>IF(AND($A2130="",$B2130="",$C2130="",$F2130="",$G2130=""),"",IF(NOT(ISNUMBER($A2130)),"日付がない",IF($P2130="","氏名がない",IF($P2130="なし","氏名がメンバーにない",IF($O2130="","案件コードがない",IF($O2130="なし","案件コードが案件にない",IF($I2130="","時間がない",IF((N($F2130)*60+N($G2130))=0,"時間が0",IF($I2130=0,"丸めると0分","")))))))))</f>
        <v/>
      </c>
      <c r="M2130" s="58" t="n"/>
      <c r="N2130" s="33">
        <f>IF(ISNUMBER($A2130),DATE(YEAR($A2130),MONTH($A2130),1),"")</f>
        <v/>
      </c>
      <c r="O2130" s="34">
        <f>IF($C2130="","",IFERROR(MATCH($C2130,'案件'!$A$5:$A$84,0),"なし"))</f>
        <v/>
      </c>
      <c r="P2130" s="34">
        <f>IF($B2130="","",IFERROR(MATCH($B2130,'メンバー'!$B$5:$B$24,0),"なし"))</f>
        <v/>
      </c>
    </row>
    <row r="2131" ht="17" customHeight="1">
      <c r="A2131" s="23" t="n"/>
      <c r="B2131" s="21" t="n"/>
      <c r="C2131" s="21" t="n"/>
      <c r="D2131" s="29">
        <f>IF(OR($O2131="",$O2131="なし"),"",INDEX('案件'!$B$5:$B$84,$O2131)&amp;"")</f>
        <v/>
      </c>
      <c r="E2131" s="19" t="n"/>
      <c r="F2131" s="22" t="n"/>
      <c r="G2131" s="22" t="n"/>
      <c r="H2131" s="19" t="n"/>
      <c r="I2131" s="30">
        <f>IF(AND($F2131="",$G2131=""),"",IF(N('設定'!$B$11)&gt;0,ROUND((N($F2131)*60+N($G2131))/N('設定'!$B$11),0)*N('設定'!$B$11),(N($F2131)*60+N($G2131)))/60)</f>
        <v/>
      </c>
      <c r="J2131" s="31">
        <f>IF(OR($I2131="",$P2131="",$P2131="なし"),"",$I2131*N(INDEX('メンバー'!$D$5:$D$24,$P2131)))</f>
        <v/>
      </c>
      <c r="K2131" s="32">
        <f>IF(OR($O2131="",$O2131="なし"),"",INDEX('案件'!$D$5:$D$84,$O2131)&amp;"")</f>
        <v/>
      </c>
      <c r="L2131" s="32">
        <f>IF(AND($A2131="",$B2131="",$C2131="",$F2131="",$G2131=""),"",IF(NOT(ISNUMBER($A2131)),"日付がない",IF($P2131="","氏名がない",IF($P2131="なし","氏名がメンバーにない",IF($O2131="","案件コードがない",IF($O2131="なし","案件コードが案件にない",IF($I2131="","時間がない",IF((N($F2131)*60+N($G2131))=0,"時間が0",IF($I2131=0,"丸めると0分","")))))))))</f>
        <v/>
      </c>
      <c r="M2131" s="58" t="n"/>
      <c r="N2131" s="33">
        <f>IF(ISNUMBER($A2131),DATE(YEAR($A2131),MONTH($A2131),1),"")</f>
        <v/>
      </c>
      <c r="O2131" s="34">
        <f>IF($C2131="","",IFERROR(MATCH($C2131,'案件'!$A$5:$A$84,0),"なし"))</f>
        <v/>
      </c>
      <c r="P2131" s="34">
        <f>IF($B2131="","",IFERROR(MATCH($B2131,'メンバー'!$B$5:$B$24,0),"なし"))</f>
        <v/>
      </c>
    </row>
    <row r="2132" ht="17" customHeight="1">
      <c r="A2132" s="23" t="n"/>
      <c r="B2132" s="21" t="n"/>
      <c r="C2132" s="21" t="n"/>
      <c r="D2132" s="29">
        <f>IF(OR($O2132="",$O2132="なし"),"",INDEX('案件'!$B$5:$B$84,$O2132)&amp;"")</f>
        <v/>
      </c>
      <c r="E2132" s="19" t="n"/>
      <c r="F2132" s="22" t="n"/>
      <c r="G2132" s="22" t="n"/>
      <c r="H2132" s="19" t="n"/>
      <c r="I2132" s="30">
        <f>IF(AND($F2132="",$G2132=""),"",IF(N('設定'!$B$11)&gt;0,ROUND((N($F2132)*60+N($G2132))/N('設定'!$B$11),0)*N('設定'!$B$11),(N($F2132)*60+N($G2132)))/60)</f>
        <v/>
      </c>
      <c r="J2132" s="31">
        <f>IF(OR($I2132="",$P2132="",$P2132="なし"),"",$I2132*N(INDEX('メンバー'!$D$5:$D$24,$P2132)))</f>
        <v/>
      </c>
      <c r="K2132" s="32">
        <f>IF(OR($O2132="",$O2132="なし"),"",INDEX('案件'!$D$5:$D$84,$O2132)&amp;"")</f>
        <v/>
      </c>
      <c r="L2132" s="32">
        <f>IF(AND($A2132="",$B2132="",$C2132="",$F2132="",$G2132=""),"",IF(NOT(ISNUMBER($A2132)),"日付がない",IF($P2132="","氏名がない",IF($P2132="なし","氏名がメンバーにない",IF($O2132="","案件コードがない",IF($O2132="なし","案件コードが案件にない",IF($I2132="","時間がない",IF((N($F2132)*60+N($G2132))=0,"時間が0",IF($I2132=0,"丸めると0分","")))))))))</f>
        <v/>
      </c>
      <c r="M2132" s="58" t="n"/>
      <c r="N2132" s="33">
        <f>IF(ISNUMBER($A2132),DATE(YEAR($A2132),MONTH($A2132),1),"")</f>
        <v/>
      </c>
      <c r="O2132" s="34">
        <f>IF($C2132="","",IFERROR(MATCH($C2132,'案件'!$A$5:$A$84,0),"なし"))</f>
        <v/>
      </c>
      <c r="P2132" s="34">
        <f>IF($B2132="","",IFERROR(MATCH($B2132,'メンバー'!$B$5:$B$24,0),"なし"))</f>
        <v/>
      </c>
    </row>
    <row r="2133" ht="17" customHeight="1">
      <c r="A2133" s="23" t="n"/>
      <c r="B2133" s="21" t="n"/>
      <c r="C2133" s="21" t="n"/>
      <c r="D2133" s="29">
        <f>IF(OR($O2133="",$O2133="なし"),"",INDEX('案件'!$B$5:$B$84,$O2133)&amp;"")</f>
        <v/>
      </c>
      <c r="E2133" s="19" t="n"/>
      <c r="F2133" s="22" t="n"/>
      <c r="G2133" s="22" t="n"/>
      <c r="H2133" s="19" t="n"/>
      <c r="I2133" s="30">
        <f>IF(AND($F2133="",$G2133=""),"",IF(N('設定'!$B$11)&gt;0,ROUND((N($F2133)*60+N($G2133))/N('設定'!$B$11),0)*N('設定'!$B$11),(N($F2133)*60+N($G2133)))/60)</f>
        <v/>
      </c>
      <c r="J2133" s="31">
        <f>IF(OR($I2133="",$P2133="",$P2133="なし"),"",$I2133*N(INDEX('メンバー'!$D$5:$D$24,$P2133)))</f>
        <v/>
      </c>
      <c r="K2133" s="32">
        <f>IF(OR($O2133="",$O2133="なし"),"",INDEX('案件'!$D$5:$D$84,$O2133)&amp;"")</f>
        <v/>
      </c>
      <c r="L2133" s="32">
        <f>IF(AND($A2133="",$B2133="",$C2133="",$F2133="",$G2133=""),"",IF(NOT(ISNUMBER($A2133)),"日付がない",IF($P2133="","氏名がない",IF($P2133="なし","氏名がメンバーにない",IF($O2133="","案件コードがない",IF($O2133="なし","案件コードが案件にない",IF($I2133="","時間がない",IF((N($F2133)*60+N($G2133))=0,"時間が0",IF($I2133=0,"丸めると0分","")))))))))</f>
        <v/>
      </c>
      <c r="M2133" s="58" t="n"/>
      <c r="N2133" s="33">
        <f>IF(ISNUMBER($A2133),DATE(YEAR($A2133),MONTH($A2133),1),"")</f>
        <v/>
      </c>
      <c r="O2133" s="34">
        <f>IF($C2133="","",IFERROR(MATCH($C2133,'案件'!$A$5:$A$84,0),"なし"))</f>
        <v/>
      </c>
      <c r="P2133" s="34">
        <f>IF($B2133="","",IFERROR(MATCH($B2133,'メンバー'!$B$5:$B$24,0),"なし"))</f>
        <v/>
      </c>
    </row>
    <row r="2134" ht="17" customHeight="1">
      <c r="A2134" s="23" t="n"/>
      <c r="B2134" s="21" t="n"/>
      <c r="C2134" s="21" t="n"/>
      <c r="D2134" s="29">
        <f>IF(OR($O2134="",$O2134="なし"),"",INDEX('案件'!$B$5:$B$84,$O2134)&amp;"")</f>
        <v/>
      </c>
      <c r="E2134" s="19" t="n"/>
      <c r="F2134" s="22" t="n"/>
      <c r="G2134" s="22" t="n"/>
      <c r="H2134" s="19" t="n"/>
      <c r="I2134" s="30">
        <f>IF(AND($F2134="",$G2134=""),"",IF(N('設定'!$B$11)&gt;0,ROUND((N($F2134)*60+N($G2134))/N('設定'!$B$11),0)*N('設定'!$B$11),(N($F2134)*60+N($G2134)))/60)</f>
        <v/>
      </c>
      <c r="J2134" s="31">
        <f>IF(OR($I2134="",$P2134="",$P2134="なし"),"",$I2134*N(INDEX('メンバー'!$D$5:$D$24,$P2134)))</f>
        <v/>
      </c>
      <c r="K2134" s="32">
        <f>IF(OR($O2134="",$O2134="なし"),"",INDEX('案件'!$D$5:$D$84,$O2134)&amp;"")</f>
        <v/>
      </c>
      <c r="L2134" s="32">
        <f>IF(AND($A2134="",$B2134="",$C2134="",$F2134="",$G2134=""),"",IF(NOT(ISNUMBER($A2134)),"日付がない",IF($P2134="","氏名がない",IF($P2134="なし","氏名がメンバーにない",IF($O2134="","案件コードがない",IF($O2134="なし","案件コードが案件にない",IF($I2134="","時間がない",IF((N($F2134)*60+N($G2134))=0,"時間が0",IF($I2134=0,"丸めると0分","")))))))))</f>
        <v/>
      </c>
      <c r="M2134" s="58" t="n"/>
      <c r="N2134" s="33">
        <f>IF(ISNUMBER($A2134),DATE(YEAR($A2134),MONTH($A2134),1),"")</f>
        <v/>
      </c>
      <c r="O2134" s="34">
        <f>IF($C2134="","",IFERROR(MATCH($C2134,'案件'!$A$5:$A$84,0),"なし"))</f>
        <v/>
      </c>
      <c r="P2134" s="34">
        <f>IF($B2134="","",IFERROR(MATCH($B2134,'メンバー'!$B$5:$B$24,0),"なし"))</f>
        <v/>
      </c>
    </row>
    <row r="2135" ht="17" customHeight="1">
      <c r="A2135" s="23" t="n"/>
      <c r="B2135" s="21" t="n"/>
      <c r="C2135" s="21" t="n"/>
      <c r="D2135" s="29">
        <f>IF(OR($O2135="",$O2135="なし"),"",INDEX('案件'!$B$5:$B$84,$O2135)&amp;"")</f>
        <v/>
      </c>
      <c r="E2135" s="19" t="n"/>
      <c r="F2135" s="22" t="n"/>
      <c r="G2135" s="22" t="n"/>
      <c r="H2135" s="19" t="n"/>
      <c r="I2135" s="30">
        <f>IF(AND($F2135="",$G2135=""),"",IF(N('設定'!$B$11)&gt;0,ROUND((N($F2135)*60+N($G2135))/N('設定'!$B$11),0)*N('設定'!$B$11),(N($F2135)*60+N($G2135)))/60)</f>
        <v/>
      </c>
      <c r="J2135" s="31">
        <f>IF(OR($I2135="",$P2135="",$P2135="なし"),"",$I2135*N(INDEX('メンバー'!$D$5:$D$24,$P2135)))</f>
        <v/>
      </c>
      <c r="K2135" s="32">
        <f>IF(OR($O2135="",$O2135="なし"),"",INDEX('案件'!$D$5:$D$84,$O2135)&amp;"")</f>
        <v/>
      </c>
      <c r="L2135" s="32">
        <f>IF(AND($A2135="",$B2135="",$C2135="",$F2135="",$G2135=""),"",IF(NOT(ISNUMBER($A2135)),"日付がない",IF($P2135="","氏名がない",IF($P2135="なし","氏名がメンバーにない",IF($O2135="","案件コードがない",IF($O2135="なし","案件コードが案件にない",IF($I2135="","時間がない",IF((N($F2135)*60+N($G2135))=0,"時間が0",IF($I2135=0,"丸めると0分","")))))))))</f>
        <v/>
      </c>
      <c r="M2135" s="58" t="n"/>
      <c r="N2135" s="33">
        <f>IF(ISNUMBER($A2135),DATE(YEAR($A2135),MONTH($A2135),1),"")</f>
        <v/>
      </c>
      <c r="O2135" s="34">
        <f>IF($C2135="","",IFERROR(MATCH($C2135,'案件'!$A$5:$A$84,0),"なし"))</f>
        <v/>
      </c>
      <c r="P2135" s="34">
        <f>IF($B2135="","",IFERROR(MATCH($B2135,'メンバー'!$B$5:$B$24,0),"なし"))</f>
        <v/>
      </c>
    </row>
    <row r="2136" ht="17" customHeight="1">
      <c r="A2136" s="23" t="n"/>
      <c r="B2136" s="21" t="n"/>
      <c r="C2136" s="21" t="n"/>
      <c r="D2136" s="29">
        <f>IF(OR($O2136="",$O2136="なし"),"",INDEX('案件'!$B$5:$B$84,$O2136)&amp;"")</f>
        <v/>
      </c>
      <c r="E2136" s="19" t="n"/>
      <c r="F2136" s="22" t="n"/>
      <c r="G2136" s="22" t="n"/>
      <c r="H2136" s="19" t="n"/>
      <c r="I2136" s="30">
        <f>IF(AND($F2136="",$G2136=""),"",IF(N('設定'!$B$11)&gt;0,ROUND((N($F2136)*60+N($G2136))/N('設定'!$B$11),0)*N('設定'!$B$11),(N($F2136)*60+N($G2136)))/60)</f>
        <v/>
      </c>
      <c r="J2136" s="31">
        <f>IF(OR($I2136="",$P2136="",$P2136="なし"),"",$I2136*N(INDEX('メンバー'!$D$5:$D$24,$P2136)))</f>
        <v/>
      </c>
      <c r="K2136" s="32">
        <f>IF(OR($O2136="",$O2136="なし"),"",INDEX('案件'!$D$5:$D$84,$O2136)&amp;"")</f>
        <v/>
      </c>
      <c r="L2136" s="32">
        <f>IF(AND($A2136="",$B2136="",$C2136="",$F2136="",$G2136=""),"",IF(NOT(ISNUMBER($A2136)),"日付がない",IF($P2136="","氏名がない",IF($P2136="なし","氏名がメンバーにない",IF($O2136="","案件コードがない",IF($O2136="なし","案件コードが案件にない",IF($I2136="","時間がない",IF((N($F2136)*60+N($G2136))=0,"時間が0",IF($I2136=0,"丸めると0分","")))))))))</f>
        <v/>
      </c>
      <c r="M2136" s="58" t="n"/>
      <c r="N2136" s="33">
        <f>IF(ISNUMBER($A2136),DATE(YEAR($A2136),MONTH($A2136),1),"")</f>
        <v/>
      </c>
      <c r="O2136" s="34">
        <f>IF($C2136="","",IFERROR(MATCH($C2136,'案件'!$A$5:$A$84,0),"なし"))</f>
        <v/>
      </c>
      <c r="P2136" s="34">
        <f>IF($B2136="","",IFERROR(MATCH($B2136,'メンバー'!$B$5:$B$24,0),"なし"))</f>
        <v/>
      </c>
    </row>
    <row r="2137" ht="17" customHeight="1">
      <c r="A2137" s="23" t="n"/>
      <c r="B2137" s="21" t="n"/>
      <c r="C2137" s="21" t="n"/>
      <c r="D2137" s="29">
        <f>IF(OR($O2137="",$O2137="なし"),"",INDEX('案件'!$B$5:$B$84,$O2137)&amp;"")</f>
        <v/>
      </c>
      <c r="E2137" s="19" t="n"/>
      <c r="F2137" s="22" t="n"/>
      <c r="G2137" s="22" t="n"/>
      <c r="H2137" s="19" t="n"/>
      <c r="I2137" s="30">
        <f>IF(AND($F2137="",$G2137=""),"",IF(N('設定'!$B$11)&gt;0,ROUND((N($F2137)*60+N($G2137))/N('設定'!$B$11),0)*N('設定'!$B$11),(N($F2137)*60+N($G2137)))/60)</f>
        <v/>
      </c>
      <c r="J2137" s="31">
        <f>IF(OR($I2137="",$P2137="",$P2137="なし"),"",$I2137*N(INDEX('メンバー'!$D$5:$D$24,$P2137)))</f>
        <v/>
      </c>
      <c r="K2137" s="32">
        <f>IF(OR($O2137="",$O2137="なし"),"",INDEX('案件'!$D$5:$D$84,$O2137)&amp;"")</f>
        <v/>
      </c>
      <c r="L2137" s="32">
        <f>IF(AND($A2137="",$B2137="",$C2137="",$F2137="",$G2137=""),"",IF(NOT(ISNUMBER($A2137)),"日付がない",IF($P2137="","氏名がない",IF($P2137="なし","氏名がメンバーにない",IF($O2137="","案件コードがない",IF($O2137="なし","案件コードが案件にない",IF($I2137="","時間がない",IF((N($F2137)*60+N($G2137))=0,"時間が0",IF($I2137=0,"丸めると0分","")))))))))</f>
        <v/>
      </c>
      <c r="M2137" s="58" t="n"/>
      <c r="N2137" s="33">
        <f>IF(ISNUMBER($A2137),DATE(YEAR($A2137),MONTH($A2137),1),"")</f>
        <v/>
      </c>
      <c r="O2137" s="34">
        <f>IF($C2137="","",IFERROR(MATCH($C2137,'案件'!$A$5:$A$84,0),"なし"))</f>
        <v/>
      </c>
      <c r="P2137" s="34">
        <f>IF($B2137="","",IFERROR(MATCH($B2137,'メンバー'!$B$5:$B$24,0),"なし"))</f>
        <v/>
      </c>
    </row>
    <row r="2138" ht="17" customHeight="1">
      <c r="A2138" s="23" t="n"/>
      <c r="B2138" s="21" t="n"/>
      <c r="C2138" s="21" t="n"/>
      <c r="D2138" s="29">
        <f>IF(OR($O2138="",$O2138="なし"),"",INDEX('案件'!$B$5:$B$84,$O2138)&amp;"")</f>
        <v/>
      </c>
      <c r="E2138" s="19" t="n"/>
      <c r="F2138" s="22" t="n"/>
      <c r="G2138" s="22" t="n"/>
      <c r="H2138" s="19" t="n"/>
      <c r="I2138" s="30">
        <f>IF(AND($F2138="",$G2138=""),"",IF(N('設定'!$B$11)&gt;0,ROUND((N($F2138)*60+N($G2138))/N('設定'!$B$11),0)*N('設定'!$B$11),(N($F2138)*60+N($G2138)))/60)</f>
        <v/>
      </c>
      <c r="J2138" s="31">
        <f>IF(OR($I2138="",$P2138="",$P2138="なし"),"",$I2138*N(INDEX('メンバー'!$D$5:$D$24,$P2138)))</f>
        <v/>
      </c>
      <c r="K2138" s="32">
        <f>IF(OR($O2138="",$O2138="なし"),"",INDEX('案件'!$D$5:$D$84,$O2138)&amp;"")</f>
        <v/>
      </c>
      <c r="L2138" s="32">
        <f>IF(AND($A2138="",$B2138="",$C2138="",$F2138="",$G2138=""),"",IF(NOT(ISNUMBER($A2138)),"日付がない",IF($P2138="","氏名がない",IF($P2138="なし","氏名がメンバーにない",IF($O2138="","案件コードがない",IF($O2138="なし","案件コードが案件にない",IF($I2138="","時間がない",IF((N($F2138)*60+N($G2138))=0,"時間が0",IF($I2138=0,"丸めると0分","")))))))))</f>
        <v/>
      </c>
      <c r="M2138" s="58" t="n"/>
      <c r="N2138" s="33">
        <f>IF(ISNUMBER($A2138),DATE(YEAR($A2138),MONTH($A2138),1),"")</f>
        <v/>
      </c>
      <c r="O2138" s="34">
        <f>IF($C2138="","",IFERROR(MATCH($C2138,'案件'!$A$5:$A$84,0),"なし"))</f>
        <v/>
      </c>
      <c r="P2138" s="34">
        <f>IF($B2138="","",IFERROR(MATCH($B2138,'メンバー'!$B$5:$B$24,0),"なし"))</f>
        <v/>
      </c>
    </row>
    <row r="2139" ht="17" customHeight="1">
      <c r="A2139" s="23" t="n"/>
      <c r="B2139" s="21" t="n"/>
      <c r="C2139" s="21" t="n"/>
      <c r="D2139" s="29">
        <f>IF(OR($O2139="",$O2139="なし"),"",INDEX('案件'!$B$5:$B$84,$O2139)&amp;"")</f>
        <v/>
      </c>
      <c r="E2139" s="19" t="n"/>
      <c r="F2139" s="22" t="n"/>
      <c r="G2139" s="22" t="n"/>
      <c r="H2139" s="19" t="n"/>
      <c r="I2139" s="30">
        <f>IF(AND($F2139="",$G2139=""),"",IF(N('設定'!$B$11)&gt;0,ROUND((N($F2139)*60+N($G2139))/N('設定'!$B$11),0)*N('設定'!$B$11),(N($F2139)*60+N($G2139)))/60)</f>
        <v/>
      </c>
      <c r="J2139" s="31">
        <f>IF(OR($I2139="",$P2139="",$P2139="なし"),"",$I2139*N(INDEX('メンバー'!$D$5:$D$24,$P2139)))</f>
        <v/>
      </c>
      <c r="K2139" s="32">
        <f>IF(OR($O2139="",$O2139="なし"),"",INDEX('案件'!$D$5:$D$84,$O2139)&amp;"")</f>
        <v/>
      </c>
      <c r="L2139" s="32">
        <f>IF(AND($A2139="",$B2139="",$C2139="",$F2139="",$G2139=""),"",IF(NOT(ISNUMBER($A2139)),"日付がない",IF($P2139="","氏名がない",IF($P2139="なし","氏名がメンバーにない",IF($O2139="","案件コードがない",IF($O2139="なし","案件コードが案件にない",IF($I2139="","時間がない",IF((N($F2139)*60+N($G2139))=0,"時間が0",IF($I2139=0,"丸めると0分","")))))))))</f>
        <v/>
      </c>
      <c r="M2139" s="58" t="n"/>
      <c r="N2139" s="33">
        <f>IF(ISNUMBER($A2139),DATE(YEAR($A2139),MONTH($A2139),1),"")</f>
        <v/>
      </c>
      <c r="O2139" s="34">
        <f>IF($C2139="","",IFERROR(MATCH($C2139,'案件'!$A$5:$A$84,0),"なし"))</f>
        <v/>
      </c>
      <c r="P2139" s="34">
        <f>IF($B2139="","",IFERROR(MATCH($B2139,'メンバー'!$B$5:$B$24,0),"なし"))</f>
        <v/>
      </c>
    </row>
    <row r="2140" ht="17" customHeight="1">
      <c r="A2140" s="23" t="n"/>
      <c r="B2140" s="21" t="n"/>
      <c r="C2140" s="21" t="n"/>
      <c r="D2140" s="29">
        <f>IF(OR($O2140="",$O2140="なし"),"",INDEX('案件'!$B$5:$B$84,$O2140)&amp;"")</f>
        <v/>
      </c>
      <c r="E2140" s="19" t="n"/>
      <c r="F2140" s="22" t="n"/>
      <c r="G2140" s="22" t="n"/>
      <c r="H2140" s="19" t="n"/>
      <c r="I2140" s="30">
        <f>IF(AND($F2140="",$G2140=""),"",IF(N('設定'!$B$11)&gt;0,ROUND((N($F2140)*60+N($G2140))/N('設定'!$B$11),0)*N('設定'!$B$11),(N($F2140)*60+N($G2140)))/60)</f>
        <v/>
      </c>
      <c r="J2140" s="31">
        <f>IF(OR($I2140="",$P2140="",$P2140="なし"),"",$I2140*N(INDEX('メンバー'!$D$5:$D$24,$P2140)))</f>
        <v/>
      </c>
      <c r="K2140" s="32">
        <f>IF(OR($O2140="",$O2140="なし"),"",INDEX('案件'!$D$5:$D$84,$O2140)&amp;"")</f>
        <v/>
      </c>
      <c r="L2140" s="32">
        <f>IF(AND($A2140="",$B2140="",$C2140="",$F2140="",$G2140=""),"",IF(NOT(ISNUMBER($A2140)),"日付がない",IF($P2140="","氏名がない",IF($P2140="なし","氏名がメンバーにない",IF($O2140="","案件コードがない",IF($O2140="なし","案件コードが案件にない",IF($I2140="","時間がない",IF((N($F2140)*60+N($G2140))=0,"時間が0",IF($I2140=0,"丸めると0分","")))))))))</f>
        <v/>
      </c>
      <c r="M2140" s="58" t="n"/>
      <c r="N2140" s="33">
        <f>IF(ISNUMBER($A2140),DATE(YEAR($A2140),MONTH($A2140),1),"")</f>
        <v/>
      </c>
      <c r="O2140" s="34">
        <f>IF($C2140="","",IFERROR(MATCH($C2140,'案件'!$A$5:$A$84,0),"なし"))</f>
        <v/>
      </c>
      <c r="P2140" s="34">
        <f>IF($B2140="","",IFERROR(MATCH($B2140,'メンバー'!$B$5:$B$24,0),"なし"))</f>
        <v/>
      </c>
    </row>
    <row r="2141" ht="17" customHeight="1">
      <c r="A2141" s="23" t="n"/>
      <c r="B2141" s="21" t="n"/>
      <c r="C2141" s="21" t="n"/>
      <c r="D2141" s="29">
        <f>IF(OR($O2141="",$O2141="なし"),"",INDEX('案件'!$B$5:$B$84,$O2141)&amp;"")</f>
        <v/>
      </c>
      <c r="E2141" s="19" t="n"/>
      <c r="F2141" s="22" t="n"/>
      <c r="G2141" s="22" t="n"/>
      <c r="H2141" s="19" t="n"/>
      <c r="I2141" s="30">
        <f>IF(AND($F2141="",$G2141=""),"",IF(N('設定'!$B$11)&gt;0,ROUND((N($F2141)*60+N($G2141))/N('設定'!$B$11),0)*N('設定'!$B$11),(N($F2141)*60+N($G2141)))/60)</f>
        <v/>
      </c>
      <c r="J2141" s="31">
        <f>IF(OR($I2141="",$P2141="",$P2141="なし"),"",$I2141*N(INDEX('メンバー'!$D$5:$D$24,$P2141)))</f>
        <v/>
      </c>
      <c r="K2141" s="32">
        <f>IF(OR($O2141="",$O2141="なし"),"",INDEX('案件'!$D$5:$D$84,$O2141)&amp;"")</f>
        <v/>
      </c>
      <c r="L2141" s="32">
        <f>IF(AND($A2141="",$B2141="",$C2141="",$F2141="",$G2141=""),"",IF(NOT(ISNUMBER($A2141)),"日付がない",IF($P2141="","氏名がない",IF($P2141="なし","氏名がメンバーにない",IF($O2141="","案件コードがない",IF($O2141="なし","案件コードが案件にない",IF($I2141="","時間がない",IF((N($F2141)*60+N($G2141))=0,"時間が0",IF($I2141=0,"丸めると0分","")))))))))</f>
        <v/>
      </c>
      <c r="M2141" s="58" t="n"/>
      <c r="N2141" s="33">
        <f>IF(ISNUMBER($A2141),DATE(YEAR($A2141),MONTH($A2141),1),"")</f>
        <v/>
      </c>
      <c r="O2141" s="34">
        <f>IF($C2141="","",IFERROR(MATCH($C2141,'案件'!$A$5:$A$84,0),"なし"))</f>
        <v/>
      </c>
      <c r="P2141" s="34">
        <f>IF($B2141="","",IFERROR(MATCH($B2141,'メンバー'!$B$5:$B$24,0),"なし"))</f>
        <v/>
      </c>
    </row>
    <row r="2142" ht="17" customHeight="1">
      <c r="A2142" s="23" t="n"/>
      <c r="B2142" s="21" t="n"/>
      <c r="C2142" s="21" t="n"/>
      <c r="D2142" s="29">
        <f>IF(OR($O2142="",$O2142="なし"),"",INDEX('案件'!$B$5:$B$84,$O2142)&amp;"")</f>
        <v/>
      </c>
      <c r="E2142" s="19" t="n"/>
      <c r="F2142" s="22" t="n"/>
      <c r="G2142" s="22" t="n"/>
      <c r="H2142" s="19" t="n"/>
      <c r="I2142" s="30">
        <f>IF(AND($F2142="",$G2142=""),"",IF(N('設定'!$B$11)&gt;0,ROUND((N($F2142)*60+N($G2142))/N('設定'!$B$11),0)*N('設定'!$B$11),(N($F2142)*60+N($G2142)))/60)</f>
        <v/>
      </c>
      <c r="J2142" s="31">
        <f>IF(OR($I2142="",$P2142="",$P2142="なし"),"",$I2142*N(INDEX('メンバー'!$D$5:$D$24,$P2142)))</f>
        <v/>
      </c>
      <c r="K2142" s="32">
        <f>IF(OR($O2142="",$O2142="なし"),"",INDEX('案件'!$D$5:$D$84,$O2142)&amp;"")</f>
        <v/>
      </c>
      <c r="L2142" s="32">
        <f>IF(AND($A2142="",$B2142="",$C2142="",$F2142="",$G2142=""),"",IF(NOT(ISNUMBER($A2142)),"日付がない",IF($P2142="","氏名がない",IF($P2142="なし","氏名がメンバーにない",IF($O2142="","案件コードがない",IF($O2142="なし","案件コードが案件にない",IF($I2142="","時間がない",IF((N($F2142)*60+N($G2142))=0,"時間が0",IF($I2142=0,"丸めると0分","")))))))))</f>
        <v/>
      </c>
      <c r="M2142" s="58" t="n"/>
      <c r="N2142" s="33">
        <f>IF(ISNUMBER($A2142),DATE(YEAR($A2142),MONTH($A2142),1),"")</f>
        <v/>
      </c>
      <c r="O2142" s="34">
        <f>IF($C2142="","",IFERROR(MATCH($C2142,'案件'!$A$5:$A$84,0),"なし"))</f>
        <v/>
      </c>
      <c r="P2142" s="34">
        <f>IF($B2142="","",IFERROR(MATCH($B2142,'メンバー'!$B$5:$B$24,0),"なし"))</f>
        <v/>
      </c>
    </row>
    <row r="2143" ht="17" customHeight="1">
      <c r="A2143" s="23" t="n"/>
      <c r="B2143" s="21" t="n"/>
      <c r="C2143" s="21" t="n"/>
      <c r="D2143" s="29">
        <f>IF(OR($O2143="",$O2143="なし"),"",INDEX('案件'!$B$5:$B$84,$O2143)&amp;"")</f>
        <v/>
      </c>
      <c r="E2143" s="19" t="n"/>
      <c r="F2143" s="22" t="n"/>
      <c r="G2143" s="22" t="n"/>
      <c r="H2143" s="19" t="n"/>
      <c r="I2143" s="30">
        <f>IF(AND($F2143="",$G2143=""),"",IF(N('設定'!$B$11)&gt;0,ROUND((N($F2143)*60+N($G2143))/N('設定'!$B$11),0)*N('設定'!$B$11),(N($F2143)*60+N($G2143)))/60)</f>
        <v/>
      </c>
      <c r="J2143" s="31">
        <f>IF(OR($I2143="",$P2143="",$P2143="なし"),"",$I2143*N(INDEX('メンバー'!$D$5:$D$24,$P2143)))</f>
        <v/>
      </c>
      <c r="K2143" s="32">
        <f>IF(OR($O2143="",$O2143="なし"),"",INDEX('案件'!$D$5:$D$84,$O2143)&amp;"")</f>
        <v/>
      </c>
      <c r="L2143" s="32">
        <f>IF(AND($A2143="",$B2143="",$C2143="",$F2143="",$G2143=""),"",IF(NOT(ISNUMBER($A2143)),"日付がない",IF($P2143="","氏名がない",IF($P2143="なし","氏名がメンバーにない",IF($O2143="","案件コードがない",IF($O2143="なし","案件コードが案件にない",IF($I2143="","時間がない",IF((N($F2143)*60+N($G2143))=0,"時間が0",IF($I2143=0,"丸めると0分","")))))))))</f>
        <v/>
      </c>
      <c r="M2143" s="58" t="n"/>
      <c r="N2143" s="33">
        <f>IF(ISNUMBER($A2143),DATE(YEAR($A2143),MONTH($A2143),1),"")</f>
        <v/>
      </c>
      <c r="O2143" s="34">
        <f>IF($C2143="","",IFERROR(MATCH($C2143,'案件'!$A$5:$A$84,0),"なし"))</f>
        <v/>
      </c>
      <c r="P2143" s="34">
        <f>IF($B2143="","",IFERROR(MATCH($B2143,'メンバー'!$B$5:$B$24,0),"なし"))</f>
        <v/>
      </c>
    </row>
    <row r="2144" ht="17" customHeight="1">
      <c r="A2144" s="23" t="n"/>
      <c r="B2144" s="21" t="n"/>
      <c r="C2144" s="21" t="n"/>
      <c r="D2144" s="29">
        <f>IF(OR($O2144="",$O2144="なし"),"",INDEX('案件'!$B$5:$B$84,$O2144)&amp;"")</f>
        <v/>
      </c>
      <c r="E2144" s="19" t="n"/>
      <c r="F2144" s="22" t="n"/>
      <c r="G2144" s="22" t="n"/>
      <c r="H2144" s="19" t="n"/>
      <c r="I2144" s="30">
        <f>IF(AND($F2144="",$G2144=""),"",IF(N('設定'!$B$11)&gt;0,ROUND((N($F2144)*60+N($G2144))/N('設定'!$B$11),0)*N('設定'!$B$11),(N($F2144)*60+N($G2144)))/60)</f>
        <v/>
      </c>
      <c r="J2144" s="31">
        <f>IF(OR($I2144="",$P2144="",$P2144="なし"),"",$I2144*N(INDEX('メンバー'!$D$5:$D$24,$P2144)))</f>
        <v/>
      </c>
      <c r="K2144" s="32">
        <f>IF(OR($O2144="",$O2144="なし"),"",INDEX('案件'!$D$5:$D$84,$O2144)&amp;"")</f>
        <v/>
      </c>
      <c r="L2144" s="32">
        <f>IF(AND($A2144="",$B2144="",$C2144="",$F2144="",$G2144=""),"",IF(NOT(ISNUMBER($A2144)),"日付がない",IF($P2144="","氏名がない",IF($P2144="なし","氏名がメンバーにない",IF($O2144="","案件コードがない",IF($O2144="なし","案件コードが案件にない",IF($I2144="","時間がない",IF((N($F2144)*60+N($G2144))=0,"時間が0",IF($I2144=0,"丸めると0分","")))))))))</f>
        <v/>
      </c>
      <c r="M2144" s="58" t="n"/>
      <c r="N2144" s="33">
        <f>IF(ISNUMBER($A2144),DATE(YEAR($A2144),MONTH($A2144),1),"")</f>
        <v/>
      </c>
      <c r="O2144" s="34">
        <f>IF($C2144="","",IFERROR(MATCH($C2144,'案件'!$A$5:$A$84,0),"なし"))</f>
        <v/>
      </c>
      <c r="P2144" s="34">
        <f>IF($B2144="","",IFERROR(MATCH($B2144,'メンバー'!$B$5:$B$24,0),"なし"))</f>
        <v/>
      </c>
    </row>
    <row r="2145" ht="17" customHeight="1">
      <c r="A2145" s="23" t="n"/>
      <c r="B2145" s="21" t="n"/>
      <c r="C2145" s="21" t="n"/>
      <c r="D2145" s="29">
        <f>IF(OR($O2145="",$O2145="なし"),"",INDEX('案件'!$B$5:$B$84,$O2145)&amp;"")</f>
        <v/>
      </c>
      <c r="E2145" s="19" t="n"/>
      <c r="F2145" s="22" t="n"/>
      <c r="G2145" s="22" t="n"/>
      <c r="H2145" s="19" t="n"/>
      <c r="I2145" s="30">
        <f>IF(AND($F2145="",$G2145=""),"",IF(N('設定'!$B$11)&gt;0,ROUND((N($F2145)*60+N($G2145))/N('設定'!$B$11),0)*N('設定'!$B$11),(N($F2145)*60+N($G2145)))/60)</f>
        <v/>
      </c>
      <c r="J2145" s="31">
        <f>IF(OR($I2145="",$P2145="",$P2145="なし"),"",$I2145*N(INDEX('メンバー'!$D$5:$D$24,$P2145)))</f>
        <v/>
      </c>
      <c r="K2145" s="32">
        <f>IF(OR($O2145="",$O2145="なし"),"",INDEX('案件'!$D$5:$D$84,$O2145)&amp;"")</f>
        <v/>
      </c>
      <c r="L2145" s="32">
        <f>IF(AND($A2145="",$B2145="",$C2145="",$F2145="",$G2145=""),"",IF(NOT(ISNUMBER($A2145)),"日付がない",IF($P2145="","氏名がない",IF($P2145="なし","氏名がメンバーにない",IF($O2145="","案件コードがない",IF($O2145="なし","案件コードが案件にない",IF($I2145="","時間がない",IF((N($F2145)*60+N($G2145))=0,"時間が0",IF($I2145=0,"丸めると0分","")))))))))</f>
        <v/>
      </c>
      <c r="M2145" s="58" t="n"/>
      <c r="N2145" s="33">
        <f>IF(ISNUMBER($A2145),DATE(YEAR($A2145),MONTH($A2145),1),"")</f>
        <v/>
      </c>
      <c r="O2145" s="34">
        <f>IF($C2145="","",IFERROR(MATCH($C2145,'案件'!$A$5:$A$84,0),"なし"))</f>
        <v/>
      </c>
      <c r="P2145" s="34">
        <f>IF($B2145="","",IFERROR(MATCH($B2145,'メンバー'!$B$5:$B$24,0),"なし"))</f>
        <v/>
      </c>
    </row>
    <row r="2146" ht="17" customHeight="1">
      <c r="A2146" s="23" t="n"/>
      <c r="B2146" s="21" t="n"/>
      <c r="C2146" s="21" t="n"/>
      <c r="D2146" s="29">
        <f>IF(OR($O2146="",$O2146="なし"),"",INDEX('案件'!$B$5:$B$84,$O2146)&amp;"")</f>
        <v/>
      </c>
      <c r="E2146" s="19" t="n"/>
      <c r="F2146" s="22" t="n"/>
      <c r="G2146" s="22" t="n"/>
      <c r="H2146" s="19" t="n"/>
      <c r="I2146" s="30">
        <f>IF(AND($F2146="",$G2146=""),"",IF(N('設定'!$B$11)&gt;0,ROUND((N($F2146)*60+N($G2146))/N('設定'!$B$11),0)*N('設定'!$B$11),(N($F2146)*60+N($G2146)))/60)</f>
        <v/>
      </c>
      <c r="J2146" s="31">
        <f>IF(OR($I2146="",$P2146="",$P2146="なし"),"",$I2146*N(INDEX('メンバー'!$D$5:$D$24,$P2146)))</f>
        <v/>
      </c>
      <c r="K2146" s="32">
        <f>IF(OR($O2146="",$O2146="なし"),"",INDEX('案件'!$D$5:$D$84,$O2146)&amp;"")</f>
        <v/>
      </c>
      <c r="L2146" s="32">
        <f>IF(AND($A2146="",$B2146="",$C2146="",$F2146="",$G2146=""),"",IF(NOT(ISNUMBER($A2146)),"日付がない",IF($P2146="","氏名がない",IF($P2146="なし","氏名がメンバーにない",IF($O2146="","案件コードがない",IF($O2146="なし","案件コードが案件にない",IF($I2146="","時間がない",IF((N($F2146)*60+N($G2146))=0,"時間が0",IF($I2146=0,"丸めると0分","")))))))))</f>
        <v/>
      </c>
      <c r="M2146" s="58" t="n"/>
      <c r="N2146" s="33">
        <f>IF(ISNUMBER($A2146),DATE(YEAR($A2146),MONTH($A2146),1),"")</f>
        <v/>
      </c>
      <c r="O2146" s="34">
        <f>IF($C2146="","",IFERROR(MATCH($C2146,'案件'!$A$5:$A$84,0),"なし"))</f>
        <v/>
      </c>
      <c r="P2146" s="34">
        <f>IF($B2146="","",IFERROR(MATCH($B2146,'メンバー'!$B$5:$B$24,0),"なし"))</f>
        <v/>
      </c>
    </row>
    <row r="2147" ht="17" customHeight="1">
      <c r="A2147" s="23" t="n"/>
      <c r="B2147" s="21" t="n"/>
      <c r="C2147" s="21" t="n"/>
      <c r="D2147" s="29">
        <f>IF(OR($O2147="",$O2147="なし"),"",INDEX('案件'!$B$5:$B$84,$O2147)&amp;"")</f>
        <v/>
      </c>
      <c r="E2147" s="19" t="n"/>
      <c r="F2147" s="22" t="n"/>
      <c r="G2147" s="22" t="n"/>
      <c r="H2147" s="19" t="n"/>
      <c r="I2147" s="30">
        <f>IF(AND($F2147="",$G2147=""),"",IF(N('設定'!$B$11)&gt;0,ROUND((N($F2147)*60+N($G2147))/N('設定'!$B$11),0)*N('設定'!$B$11),(N($F2147)*60+N($G2147)))/60)</f>
        <v/>
      </c>
      <c r="J2147" s="31">
        <f>IF(OR($I2147="",$P2147="",$P2147="なし"),"",$I2147*N(INDEX('メンバー'!$D$5:$D$24,$P2147)))</f>
        <v/>
      </c>
      <c r="K2147" s="32">
        <f>IF(OR($O2147="",$O2147="なし"),"",INDEX('案件'!$D$5:$D$84,$O2147)&amp;"")</f>
        <v/>
      </c>
      <c r="L2147" s="32">
        <f>IF(AND($A2147="",$B2147="",$C2147="",$F2147="",$G2147=""),"",IF(NOT(ISNUMBER($A2147)),"日付がない",IF($P2147="","氏名がない",IF($P2147="なし","氏名がメンバーにない",IF($O2147="","案件コードがない",IF($O2147="なし","案件コードが案件にない",IF($I2147="","時間がない",IF((N($F2147)*60+N($G2147))=0,"時間が0",IF($I2147=0,"丸めると0分","")))))))))</f>
        <v/>
      </c>
      <c r="M2147" s="58" t="n"/>
      <c r="N2147" s="33">
        <f>IF(ISNUMBER($A2147),DATE(YEAR($A2147),MONTH($A2147),1),"")</f>
        <v/>
      </c>
      <c r="O2147" s="34">
        <f>IF($C2147="","",IFERROR(MATCH($C2147,'案件'!$A$5:$A$84,0),"なし"))</f>
        <v/>
      </c>
      <c r="P2147" s="34">
        <f>IF($B2147="","",IFERROR(MATCH($B2147,'メンバー'!$B$5:$B$24,0),"なし"))</f>
        <v/>
      </c>
    </row>
    <row r="2148" ht="17" customHeight="1">
      <c r="A2148" s="23" t="n"/>
      <c r="B2148" s="21" t="n"/>
      <c r="C2148" s="21" t="n"/>
      <c r="D2148" s="29">
        <f>IF(OR($O2148="",$O2148="なし"),"",INDEX('案件'!$B$5:$B$84,$O2148)&amp;"")</f>
        <v/>
      </c>
      <c r="E2148" s="19" t="n"/>
      <c r="F2148" s="22" t="n"/>
      <c r="G2148" s="22" t="n"/>
      <c r="H2148" s="19" t="n"/>
      <c r="I2148" s="30">
        <f>IF(AND($F2148="",$G2148=""),"",IF(N('設定'!$B$11)&gt;0,ROUND((N($F2148)*60+N($G2148))/N('設定'!$B$11),0)*N('設定'!$B$11),(N($F2148)*60+N($G2148)))/60)</f>
        <v/>
      </c>
      <c r="J2148" s="31">
        <f>IF(OR($I2148="",$P2148="",$P2148="なし"),"",$I2148*N(INDEX('メンバー'!$D$5:$D$24,$P2148)))</f>
        <v/>
      </c>
      <c r="K2148" s="32">
        <f>IF(OR($O2148="",$O2148="なし"),"",INDEX('案件'!$D$5:$D$84,$O2148)&amp;"")</f>
        <v/>
      </c>
      <c r="L2148" s="32">
        <f>IF(AND($A2148="",$B2148="",$C2148="",$F2148="",$G2148=""),"",IF(NOT(ISNUMBER($A2148)),"日付がない",IF($P2148="","氏名がない",IF($P2148="なし","氏名がメンバーにない",IF($O2148="","案件コードがない",IF($O2148="なし","案件コードが案件にない",IF($I2148="","時間がない",IF((N($F2148)*60+N($G2148))=0,"時間が0",IF($I2148=0,"丸めると0分","")))))))))</f>
        <v/>
      </c>
      <c r="M2148" s="58" t="n"/>
      <c r="N2148" s="33">
        <f>IF(ISNUMBER($A2148),DATE(YEAR($A2148),MONTH($A2148),1),"")</f>
        <v/>
      </c>
      <c r="O2148" s="34">
        <f>IF($C2148="","",IFERROR(MATCH($C2148,'案件'!$A$5:$A$84,0),"なし"))</f>
        <v/>
      </c>
      <c r="P2148" s="34">
        <f>IF($B2148="","",IFERROR(MATCH($B2148,'メンバー'!$B$5:$B$24,0),"なし"))</f>
        <v/>
      </c>
    </row>
    <row r="2149" ht="17" customHeight="1">
      <c r="A2149" s="23" t="n"/>
      <c r="B2149" s="21" t="n"/>
      <c r="C2149" s="21" t="n"/>
      <c r="D2149" s="29">
        <f>IF(OR($O2149="",$O2149="なし"),"",INDEX('案件'!$B$5:$B$84,$O2149)&amp;"")</f>
        <v/>
      </c>
      <c r="E2149" s="19" t="n"/>
      <c r="F2149" s="22" t="n"/>
      <c r="G2149" s="22" t="n"/>
      <c r="H2149" s="19" t="n"/>
      <c r="I2149" s="30">
        <f>IF(AND($F2149="",$G2149=""),"",IF(N('設定'!$B$11)&gt;0,ROUND((N($F2149)*60+N($G2149))/N('設定'!$B$11),0)*N('設定'!$B$11),(N($F2149)*60+N($G2149)))/60)</f>
        <v/>
      </c>
      <c r="J2149" s="31">
        <f>IF(OR($I2149="",$P2149="",$P2149="なし"),"",$I2149*N(INDEX('メンバー'!$D$5:$D$24,$P2149)))</f>
        <v/>
      </c>
      <c r="K2149" s="32">
        <f>IF(OR($O2149="",$O2149="なし"),"",INDEX('案件'!$D$5:$D$84,$O2149)&amp;"")</f>
        <v/>
      </c>
      <c r="L2149" s="32">
        <f>IF(AND($A2149="",$B2149="",$C2149="",$F2149="",$G2149=""),"",IF(NOT(ISNUMBER($A2149)),"日付がない",IF($P2149="","氏名がない",IF($P2149="なし","氏名がメンバーにない",IF($O2149="","案件コードがない",IF($O2149="なし","案件コードが案件にない",IF($I2149="","時間がない",IF((N($F2149)*60+N($G2149))=0,"時間が0",IF($I2149=0,"丸めると0分","")))))))))</f>
        <v/>
      </c>
      <c r="M2149" s="58" t="n"/>
      <c r="N2149" s="33">
        <f>IF(ISNUMBER($A2149),DATE(YEAR($A2149),MONTH($A2149),1),"")</f>
        <v/>
      </c>
      <c r="O2149" s="34">
        <f>IF($C2149="","",IFERROR(MATCH($C2149,'案件'!$A$5:$A$84,0),"なし"))</f>
        <v/>
      </c>
      <c r="P2149" s="34">
        <f>IF($B2149="","",IFERROR(MATCH($B2149,'メンバー'!$B$5:$B$24,0),"なし"))</f>
        <v/>
      </c>
    </row>
    <row r="2150" ht="17" customHeight="1">
      <c r="A2150" s="23" t="n"/>
      <c r="B2150" s="21" t="n"/>
      <c r="C2150" s="21" t="n"/>
      <c r="D2150" s="29">
        <f>IF(OR($O2150="",$O2150="なし"),"",INDEX('案件'!$B$5:$B$84,$O2150)&amp;"")</f>
        <v/>
      </c>
      <c r="E2150" s="19" t="n"/>
      <c r="F2150" s="22" t="n"/>
      <c r="G2150" s="22" t="n"/>
      <c r="H2150" s="19" t="n"/>
      <c r="I2150" s="30">
        <f>IF(AND($F2150="",$G2150=""),"",IF(N('設定'!$B$11)&gt;0,ROUND((N($F2150)*60+N($G2150))/N('設定'!$B$11),0)*N('設定'!$B$11),(N($F2150)*60+N($G2150)))/60)</f>
        <v/>
      </c>
      <c r="J2150" s="31">
        <f>IF(OR($I2150="",$P2150="",$P2150="なし"),"",$I2150*N(INDEX('メンバー'!$D$5:$D$24,$P2150)))</f>
        <v/>
      </c>
      <c r="K2150" s="32">
        <f>IF(OR($O2150="",$O2150="なし"),"",INDEX('案件'!$D$5:$D$84,$O2150)&amp;"")</f>
        <v/>
      </c>
      <c r="L2150" s="32">
        <f>IF(AND($A2150="",$B2150="",$C2150="",$F2150="",$G2150=""),"",IF(NOT(ISNUMBER($A2150)),"日付がない",IF($P2150="","氏名がない",IF($P2150="なし","氏名がメンバーにない",IF($O2150="","案件コードがない",IF($O2150="なし","案件コードが案件にない",IF($I2150="","時間がない",IF((N($F2150)*60+N($G2150))=0,"時間が0",IF($I2150=0,"丸めると0分","")))))))))</f>
        <v/>
      </c>
      <c r="M2150" s="58" t="n"/>
      <c r="N2150" s="33">
        <f>IF(ISNUMBER($A2150),DATE(YEAR($A2150),MONTH($A2150),1),"")</f>
        <v/>
      </c>
      <c r="O2150" s="34">
        <f>IF($C2150="","",IFERROR(MATCH($C2150,'案件'!$A$5:$A$84,0),"なし"))</f>
        <v/>
      </c>
      <c r="P2150" s="34">
        <f>IF($B2150="","",IFERROR(MATCH($B2150,'メンバー'!$B$5:$B$24,0),"なし"))</f>
        <v/>
      </c>
    </row>
    <row r="2151" ht="17" customHeight="1">
      <c r="A2151" s="23" t="n"/>
      <c r="B2151" s="21" t="n"/>
      <c r="C2151" s="21" t="n"/>
      <c r="D2151" s="29">
        <f>IF(OR($O2151="",$O2151="なし"),"",INDEX('案件'!$B$5:$B$84,$O2151)&amp;"")</f>
        <v/>
      </c>
      <c r="E2151" s="19" t="n"/>
      <c r="F2151" s="22" t="n"/>
      <c r="G2151" s="22" t="n"/>
      <c r="H2151" s="19" t="n"/>
      <c r="I2151" s="30">
        <f>IF(AND($F2151="",$G2151=""),"",IF(N('設定'!$B$11)&gt;0,ROUND((N($F2151)*60+N($G2151))/N('設定'!$B$11),0)*N('設定'!$B$11),(N($F2151)*60+N($G2151)))/60)</f>
        <v/>
      </c>
      <c r="J2151" s="31">
        <f>IF(OR($I2151="",$P2151="",$P2151="なし"),"",$I2151*N(INDEX('メンバー'!$D$5:$D$24,$P2151)))</f>
        <v/>
      </c>
      <c r="K2151" s="32">
        <f>IF(OR($O2151="",$O2151="なし"),"",INDEX('案件'!$D$5:$D$84,$O2151)&amp;"")</f>
        <v/>
      </c>
      <c r="L2151" s="32">
        <f>IF(AND($A2151="",$B2151="",$C2151="",$F2151="",$G2151=""),"",IF(NOT(ISNUMBER($A2151)),"日付がない",IF($P2151="","氏名がない",IF($P2151="なし","氏名がメンバーにない",IF($O2151="","案件コードがない",IF($O2151="なし","案件コードが案件にない",IF($I2151="","時間がない",IF((N($F2151)*60+N($G2151))=0,"時間が0",IF($I2151=0,"丸めると0分","")))))))))</f>
        <v/>
      </c>
      <c r="M2151" s="58" t="n"/>
      <c r="N2151" s="33">
        <f>IF(ISNUMBER($A2151),DATE(YEAR($A2151),MONTH($A2151),1),"")</f>
        <v/>
      </c>
      <c r="O2151" s="34">
        <f>IF($C2151="","",IFERROR(MATCH($C2151,'案件'!$A$5:$A$84,0),"なし"))</f>
        <v/>
      </c>
      <c r="P2151" s="34">
        <f>IF($B2151="","",IFERROR(MATCH($B2151,'メンバー'!$B$5:$B$24,0),"なし"))</f>
        <v/>
      </c>
    </row>
    <row r="2152" ht="17" customHeight="1">
      <c r="A2152" s="23" t="n"/>
      <c r="B2152" s="21" t="n"/>
      <c r="C2152" s="21" t="n"/>
      <c r="D2152" s="29">
        <f>IF(OR($O2152="",$O2152="なし"),"",INDEX('案件'!$B$5:$B$84,$O2152)&amp;"")</f>
        <v/>
      </c>
      <c r="E2152" s="19" t="n"/>
      <c r="F2152" s="22" t="n"/>
      <c r="G2152" s="22" t="n"/>
      <c r="H2152" s="19" t="n"/>
      <c r="I2152" s="30">
        <f>IF(AND($F2152="",$G2152=""),"",IF(N('設定'!$B$11)&gt;0,ROUND((N($F2152)*60+N($G2152))/N('設定'!$B$11),0)*N('設定'!$B$11),(N($F2152)*60+N($G2152)))/60)</f>
        <v/>
      </c>
      <c r="J2152" s="31">
        <f>IF(OR($I2152="",$P2152="",$P2152="なし"),"",$I2152*N(INDEX('メンバー'!$D$5:$D$24,$P2152)))</f>
        <v/>
      </c>
      <c r="K2152" s="32">
        <f>IF(OR($O2152="",$O2152="なし"),"",INDEX('案件'!$D$5:$D$84,$O2152)&amp;"")</f>
        <v/>
      </c>
      <c r="L2152" s="32">
        <f>IF(AND($A2152="",$B2152="",$C2152="",$F2152="",$G2152=""),"",IF(NOT(ISNUMBER($A2152)),"日付がない",IF($P2152="","氏名がない",IF($P2152="なし","氏名がメンバーにない",IF($O2152="","案件コードがない",IF($O2152="なし","案件コードが案件にない",IF($I2152="","時間がない",IF((N($F2152)*60+N($G2152))=0,"時間が0",IF($I2152=0,"丸めると0分","")))))))))</f>
        <v/>
      </c>
      <c r="M2152" s="58" t="n"/>
      <c r="N2152" s="33">
        <f>IF(ISNUMBER($A2152),DATE(YEAR($A2152),MONTH($A2152),1),"")</f>
        <v/>
      </c>
      <c r="O2152" s="34">
        <f>IF($C2152="","",IFERROR(MATCH($C2152,'案件'!$A$5:$A$84,0),"なし"))</f>
        <v/>
      </c>
      <c r="P2152" s="34">
        <f>IF($B2152="","",IFERROR(MATCH($B2152,'メンバー'!$B$5:$B$24,0),"なし"))</f>
        <v/>
      </c>
    </row>
    <row r="2153" ht="17" customHeight="1">
      <c r="A2153" s="23" t="n"/>
      <c r="B2153" s="21" t="n"/>
      <c r="C2153" s="21" t="n"/>
      <c r="D2153" s="29">
        <f>IF(OR($O2153="",$O2153="なし"),"",INDEX('案件'!$B$5:$B$84,$O2153)&amp;"")</f>
        <v/>
      </c>
      <c r="E2153" s="19" t="n"/>
      <c r="F2153" s="22" t="n"/>
      <c r="G2153" s="22" t="n"/>
      <c r="H2153" s="19" t="n"/>
      <c r="I2153" s="30">
        <f>IF(AND($F2153="",$G2153=""),"",IF(N('設定'!$B$11)&gt;0,ROUND((N($F2153)*60+N($G2153))/N('設定'!$B$11),0)*N('設定'!$B$11),(N($F2153)*60+N($G2153)))/60)</f>
        <v/>
      </c>
      <c r="J2153" s="31">
        <f>IF(OR($I2153="",$P2153="",$P2153="なし"),"",$I2153*N(INDEX('メンバー'!$D$5:$D$24,$P2153)))</f>
        <v/>
      </c>
      <c r="K2153" s="32">
        <f>IF(OR($O2153="",$O2153="なし"),"",INDEX('案件'!$D$5:$D$84,$O2153)&amp;"")</f>
        <v/>
      </c>
      <c r="L2153" s="32">
        <f>IF(AND($A2153="",$B2153="",$C2153="",$F2153="",$G2153=""),"",IF(NOT(ISNUMBER($A2153)),"日付がない",IF($P2153="","氏名がない",IF($P2153="なし","氏名がメンバーにない",IF($O2153="","案件コードがない",IF($O2153="なし","案件コードが案件にない",IF($I2153="","時間がない",IF((N($F2153)*60+N($G2153))=0,"時間が0",IF($I2153=0,"丸めると0分","")))))))))</f>
        <v/>
      </c>
      <c r="M2153" s="58" t="n"/>
      <c r="N2153" s="33">
        <f>IF(ISNUMBER($A2153),DATE(YEAR($A2153),MONTH($A2153),1),"")</f>
        <v/>
      </c>
      <c r="O2153" s="34">
        <f>IF($C2153="","",IFERROR(MATCH($C2153,'案件'!$A$5:$A$84,0),"なし"))</f>
        <v/>
      </c>
      <c r="P2153" s="34">
        <f>IF($B2153="","",IFERROR(MATCH($B2153,'メンバー'!$B$5:$B$24,0),"なし"))</f>
        <v/>
      </c>
    </row>
    <row r="2154" ht="17" customHeight="1">
      <c r="A2154" s="23" t="n"/>
      <c r="B2154" s="21" t="n"/>
      <c r="C2154" s="21" t="n"/>
      <c r="D2154" s="29">
        <f>IF(OR($O2154="",$O2154="なし"),"",INDEX('案件'!$B$5:$B$84,$O2154)&amp;"")</f>
        <v/>
      </c>
      <c r="E2154" s="19" t="n"/>
      <c r="F2154" s="22" t="n"/>
      <c r="G2154" s="22" t="n"/>
      <c r="H2154" s="19" t="n"/>
      <c r="I2154" s="30">
        <f>IF(AND($F2154="",$G2154=""),"",IF(N('設定'!$B$11)&gt;0,ROUND((N($F2154)*60+N($G2154))/N('設定'!$B$11),0)*N('設定'!$B$11),(N($F2154)*60+N($G2154)))/60)</f>
        <v/>
      </c>
      <c r="J2154" s="31">
        <f>IF(OR($I2154="",$P2154="",$P2154="なし"),"",$I2154*N(INDEX('メンバー'!$D$5:$D$24,$P2154)))</f>
        <v/>
      </c>
      <c r="K2154" s="32">
        <f>IF(OR($O2154="",$O2154="なし"),"",INDEX('案件'!$D$5:$D$84,$O2154)&amp;"")</f>
        <v/>
      </c>
      <c r="L2154" s="32">
        <f>IF(AND($A2154="",$B2154="",$C2154="",$F2154="",$G2154=""),"",IF(NOT(ISNUMBER($A2154)),"日付がない",IF($P2154="","氏名がない",IF($P2154="なし","氏名がメンバーにない",IF($O2154="","案件コードがない",IF($O2154="なし","案件コードが案件にない",IF($I2154="","時間がない",IF((N($F2154)*60+N($G2154))=0,"時間が0",IF($I2154=0,"丸めると0分","")))))))))</f>
        <v/>
      </c>
      <c r="M2154" s="58" t="n"/>
      <c r="N2154" s="33">
        <f>IF(ISNUMBER($A2154),DATE(YEAR($A2154),MONTH($A2154),1),"")</f>
        <v/>
      </c>
      <c r="O2154" s="34">
        <f>IF($C2154="","",IFERROR(MATCH($C2154,'案件'!$A$5:$A$84,0),"なし"))</f>
        <v/>
      </c>
      <c r="P2154" s="34">
        <f>IF($B2154="","",IFERROR(MATCH($B2154,'メンバー'!$B$5:$B$24,0),"なし"))</f>
        <v/>
      </c>
    </row>
    <row r="2155" ht="17" customHeight="1">
      <c r="A2155" s="23" t="n"/>
      <c r="B2155" s="21" t="n"/>
      <c r="C2155" s="21" t="n"/>
      <c r="D2155" s="29">
        <f>IF(OR($O2155="",$O2155="なし"),"",INDEX('案件'!$B$5:$B$84,$O2155)&amp;"")</f>
        <v/>
      </c>
      <c r="E2155" s="19" t="n"/>
      <c r="F2155" s="22" t="n"/>
      <c r="G2155" s="22" t="n"/>
      <c r="H2155" s="19" t="n"/>
      <c r="I2155" s="30">
        <f>IF(AND($F2155="",$G2155=""),"",IF(N('設定'!$B$11)&gt;0,ROUND((N($F2155)*60+N($G2155))/N('設定'!$B$11),0)*N('設定'!$B$11),(N($F2155)*60+N($G2155)))/60)</f>
        <v/>
      </c>
      <c r="J2155" s="31">
        <f>IF(OR($I2155="",$P2155="",$P2155="なし"),"",$I2155*N(INDEX('メンバー'!$D$5:$D$24,$P2155)))</f>
        <v/>
      </c>
      <c r="K2155" s="32">
        <f>IF(OR($O2155="",$O2155="なし"),"",INDEX('案件'!$D$5:$D$84,$O2155)&amp;"")</f>
        <v/>
      </c>
      <c r="L2155" s="32">
        <f>IF(AND($A2155="",$B2155="",$C2155="",$F2155="",$G2155=""),"",IF(NOT(ISNUMBER($A2155)),"日付がない",IF($P2155="","氏名がない",IF($P2155="なし","氏名がメンバーにない",IF($O2155="","案件コードがない",IF($O2155="なし","案件コードが案件にない",IF($I2155="","時間がない",IF((N($F2155)*60+N($G2155))=0,"時間が0",IF($I2155=0,"丸めると0分","")))))))))</f>
        <v/>
      </c>
      <c r="M2155" s="58" t="n"/>
      <c r="N2155" s="33">
        <f>IF(ISNUMBER($A2155),DATE(YEAR($A2155),MONTH($A2155),1),"")</f>
        <v/>
      </c>
      <c r="O2155" s="34">
        <f>IF($C2155="","",IFERROR(MATCH($C2155,'案件'!$A$5:$A$84,0),"なし"))</f>
        <v/>
      </c>
      <c r="P2155" s="34">
        <f>IF($B2155="","",IFERROR(MATCH($B2155,'メンバー'!$B$5:$B$24,0),"なし"))</f>
        <v/>
      </c>
    </row>
    <row r="2156" ht="17" customHeight="1">
      <c r="A2156" s="23" t="n"/>
      <c r="B2156" s="21" t="n"/>
      <c r="C2156" s="21" t="n"/>
      <c r="D2156" s="29">
        <f>IF(OR($O2156="",$O2156="なし"),"",INDEX('案件'!$B$5:$B$84,$O2156)&amp;"")</f>
        <v/>
      </c>
      <c r="E2156" s="19" t="n"/>
      <c r="F2156" s="22" t="n"/>
      <c r="G2156" s="22" t="n"/>
      <c r="H2156" s="19" t="n"/>
      <c r="I2156" s="30">
        <f>IF(AND($F2156="",$G2156=""),"",IF(N('設定'!$B$11)&gt;0,ROUND((N($F2156)*60+N($G2156))/N('設定'!$B$11),0)*N('設定'!$B$11),(N($F2156)*60+N($G2156)))/60)</f>
        <v/>
      </c>
      <c r="J2156" s="31">
        <f>IF(OR($I2156="",$P2156="",$P2156="なし"),"",$I2156*N(INDEX('メンバー'!$D$5:$D$24,$P2156)))</f>
        <v/>
      </c>
      <c r="K2156" s="32">
        <f>IF(OR($O2156="",$O2156="なし"),"",INDEX('案件'!$D$5:$D$84,$O2156)&amp;"")</f>
        <v/>
      </c>
      <c r="L2156" s="32">
        <f>IF(AND($A2156="",$B2156="",$C2156="",$F2156="",$G2156=""),"",IF(NOT(ISNUMBER($A2156)),"日付がない",IF($P2156="","氏名がない",IF($P2156="なし","氏名がメンバーにない",IF($O2156="","案件コードがない",IF($O2156="なし","案件コードが案件にない",IF($I2156="","時間がない",IF((N($F2156)*60+N($G2156))=0,"時間が0",IF($I2156=0,"丸めると0分","")))))))))</f>
        <v/>
      </c>
      <c r="M2156" s="58" t="n"/>
      <c r="N2156" s="33">
        <f>IF(ISNUMBER($A2156),DATE(YEAR($A2156),MONTH($A2156),1),"")</f>
        <v/>
      </c>
      <c r="O2156" s="34">
        <f>IF($C2156="","",IFERROR(MATCH($C2156,'案件'!$A$5:$A$84,0),"なし"))</f>
        <v/>
      </c>
      <c r="P2156" s="34">
        <f>IF($B2156="","",IFERROR(MATCH($B2156,'メンバー'!$B$5:$B$24,0),"なし"))</f>
        <v/>
      </c>
    </row>
    <row r="2157" ht="17" customHeight="1">
      <c r="A2157" s="23" t="n"/>
      <c r="B2157" s="21" t="n"/>
      <c r="C2157" s="21" t="n"/>
      <c r="D2157" s="29">
        <f>IF(OR($O2157="",$O2157="なし"),"",INDEX('案件'!$B$5:$B$84,$O2157)&amp;"")</f>
        <v/>
      </c>
      <c r="E2157" s="19" t="n"/>
      <c r="F2157" s="22" t="n"/>
      <c r="G2157" s="22" t="n"/>
      <c r="H2157" s="19" t="n"/>
      <c r="I2157" s="30">
        <f>IF(AND($F2157="",$G2157=""),"",IF(N('設定'!$B$11)&gt;0,ROUND((N($F2157)*60+N($G2157))/N('設定'!$B$11),0)*N('設定'!$B$11),(N($F2157)*60+N($G2157)))/60)</f>
        <v/>
      </c>
      <c r="J2157" s="31">
        <f>IF(OR($I2157="",$P2157="",$P2157="なし"),"",$I2157*N(INDEX('メンバー'!$D$5:$D$24,$P2157)))</f>
        <v/>
      </c>
      <c r="K2157" s="32">
        <f>IF(OR($O2157="",$O2157="なし"),"",INDEX('案件'!$D$5:$D$84,$O2157)&amp;"")</f>
        <v/>
      </c>
      <c r="L2157" s="32">
        <f>IF(AND($A2157="",$B2157="",$C2157="",$F2157="",$G2157=""),"",IF(NOT(ISNUMBER($A2157)),"日付がない",IF($P2157="","氏名がない",IF($P2157="なし","氏名がメンバーにない",IF($O2157="","案件コードがない",IF($O2157="なし","案件コードが案件にない",IF($I2157="","時間がない",IF((N($F2157)*60+N($G2157))=0,"時間が0",IF($I2157=0,"丸めると0分","")))))))))</f>
        <v/>
      </c>
      <c r="M2157" s="58" t="n"/>
      <c r="N2157" s="33">
        <f>IF(ISNUMBER($A2157),DATE(YEAR($A2157),MONTH($A2157),1),"")</f>
        <v/>
      </c>
      <c r="O2157" s="34">
        <f>IF($C2157="","",IFERROR(MATCH($C2157,'案件'!$A$5:$A$84,0),"なし"))</f>
        <v/>
      </c>
      <c r="P2157" s="34">
        <f>IF($B2157="","",IFERROR(MATCH($B2157,'メンバー'!$B$5:$B$24,0),"なし"))</f>
        <v/>
      </c>
    </row>
    <row r="2158" ht="17" customHeight="1">
      <c r="A2158" s="23" t="n"/>
      <c r="B2158" s="21" t="n"/>
      <c r="C2158" s="21" t="n"/>
      <c r="D2158" s="29">
        <f>IF(OR($O2158="",$O2158="なし"),"",INDEX('案件'!$B$5:$B$84,$O2158)&amp;"")</f>
        <v/>
      </c>
      <c r="E2158" s="19" t="n"/>
      <c r="F2158" s="22" t="n"/>
      <c r="G2158" s="22" t="n"/>
      <c r="H2158" s="19" t="n"/>
      <c r="I2158" s="30">
        <f>IF(AND($F2158="",$G2158=""),"",IF(N('設定'!$B$11)&gt;0,ROUND((N($F2158)*60+N($G2158))/N('設定'!$B$11),0)*N('設定'!$B$11),(N($F2158)*60+N($G2158)))/60)</f>
        <v/>
      </c>
      <c r="J2158" s="31">
        <f>IF(OR($I2158="",$P2158="",$P2158="なし"),"",$I2158*N(INDEX('メンバー'!$D$5:$D$24,$P2158)))</f>
        <v/>
      </c>
      <c r="K2158" s="32">
        <f>IF(OR($O2158="",$O2158="なし"),"",INDEX('案件'!$D$5:$D$84,$O2158)&amp;"")</f>
        <v/>
      </c>
      <c r="L2158" s="32">
        <f>IF(AND($A2158="",$B2158="",$C2158="",$F2158="",$G2158=""),"",IF(NOT(ISNUMBER($A2158)),"日付がない",IF($P2158="","氏名がない",IF($P2158="なし","氏名がメンバーにない",IF($O2158="","案件コードがない",IF($O2158="なし","案件コードが案件にない",IF($I2158="","時間がない",IF((N($F2158)*60+N($G2158))=0,"時間が0",IF($I2158=0,"丸めると0分","")))))))))</f>
        <v/>
      </c>
      <c r="M2158" s="58" t="n"/>
      <c r="N2158" s="33">
        <f>IF(ISNUMBER($A2158),DATE(YEAR($A2158),MONTH($A2158),1),"")</f>
        <v/>
      </c>
      <c r="O2158" s="34">
        <f>IF($C2158="","",IFERROR(MATCH($C2158,'案件'!$A$5:$A$84,0),"なし"))</f>
        <v/>
      </c>
      <c r="P2158" s="34">
        <f>IF($B2158="","",IFERROR(MATCH($B2158,'メンバー'!$B$5:$B$24,0),"なし"))</f>
        <v/>
      </c>
    </row>
    <row r="2159" ht="17" customHeight="1">
      <c r="A2159" s="23" t="n"/>
      <c r="B2159" s="21" t="n"/>
      <c r="C2159" s="21" t="n"/>
      <c r="D2159" s="29">
        <f>IF(OR($O2159="",$O2159="なし"),"",INDEX('案件'!$B$5:$B$84,$O2159)&amp;"")</f>
        <v/>
      </c>
      <c r="E2159" s="19" t="n"/>
      <c r="F2159" s="22" t="n"/>
      <c r="G2159" s="22" t="n"/>
      <c r="H2159" s="19" t="n"/>
      <c r="I2159" s="30">
        <f>IF(AND($F2159="",$G2159=""),"",IF(N('設定'!$B$11)&gt;0,ROUND((N($F2159)*60+N($G2159))/N('設定'!$B$11),0)*N('設定'!$B$11),(N($F2159)*60+N($G2159)))/60)</f>
        <v/>
      </c>
      <c r="J2159" s="31">
        <f>IF(OR($I2159="",$P2159="",$P2159="なし"),"",$I2159*N(INDEX('メンバー'!$D$5:$D$24,$P2159)))</f>
        <v/>
      </c>
      <c r="K2159" s="32">
        <f>IF(OR($O2159="",$O2159="なし"),"",INDEX('案件'!$D$5:$D$84,$O2159)&amp;"")</f>
        <v/>
      </c>
      <c r="L2159" s="32">
        <f>IF(AND($A2159="",$B2159="",$C2159="",$F2159="",$G2159=""),"",IF(NOT(ISNUMBER($A2159)),"日付がない",IF($P2159="","氏名がない",IF($P2159="なし","氏名がメンバーにない",IF($O2159="","案件コードがない",IF($O2159="なし","案件コードが案件にない",IF($I2159="","時間がない",IF((N($F2159)*60+N($G2159))=0,"時間が0",IF($I2159=0,"丸めると0分","")))))))))</f>
        <v/>
      </c>
      <c r="M2159" s="58" t="n"/>
      <c r="N2159" s="33">
        <f>IF(ISNUMBER($A2159),DATE(YEAR($A2159),MONTH($A2159),1),"")</f>
        <v/>
      </c>
      <c r="O2159" s="34">
        <f>IF($C2159="","",IFERROR(MATCH($C2159,'案件'!$A$5:$A$84,0),"なし"))</f>
        <v/>
      </c>
      <c r="P2159" s="34">
        <f>IF($B2159="","",IFERROR(MATCH($B2159,'メンバー'!$B$5:$B$24,0),"なし"))</f>
        <v/>
      </c>
    </row>
    <row r="2160" ht="17" customHeight="1">
      <c r="A2160" s="23" t="n"/>
      <c r="B2160" s="21" t="n"/>
      <c r="C2160" s="21" t="n"/>
      <c r="D2160" s="29">
        <f>IF(OR($O2160="",$O2160="なし"),"",INDEX('案件'!$B$5:$B$84,$O2160)&amp;"")</f>
        <v/>
      </c>
      <c r="E2160" s="19" t="n"/>
      <c r="F2160" s="22" t="n"/>
      <c r="G2160" s="22" t="n"/>
      <c r="H2160" s="19" t="n"/>
      <c r="I2160" s="30">
        <f>IF(AND($F2160="",$G2160=""),"",IF(N('設定'!$B$11)&gt;0,ROUND((N($F2160)*60+N($G2160))/N('設定'!$B$11),0)*N('設定'!$B$11),(N($F2160)*60+N($G2160)))/60)</f>
        <v/>
      </c>
      <c r="J2160" s="31">
        <f>IF(OR($I2160="",$P2160="",$P2160="なし"),"",$I2160*N(INDEX('メンバー'!$D$5:$D$24,$P2160)))</f>
        <v/>
      </c>
      <c r="K2160" s="32">
        <f>IF(OR($O2160="",$O2160="なし"),"",INDEX('案件'!$D$5:$D$84,$O2160)&amp;"")</f>
        <v/>
      </c>
      <c r="L2160" s="32">
        <f>IF(AND($A2160="",$B2160="",$C2160="",$F2160="",$G2160=""),"",IF(NOT(ISNUMBER($A2160)),"日付がない",IF($P2160="","氏名がない",IF($P2160="なし","氏名がメンバーにない",IF($O2160="","案件コードがない",IF($O2160="なし","案件コードが案件にない",IF($I2160="","時間がない",IF((N($F2160)*60+N($G2160))=0,"時間が0",IF($I2160=0,"丸めると0分","")))))))))</f>
        <v/>
      </c>
      <c r="M2160" s="58" t="n"/>
      <c r="N2160" s="33">
        <f>IF(ISNUMBER($A2160),DATE(YEAR($A2160),MONTH($A2160),1),"")</f>
        <v/>
      </c>
      <c r="O2160" s="34">
        <f>IF($C2160="","",IFERROR(MATCH($C2160,'案件'!$A$5:$A$84,0),"なし"))</f>
        <v/>
      </c>
      <c r="P2160" s="34">
        <f>IF($B2160="","",IFERROR(MATCH($B2160,'メンバー'!$B$5:$B$24,0),"なし"))</f>
        <v/>
      </c>
    </row>
    <row r="2161" ht="17" customHeight="1">
      <c r="A2161" s="23" t="n"/>
      <c r="B2161" s="21" t="n"/>
      <c r="C2161" s="21" t="n"/>
      <c r="D2161" s="29">
        <f>IF(OR($O2161="",$O2161="なし"),"",INDEX('案件'!$B$5:$B$84,$O2161)&amp;"")</f>
        <v/>
      </c>
      <c r="E2161" s="19" t="n"/>
      <c r="F2161" s="22" t="n"/>
      <c r="G2161" s="22" t="n"/>
      <c r="H2161" s="19" t="n"/>
      <c r="I2161" s="30">
        <f>IF(AND($F2161="",$G2161=""),"",IF(N('設定'!$B$11)&gt;0,ROUND((N($F2161)*60+N($G2161))/N('設定'!$B$11),0)*N('設定'!$B$11),(N($F2161)*60+N($G2161)))/60)</f>
        <v/>
      </c>
      <c r="J2161" s="31">
        <f>IF(OR($I2161="",$P2161="",$P2161="なし"),"",$I2161*N(INDEX('メンバー'!$D$5:$D$24,$P2161)))</f>
        <v/>
      </c>
      <c r="K2161" s="32">
        <f>IF(OR($O2161="",$O2161="なし"),"",INDEX('案件'!$D$5:$D$84,$O2161)&amp;"")</f>
        <v/>
      </c>
      <c r="L2161" s="32">
        <f>IF(AND($A2161="",$B2161="",$C2161="",$F2161="",$G2161=""),"",IF(NOT(ISNUMBER($A2161)),"日付がない",IF($P2161="","氏名がない",IF($P2161="なし","氏名がメンバーにない",IF($O2161="","案件コードがない",IF($O2161="なし","案件コードが案件にない",IF($I2161="","時間がない",IF((N($F2161)*60+N($G2161))=0,"時間が0",IF($I2161=0,"丸めると0分","")))))))))</f>
        <v/>
      </c>
      <c r="M2161" s="58" t="n"/>
      <c r="N2161" s="33">
        <f>IF(ISNUMBER($A2161),DATE(YEAR($A2161),MONTH($A2161),1),"")</f>
        <v/>
      </c>
      <c r="O2161" s="34">
        <f>IF($C2161="","",IFERROR(MATCH($C2161,'案件'!$A$5:$A$84,0),"なし"))</f>
        <v/>
      </c>
      <c r="P2161" s="34">
        <f>IF($B2161="","",IFERROR(MATCH($B2161,'メンバー'!$B$5:$B$24,0),"なし"))</f>
        <v/>
      </c>
    </row>
    <row r="2162" ht="17" customHeight="1">
      <c r="A2162" s="23" t="n"/>
      <c r="B2162" s="21" t="n"/>
      <c r="C2162" s="21" t="n"/>
      <c r="D2162" s="29">
        <f>IF(OR($O2162="",$O2162="なし"),"",INDEX('案件'!$B$5:$B$84,$O2162)&amp;"")</f>
        <v/>
      </c>
      <c r="E2162" s="19" t="n"/>
      <c r="F2162" s="22" t="n"/>
      <c r="G2162" s="22" t="n"/>
      <c r="H2162" s="19" t="n"/>
      <c r="I2162" s="30">
        <f>IF(AND($F2162="",$G2162=""),"",IF(N('設定'!$B$11)&gt;0,ROUND((N($F2162)*60+N($G2162))/N('設定'!$B$11),0)*N('設定'!$B$11),(N($F2162)*60+N($G2162)))/60)</f>
        <v/>
      </c>
      <c r="J2162" s="31">
        <f>IF(OR($I2162="",$P2162="",$P2162="なし"),"",$I2162*N(INDEX('メンバー'!$D$5:$D$24,$P2162)))</f>
        <v/>
      </c>
      <c r="K2162" s="32">
        <f>IF(OR($O2162="",$O2162="なし"),"",INDEX('案件'!$D$5:$D$84,$O2162)&amp;"")</f>
        <v/>
      </c>
      <c r="L2162" s="32">
        <f>IF(AND($A2162="",$B2162="",$C2162="",$F2162="",$G2162=""),"",IF(NOT(ISNUMBER($A2162)),"日付がない",IF($P2162="","氏名がない",IF($P2162="なし","氏名がメンバーにない",IF($O2162="","案件コードがない",IF($O2162="なし","案件コードが案件にない",IF($I2162="","時間がない",IF((N($F2162)*60+N($G2162))=0,"時間が0",IF($I2162=0,"丸めると0分","")))))))))</f>
        <v/>
      </c>
      <c r="M2162" s="58" t="n"/>
      <c r="N2162" s="33">
        <f>IF(ISNUMBER($A2162),DATE(YEAR($A2162),MONTH($A2162),1),"")</f>
        <v/>
      </c>
      <c r="O2162" s="34">
        <f>IF($C2162="","",IFERROR(MATCH($C2162,'案件'!$A$5:$A$84,0),"なし"))</f>
        <v/>
      </c>
      <c r="P2162" s="34">
        <f>IF($B2162="","",IFERROR(MATCH($B2162,'メンバー'!$B$5:$B$24,0),"なし"))</f>
        <v/>
      </c>
    </row>
    <row r="2163" ht="17" customHeight="1">
      <c r="A2163" s="23" t="n"/>
      <c r="B2163" s="21" t="n"/>
      <c r="C2163" s="21" t="n"/>
      <c r="D2163" s="29">
        <f>IF(OR($O2163="",$O2163="なし"),"",INDEX('案件'!$B$5:$B$84,$O2163)&amp;"")</f>
        <v/>
      </c>
      <c r="E2163" s="19" t="n"/>
      <c r="F2163" s="22" t="n"/>
      <c r="G2163" s="22" t="n"/>
      <c r="H2163" s="19" t="n"/>
      <c r="I2163" s="30">
        <f>IF(AND($F2163="",$G2163=""),"",IF(N('設定'!$B$11)&gt;0,ROUND((N($F2163)*60+N($G2163))/N('設定'!$B$11),0)*N('設定'!$B$11),(N($F2163)*60+N($G2163)))/60)</f>
        <v/>
      </c>
      <c r="J2163" s="31">
        <f>IF(OR($I2163="",$P2163="",$P2163="なし"),"",$I2163*N(INDEX('メンバー'!$D$5:$D$24,$P2163)))</f>
        <v/>
      </c>
      <c r="K2163" s="32">
        <f>IF(OR($O2163="",$O2163="なし"),"",INDEX('案件'!$D$5:$D$84,$O2163)&amp;"")</f>
        <v/>
      </c>
      <c r="L2163" s="32">
        <f>IF(AND($A2163="",$B2163="",$C2163="",$F2163="",$G2163=""),"",IF(NOT(ISNUMBER($A2163)),"日付がない",IF($P2163="","氏名がない",IF($P2163="なし","氏名がメンバーにない",IF($O2163="","案件コードがない",IF($O2163="なし","案件コードが案件にない",IF($I2163="","時間がない",IF((N($F2163)*60+N($G2163))=0,"時間が0",IF($I2163=0,"丸めると0分","")))))))))</f>
        <v/>
      </c>
      <c r="M2163" s="58" t="n"/>
      <c r="N2163" s="33">
        <f>IF(ISNUMBER($A2163),DATE(YEAR($A2163),MONTH($A2163),1),"")</f>
        <v/>
      </c>
      <c r="O2163" s="34">
        <f>IF($C2163="","",IFERROR(MATCH($C2163,'案件'!$A$5:$A$84,0),"なし"))</f>
        <v/>
      </c>
      <c r="P2163" s="34">
        <f>IF($B2163="","",IFERROR(MATCH($B2163,'メンバー'!$B$5:$B$24,0),"なし"))</f>
        <v/>
      </c>
    </row>
    <row r="2164" ht="17" customHeight="1">
      <c r="A2164" s="23" t="n"/>
      <c r="B2164" s="21" t="n"/>
      <c r="C2164" s="21" t="n"/>
      <c r="D2164" s="29">
        <f>IF(OR($O2164="",$O2164="なし"),"",INDEX('案件'!$B$5:$B$84,$O2164)&amp;"")</f>
        <v/>
      </c>
      <c r="E2164" s="19" t="n"/>
      <c r="F2164" s="22" t="n"/>
      <c r="G2164" s="22" t="n"/>
      <c r="H2164" s="19" t="n"/>
      <c r="I2164" s="30">
        <f>IF(AND($F2164="",$G2164=""),"",IF(N('設定'!$B$11)&gt;0,ROUND((N($F2164)*60+N($G2164))/N('設定'!$B$11),0)*N('設定'!$B$11),(N($F2164)*60+N($G2164)))/60)</f>
        <v/>
      </c>
      <c r="J2164" s="31">
        <f>IF(OR($I2164="",$P2164="",$P2164="なし"),"",$I2164*N(INDEX('メンバー'!$D$5:$D$24,$P2164)))</f>
        <v/>
      </c>
      <c r="K2164" s="32">
        <f>IF(OR($O2164="",$O2164="なし"),"",INDEX('案件'!$D$5:$D$84,$O2164)&amp;"")</f>
        <v/>
      </c>
      <c r="L2164" s="32">
        <f>IF(AND($A2164="",$B2164="",$C2164="",$F2164="",$G2164=""),"",IF(NOT(ISNUMBER($A2164)),"日付がない",IF($P2164="","氏名がない",IF($P2164="なし","氏名がメンバーにない",IF($O2164="","案件コードがない",IF($O2164="なし","案件コードが案件にない",IF($I2164="","時間がない",IF((N($F2164)*60+N($G2164))=0,"時間が0",IF($I2164=0,"丸めると0分","")))))))))</f>
        <v/>
      </c>
      <c r="M2164" s="58" t="n"/>
      <c r="N2164" s="33">
        <f>IF(ISNUMBER($A2164),DATE(YEAR($A2164),MONTH($A2164),1),"")</f>
        <v/>
      </c>
      <c r="O2164" s="34">
        <f>IF($C2164="","",IFERROR(MATCH($C2164,'案件'!$A$5:$A$84,0),"なし"))</f>
        <v/>
      </c>
      <c r="P2164" s="34">
        <f>IF($B2164="","",IFERROR(MATCH($B2164,'メンバー'!$B$5:$B$24,0),"なし"))</f>
        <v/>
      </c>
    </row>
    <row r="2165" ht="17" customHeight="1">
      <c r="A2165" s="23" t="n"/>
      <c r="B2165" s="21" t="n"/>
      <c r="C2165" s="21" t="n"/>
      <c r="D2165" s="29">
        <f>IF(OR($O2165="",$O2165="なし"),"",INDEX('案件'!$B$5:$B$84,$O2165)&amp;"")</f>
        <v/>
      </c>
      <c r="E2165" s="19" t="n"/>
      <c r="F2165" s="22" t="n"/>
      <c r="G2165" s="22" t="n"/>
      <c r="H2165" s="19" t="n"/>
      <c r="I2165" s="30">
        <f>IF(AND($F2165="",$G2165=""),"",IF(N('設定'!$B$11)&gt;0,ROUND((N($F2165)*60+N($G2165))/N('設定'!$B$11),0)*N('設定'!$B$11),(N($F2165)*60+N($G2165)))/60)</f>
        <v/>
      </c>
      <c r="J2165" s="31">
        <f>IF(OR($I2165="",$P2165="",$P2165="なし"),"",$I2165*N(INDEX('メンバー'!$D$5:$D$24,$P2165)))</f>
        <v/>
      </c>
      <c r="K2165" s="32">
        <f>IF(OR($O2165="",$O2165="なし"),"",INDEX('案件'!$D$5:$D$84,$O2165)&amp;"")</f>
        <v/>
      </c>
      <c r="L2165" s="32">
        <f>IF(AND($A2165="",$B2165="",$C2165="",$F2165="",$G2165=""),"",IF(NOT(ISNUMBER($A2165)),"日付がない",IF($P2165="","氏名がない",IF($P2165="なし","氏名がメンバーにない",IF($O2165="","案件コードがない",IF($O2165="なし","案件コードが案件にない",IF($I2165="","時間がない",IF((N($F2165)*60+N($G2165))=0,"時間が0",IF($I2165=0,"丸めると0分","")))))))))</f>
        <v/>
      </c>
      <c r="M2165" s="58" t="n"/>
      <c r="N2165" s="33">
        <f>IF(ISNUMBER($A2165),DATE(YEAR($A2165),MONTH($A2165),1),"")</f>
        <v/>
      </c>
      <c r="O2165" s="34">
        <f>IF($C2165="","",IFERROR(MATCH($C2165,'案件'!$A$5:$A$84,0),"なし"))</f>
        <v/>
      </c>
      <c r="P2165" s="34">
        <f>IF($B2165="","",IFERROR(MATCH($B2165,'メンバー'!$B$5:$B$24,0),"なし"))</f>
        <v/>
      </c>
    </row>
    <row r="2166" ht="17" customHeight="1">
      <c r="A2166" s="23" t="n"/>
      <c r="B2166" s="21" t="n"/>
      <c r="C2166" s="21" t="n"/>
      <c r="D2166" s="29">
        <f>IF(OR($O2166="",$O2166="なし"),"",INDEX('案件'!$B$5:$B$84,$O2166)&amp;"")</f>
        <v/>
      </c>
      <c r="E2166" s="19" t="n"/>
      <c r="F2166" s="22" t="n"/>
      <c r="G2166" s="22" t="n"/>
      <c r="H2166" s="19" t="n"/>
      <c r="I2166" s="30">
        <f>IF(AND($F2166="",$G2166=""),"",IF(N('設定'!$B$11)&gt;0,ROUND((N($F2166)*60+N($G2166))/N('設定'!$B$11),0)*N('設定'!$B$11),(N($F2166)*60+N($G2166)))/60)</f>
        <v/>
      </c>
      <c r="J2166" s="31">
        <f>IF(OR($I2166="",$P2166="",$P2166="なし"),"",$I2166*N(INDEX('メンバー'!$D$5:$D$24,$P2166)))</f>
        <v/>
      </c>
      <c r="K2166" s="32">
        <f>IF(OR($O2166="",$O2166="なし"),"",INDEX('案件'!$D$5:$D$84,$O2166)&amp;"")</f>
        <v/>
      </c>
      <c r="L2166" s="32">
        <f>IF(AND($A2166="",$B2166="",$C2166="",$F2166="",$G2166=""),"",IF(NOT(ISNUMBER($A2166)),"日付がない",IF($P2166="","氏名がない",IF($P2166="なし","氏名がメンバーにない",IF($O2166="","案件コードがない",IF($O2166="なし","案件コードが案件にない",IF($I2166="","時間がない",IF((N($F2166)*60+N($G2166))=0,"時間が0",IF($I2166=0,"丸めると0分","")))))))))</f>
        <v/>
      </c>
      <c r="M2166" s="58" t="n"/>
      <c r="N2166" s="33">
        <f>IF(ISNUMBER($A2166),DATE(YEAR($A2166),MONTH($A2166),1),"")</f>
        <v/>
      </c>
      <c r="O2166" s="34">
        <f>IF($C2166="","",IFERROR(MATCH($C2166,'案件'!$A$5:$A$84,0),"なし"))</f>
        <v/>
      </c>
      <c r="P2166" s="34">
        <f>IF($B2166="","",IFERROR(MATCH($B2166,'メンバー'!$B$5:$B$24,0),"なし"))</f>
        <v/>
      </c>
    </row>
    <row r="2167" ht="17" customHeight="1">
      <c r="A2167" s="23" t="n"/>
      <c r="B2167" s="21" t="n"/>
      <c r="C2167" s="21" t="n"/>
      <c r="D2167" s="29">
        <f>IF(OR($O2167="",$O2167="なし"),"",INDEX('案件'!$B$5:$B$84,$O2167)&amp;"")</f>
        <v/>
      </c>
      <c r="E2167" s="19" t="n"/>
      <c r="F2167" s="22" t="n"/>
      <c r="G2167" s="22" t="n"/>
      <c r="H2167" s="19" t="n"/>
      <c r="I2167" s="30">
        <f>IF(AND($F2167="",$G2167=""),"",IF(N('設定'!$B$11)&gt;0,ROUND((N($F2167)*60+N($G2167))/N('設定'!$B$11),0)*N('設定'!$B$11),(N($F2167)*60+N($G2167)))/60)</f>
        <v/>
      </c>
      <c r="J2167" s="31">
        <f>IF(OR($I2167="",$P2167="",$P2167="なし"),"",$I2167*N(INDEX('メンバー'!$D$5:$D$24,$P2167)))</f>
        <v/>
      </c>
      <c r="K2167" s="32">
        <f>IF(OR($O2167="",$O2167="なし"),"",INDEX('案件'!$D$5:$D$84,$O2167)&amp;"")</f>
        <v/>
      </c>
      <c r="L2167" s="32">
        <f>IF(AND($A2167="",$B2167="",$C2167="",$F2167="",$G2167=""),"",IF(NOT(ISNUMBER($A2167)),"日付がない",IF($P2167="","氏名がない",IF($P2167="なし","氏名がメンバーにない",IF($O2167="","案件コードがない",IF($O2167="なし","案件コードが案件にない",IF($I2167="","時間がない",IF((N($F2167)*60+N($G2167))=0,"時間が0",IF($I2167=0,"丸めると0分","")))))))))</f>
        <v/>
      </c>
      <c r="M2167" s="58" t="n"/>
      <c r="N2167" s="33">
        <f>IF(ISNUMBER($A2167),DATE(YEAR($A2167),MONTH($A2167),1),"")</f>
        <v/>
      </c>
      <c r="O2167" s="34">
        <f>IF($C2167="","",IFERROR(MATCH($C2167,'案件'!$A$5:$A$84,0),"なし"))</f>
        <v/>
      </c>
      <c r="P2167" s="34">
        <f>IF($B2167="","",IFERROR(MATCH($B2167,'メンバー'!$B$5:$B$24,0),"なし"))</f>
        <v/>
      </c>
    </row>
    <row r="2168" ht="17" customHeight="1">
      <c r="A2168" s="23" t="n"/>
      <c r="B2168" s="21" t="n"/>
      <c r="C2168" s="21" t="n"/>
      <c r="D2168" s="29">
        <f>IF(OR($O2168="",$O2168="なし"),"",INDEX('案件'!$B$5:$B$84,$O2168)&amp;"")</f>
        <v/>
      </c>
      <c r="E2168" s="19" t="n"/>
      <c r="F2168" s="22" t="n"/>
      <c r="G2168" s="22" t="n"/>
      <c r="H2168" s="19" t="n"/>
      <c r="I2168" s="30">
        <f>IF(AND($F2168="",$G2168=""),"",IF(N('設定'!$B$11)&gt;0,ROUND((N($F2168)*60+N($G2168))/N('設定'!$B$11),0)*N('設定'!$B$11),(N($F2168)*60+N($G2168)))/60)</f>
        <v/>
      </c>
      <c r="J2168" s="31">
        <f>IF(OR($I2168="",$P2168="",$P2168="なし"),"",$I2168*N(INDEX('メンバー'!$D$5:$D$24,$P2168)))</f>
        <v/>
      </c>
      <c r="K2168" s="32">
        <f>IF(OR($O2168="",$O2168="なし"),"",INDEX('案件'!$D$5:$D$84,$O2168)&amp;"")</f>
        <v/>
      </c>
      <c r="L2168" s="32">
        <f>IF(AND($A2168="",$B2168="",$C2168="",$F2168="",$G2168=""),"",IF(NOT(ISNUMBER($A2168)),"日付がない",IF($P2168="","氏名がない",IF($P2168="なし","氏名がメンバーにない",IF($O2168="","案件コードがない",IF($O2168="なし","案件コードが案件にない",IF($I2168="","時間がない",IF((N($F2168)*60+N($G2168))=0,"時間が0",IF($I2168=0,"丸めると0分","")))))))))</f>
        <v/>
      </c>
      <c r="M2168" s="58" t="n"/>
      <c r="N2168" s="33">
        <f>IF(ISNUMBER($A2168),DATE(YEAR($A2168),MONTH($A2168),1),"")</f>
        <v/>
      </c>
      <c r="O2168" s="34">
        <f>IF($C2168="","",IFERROR(MATCH($C2168,'案件'!$A$5:$A$84,0),"なし"))</f>
        <v/>
      </c>
      <c r="P2168" s="34">
        <f>IF($B2168="","",IFERROR(MATCH($B2168,'メンバー'!$B$5:$B$24,0),"なし"))</f>
        <v/>
      </c>
    </row>
    <row r="2169" ht="17" customHeight="1">
      <c r="A2169" s="23" t="n"/>
      <c r="B2169" s="21" t="n"/>
      <c r="C2169" s="21" t="n"/>
      <c r="D2169" s="29">
        <f>IF(OR($O2169="",$O2169="なし"),"",INDEX('案件'!$B$5:$B$84,$O2169)&amp;"")</f>
        <v/>
      </c>
      <c r="E2169" s="19" t="n"/>
      <c r="F2169" s="22" t="n"/>
      <c r="G2169" s="22" t="n"/>
      <c r="H2169" s="19" t="n"/>
      <c r="I2169" s="30">
        <f>IF(AND($F2169="",$G2169=""),"",IF(N('設定'!$B$11)&gt;0,ROUND((N($F2169)*60+N($G2169))/N('設定'!$B$11),0)*N('設定'!$B$11),(N($F2169)*60+N($G2169)))/60)</f>
        <v/>
      </c>
      <c r="J2169" s="31">
        <f>IF(OR($I2169="",$P2169="",$P2169="なし"),"",$I2169*N(INDEX('メンバー'!$D$5:$D$24,$P2169)))</f>
        <v/>
      </c>
      <c r="K2169" s="32">
        <f>IF(OR($O2169="",$O2169="なし"),"",INDEX('案件'!$D$5:$D$84,$O2169)&amp;"")</f>
        <v/>
      </c>
      <c r="L2169" s="32">
        <f>IF(AND($A2169="",$B2169="",$C2169="",$F2169="",$G2169=""),"",IF(NOT(ISNUMBER($A2169)),"日付がない",IF($P2169="","氏名がない",IF($P2169="なし","氏名がメンバーにない",IF($O2169="","案件コードがない",IF($O2169="なし","案件コードが案件にない",IF($I2169="","時間がない",IF((N($F2169)*60+N($G2169))=0,"時間が0",IF($I2169=0,"丸めると0分","")))))))))</f>
        <v/>
      </c>
      <c r="M2169" s="58" t="n"/>
      <c r="N2169" s="33">
        <f>IF(ISNUMBER($A2169),DATE(YEAR($A2169),MONTH($A2169),1),"")</f>
        <v/>
      </c>
      <c r="O2169" s="34">
        <f>IF($C2169="","",IFERROR(MATCH($C2169,'案件'!$A$5:$A$84,0),"なし"))</f>
        <v/>
      </c>
      <c r="P2169" s="34">
        <f>IF($B2169="","",IFERROR(MATCH($B2169,'メンバー'!$B$5:$B$24,0),"なし"))</f>
        <v/>
      </c>
    </row>
    <row r="2170" ht="17" customHeight="1">
      <c r="A2170" s="23" t="n"/>
      <c r="B2170" s="21" t="n"/>
      <c r="C2170" s="21" t="n"/>
      <c r="D2170" s="29">
        <f>IF(OR($O2170="",$O2170="なし"),"",INDEX('案件'!$B$5:$B$84,$O2170)&amp;"")</f>
        <v/>
      </c>
      <c r="E2170" s="19" t="n"/>
      <c r="F2170" s="22" t="n"/>
      <c r="G2170" s="22" t="n"/>
      <c r="H2170" s="19" t="n"/>
      <c r="I2170" s="30">
        <f>IF(AND($F2170="",$G2170=""),"",IF(N('設定'!$B$11)&gt;0,ROUND((N($F2170)*60+N($G2170))/N('設定'!$B$11),0)*N('設定'!$B$11),(N($F2170)*60+N($G2170)))/60)</f>
        <v/>
      </c>
      <c r="J2170" s="31">
        <f>IF(OR($I2170="",$P2170="",$P2170="なし"),"",$I2170*N(INDEX('メンバー'!$D$5:$D$24,$P2170)))</f>
        <v/>
      </c>
      <c r="K2170" s="32">
        <f>IF(OR($O2170="",$O2170="なし"),"",INDEX('案件'!$D$5:$D$84,$O2170)&amp;"")</f>
        <v/>
      </c>
      <c r="L2170" s="32">
        <f>IF(AND($A2170="",$B2170="",$C2170="",$F2170="",$G2170=""),"",IF(NOT(ISNUMBER($A2170)),"日付がない",IF($P2170="","氏名がない",IF($P2170="なし","氏名がメンバーにない",IF($O2170="","案件コードがない",IF($O2170="なし","案件コードが案件にない",IF($I2170="","時間がない",IF((N($F2170)*60+N($G2170))=0,"時間が0",IF($I2170=0,"丸めると0分","")))))))))</f>
        <v/>
      </c>
      <c r="M2170" s="58" t="n"/>
      <c r="N2170" s="33">
        <f>IF(ISNUMBER($A2170),DATE(YEAR($A2170),MONTH($A2170),1),"")</f>
        <v/>
      </c>
      <c r="O2170" s="34">
        <f>IF($C2170="","",IFERROR(MATCH($C2170,'案件'!$A$5:$A$84,0),"なし"))</f>
        <v/>
      </c>
      <c r="P2170" s="34">
        <f>IF($B2170="","",IFERROR(MATCH($B2170,'メンバー'!$B$5:$B$24,0),"なし"))</f>
        <v/>
      </c>
    </row>
    <row r="2171" ht="17" customHeight="1">
      <c r="A2171" s="23" t="n"/>
      <c r="B2171" s="21" t="n"/>
      <c r="C2171" s="21" t="n"/>
      <c r="D2171" s="29">
        <f>IF(OR($O2171="",$O2171="なし"),"",INDEX('案件'!$B$5:$B$84,$O2171)&amp;"")</f>
        <v/>
      </c>
      <c r="E2171" s="19" t="n"/>
      <c r="F2171" s="22" t="n"/>
      <c r="G2171" s="22" t="n"/>
      <c r="H2171" s="19" t="n"/>
      <c r="I2171" s="30">
        <f>IF(AND($F2171="",$G2171=""),"",IF(N('設定'!$B$11)&gt;0,ROUND((N($F2171)*60+N($G2171))/N('設定'!$B$11),0)*N('設定'!$B$11),(N($F2171)*60+N($G2171)))/60)</f>
        <v/>
      </c>
      <c r="J2171" s="31">
        <f>IF(OR($I2171="",$P2171="",$P2171="なし"),"",$I2171*N(INDEX('メンバー'!$D$5:$D$24,$P2171)))</f>
        <v/>
      </c>
      <c r="K2171" s="32">
        <f>IF(OR($O2171="",$O2171="なし"),"",INDEX('案件'!$D$5:$D$84,$O2171)&amp;"")</f>
        <v/>
      </c>
      <c r="L2171" s="32">
        <f>IF(AND($A2171="",$B2171="",$C2171="",$F2171="",$G2171=""),"",IF(NOT(ISNUMBER($A2171)),"日付がない",IF($P2171="","氏名がない",IF($P2171="なし","氏名がメンバーにない",IF($O2171="","案件コードがない",IF($O2171="なし","案件コードが案件にない",IF($I2171="","時間がない",IF((N($F2171)*60+N($G2171))=0,"時間が0",IF($I2171=0,"丸めると0分","")))))))))</f>
        <v/>
      </c>
      <c r="M2171" s="58" t="n"/>
      <c r="N2171" s="33">
        <f>IF(ISNUMBER($A2171),DATE(YEAR($A2171),MONTH($A2171),1),"")</f>
        <v/>
      </c>
      <c r="O2171" s="34">
        <f>IF($C2171="","",IFERROR(MATCH($C2171,'案件'!$A$5:$A$84,0),"なし"))</f>
        <v/>
      </c>
      <c r="P2171" s="34">
        <f>IF($B2171="","",IFERROR(MATCH($B2171,'メンバー'!$B$5:$B$24,0),"なし"))</f>
        <v/>
      </c>
    </row>
    <row r="2172" ht="17" customHeight="1">
      <c r="A2172" s="23" t="n"/>
      <c r="B2172" s="21" t="n"/>
      <c r="C2172" s="21" t="n"/>
      <c r="D2172" s="29">
        <f>IF(OR($O2172="",$O2172="なし"),"",INDEX('案件'!$B$5:$B$84,$O2172)&amp;"")</f>
        <v/>
      </c>
      <c r="E2172" s="19" t="n"/>
      <c r="F2172" s="22" t="n"/>
      <c r="G2172" s="22" t="n"/>
      <c r="H2172" s="19" t="n"/>
      <c r="I2172" s="30">
        <f>IF(AND($F2172="",$G2172=""),"",IF(N('設定'!$B$11)&gt;0,ROUND((N($F2172)*60+N($G2172))/N('設定'!$B$11),0)*N('設定'!$B$11),(N($F2172)*60+N($G2172)))/60)</f>
        <v/>
      </c>
      <c r="J2172" s="31">
        <f>IF(OR($I2172="",$P2172="",$P2172="なし"),"",$I2172*N(INDEX('メンバー'!$D$5:$D$24,$P2172)))</f>
        <v/>
      </c>
      <c r="K2172" s="32">
        <f>IF(OR($O2172="",$O2172="なし"),"",INDEX('案件'!$D$5:$D$84,$O2172)&amp;"")</f>
        <v/>
      </c>
      <c r="L2172" s="32">
        <f>IF(AND($A2172="",$B2172="",$C2172="",$F2172="",$G2172=""),"",IF(NOT(ISNUMBER($A2172)),"日付がない",IF($P2172="","氏名がない",IF($P2172="なし","氏名がメンバーにない",IF($O2172="","案件コードがない",IF($O2172="なし","案件コードが案件にない",IF($I2172="","時間がない",IF((N($F2172)*60+N($G2172))=0,"時間が0",IF($I2172=0,"丸めると0分","")))))))))</f>
        <v/>
      </c>
      <c r="M2172" s="58" t="n"/>
      <c r="N2172" s="33">
        <f>IF(ISNUMBER($A2172),DATE(YEAR($A2172),MONTH($A2172),1),"")</f>
        <v/>
      </c>
      <c r="O2172" s="34">
        <f>IF($C2172="","",IFERROR(MATCH($C2172,'案件'!$A$5:$A$84,0),"なし"))</f>
        <v/>
      </c>
      <c r="P2172" s="34">
        <f>IF($B2172="","",IFERROR(MATCH($B2172,'メンバー'!$B$5:$B$24,0),"なし"))</f>
        <v/>
      </c>
    </row>
    <row r="2173" ht="17" customHeight="1">
      <c r="A2173" s="23" t="n"/>
      <c r="B2173" s="21" t="n"/>
      <c r="C2173" s="21" t="n"/>
      <c r="D2173" s="29">
        <f>IF(OR($O2173="",$O2173="なし"),"",INDEX('案件'!$B$5:$B$84,$O2173)&amp;"")</f>
        <v/>
      </c>
      <c r="E2173" s="19" t="n"/>
      <c r="F2173" s="22" t="n"/>
      <c r="G2173" s="22" t="n"/>
      <c r="H2173" s="19" t="n"/>
      <c r="I2173" s="30">
        <f>IF(AND($F2173="",$G2173=""),"",IF(N('設定'!$B$11)&gt;0,ROUND((N($F2173)*60+N($G2173))/N('設定'!$B$11),0)*N('設定'!$B$11),(N($F2173)*60+N($G2173)))/60)</f>
        <v/>
      </c>
      <c r="J2173" s="31">
        <f>IF(OR($I2173="",$P2173="",$P2173="なし"),"",$I2173*N(INDEX('メンバー'!$D$5:$D$24,$P2173)))</f>
        <v/>
      </c>
      <c r="K2173" s="32">
        <f>IF(OR($O2173="",$O2173="なし"),"",INDEX('案件'!$D$5:$D$84,$O2173)&amp;"")</f>
        <v/>
      </c>
      <c r="L2173" s="32">
        <f>IF(AND($A2173="",$B2173="",$C2173="",$F2173="",$G2173=""),"",IF(NOT(ISNUMBER($A2173)),"日付がない",IF($P2173="","氏名がない",IF($P2173="なし","氏名がメンバーにない",IF($O2173="","案件コードがない",IF($O2173="なし","案件コードが案件にない",IF($I2173="","時間がない",IF((N($F2173)*60+N($G2173))=0,"時間が0",IF($I2173=0,"丸めると0分","")))))))))</f>
        <v/>
      </c>
      <c r="M2173" s="58" t="n"/>
      <c r="N2173" s="33">
        <f>IF(ISNUMBER($A2173),DATE(YEAR($A2173),MONTH($A2173),1),"")</f>
        <v/>
      </c>
      <c r="O2173" s="34">
        <f>IF($C2173="","",IFERROR(MATCH($C2173,'案件'!$A$5:$A$84,0),"なし"))</f>
        <v/>
      </c>
      <c r="P2173" s="34">
        <f>IF($B2173="","",IFERROR(MATCH($B2173,'メンバー'!$B$5:$B$24,0),"なし"))</f>
        <v/>
      </c>
    </row>
    <row r="2174" ht="17" customHeight="1">
      <c r="A2174" s="23" t="n"/>
      <c r="B2174" s="21" t="n"/>
      <c r="C2174" s="21" t="n"/>
      <c r="D2174" s="29">
        <f>IF(OR($O2174="",$O2174="なし"),"",INDEX('案件'!$B$5:$B$84,$O2174)&amp;"")</f>
        <v/>
      </c>
      <c r="E2174" s="19" t="n"/>
      <c r="F2174" s="22" t="n"/>
      <c r="G2174" s="22" t="n"/>
      <c r="H2174" s="19" t="n"/>
      <c r="I2174" s="30">
        <f>IF(AND($F2174="",$G2174=""),"",IF(N('設定'!$B$11)&gt;0,ROUND((N($F2174)*60+N($G2174))/N('設定'!$B$11),0)*N('設定'!$B$11),(N($F2174)*60+N($G2174)))/60)</f>
        <v/>
      </c>
      <c r="J2174" s="31">
        <f>IF(OR($I2174="",$P2174="",$P2174="なし"),"",$I2174*N(INDEX('メンバー'!$D$5:$D$24,$P2174)))</f>
        <v/>
      </c>
      <c r="K2174" s="32">
        <f>IF(OR($O2174="",$O2174="なし"),"",INDEX('案件'!$D$5:$D$84,$O2174)&amp;"")</f>
        <v/>
      </c>
      <c r="L2174" s="32">
        <f>IF(AND($A2174="",$B2174="",$C2174="",$F2174="",$G2174=""),"",IF(NOT(ISNUMBER($A2174)),"日付がない",IF($P2174="","氏名がない",IF($P2174="なし","氏名がメンバーにない",IF($O2174="","案件コードがない",IF($O2174="なし","案件コードが案件にない",IF($I2174="","時間がない",IF((N($F2174)*60+N($G2174))=0,"時間が0",IF($I2174=0,"丸めると0分","")))))))))</f>
        <v/>
      </c>
      <c r="M2174" s="58" t="n"/>
      <c r="N2174" s="33">
        <f>IF(ISNUMBER($A2174),DATE(YEAR($A2174),MONTH($A2174),1),"")</f>
        <v/>
      </c>
      <c r="O2174" s="34">
        <f>IF($C2174="","",IFERROR(MATCH($C2174,'案件'!$A$5:$A$84,0),"なし"))</f>
        <v/>
      </c>
      <c r="P2174" s="34">
        <f>IF($B2174="","",IFERROR(MATCH($B2174,'メンバー'!$B$5:$B$24,0),"なし"))</f>
        <v/>
      </c>
    </row>
    <row r="2175" ht="17" customHeight="1">
      <c r="A2175" s="23" t="n"/>
      <c r="B2175" s="21" t="n"/>
      <c r="C2175" s="21" t="n"/>
      <c r="D2175" s="29">
        <f>IF(OR($O2175="",$O2175="なし"),"",INDEX('案件'!$B$5:$B$84,$O2175)&amp;"")</f>
        <v/>
      </c>
      <c r="E2175" s="19" t="n"/>
      <c r="F2175" s="22" t="n"/>
      <c r="G2175" s="22" t="n"/>
      <c r="H2175" s="19" t="n"/>
      <c r="I2175" s="30">
        <f>IF(AND($F2175="",$G2175=""),"",IF(N('設定'!$B$11)&gt;0,ROUND((N($F2175)*60+N($G2175))/N('設定'!$B$11),0)*N('設定'!$B$11),(N($F2175)*60+N($G2175)))/60)</f>
        <v/>
      </c>
      <c r="J2175" s="31">
        <f>IF(OR($I2175="",$P2175="",$P2175="なし"),"",$I2175*N(INDEX('メンバー'!$D$5:$D$24,$P2175)))</f>
        <v/>
      </c>
      <c r="K2175" s="32">
        <f>IF(OR($O2175="",$O2175="なし"),"",INDEX('案件'!$D$5:$D$84,$O2175)&amp;"")</f>
        <v/>
      </c>
      <c r="L2175" s="32">
        <f>IF(AND($A2175="",$B2175="",$C2175="",$F2175="",$G2175=""),"",IF(NOT(ISNUMBER($A2175)),"日付がない",IF($P2175="","氏名がない",IF($P2175="なし","氏名がメンバーにない",IF($O2175="","案件コードがない",IF($O2175="なし","案件コードが案件にない",IF($I2175="","時間がない",IF((N($F2175)*60+N($G2175))=0,"時間が0",IF($I2175=0,"丸めると0分","")))))))))</f>
        <v/>
      </c>
      <c r="M2175" s="58" t="n"/>
      <c r="N2175" s="33">
        <f>IF(ISNUMBER($A2175),DATE(YEAR($A2175),MONTH($A2175),1),"")</f>
        <v/>
      </c>
      <c r="O2175" s="34">
        <f>IF($C2175="","",IFERROR(MATCH($C2175,'案件'!$A$5:$A$84,0),"なし"))</f>
        <v/>
      </c>
      <c r="P2175" s="34">
        <f>IF($B2175="","",IFERROR(MATCH($B2175,'メンバー'!$B$5:$B$24,0),"なし"))</f>
        <v/>
      </c>
    </row>
    <row r="2176" ht="17" customHeight="1">
      <c r="A2176" s="23" t="n"/>
      <c r="B2176" s="21" t="n"/>
      <c r="C2176" s="21" t="n"/>
      <c r="D2176" s="29">
        <f>IF(OR($O2176="",$O2176="なし"),"",INDEX('案件'!$B$5:$B$84,$O2176)&amp;"")</f>
        <v/>
      </c>
      <c r="E2176" s="19" t="n"/>
      <c r="F2176" s="22" t="n"/>
      <c r="G2176" s="22" t="n"/>
      <c r="H2176" s="19" t="n"/>
      <c r="I2176" s="30">
        <f>IF(AND($F2176="",$G2176=""),"",IF(N('設定'!$B$11)&gt;0,ROUND((N($F2176)*60+N($G2176))/N('設定'!$B$11),0)*N('設定'!$B$11),(N($F2176)*60+N($G2176)))/60)</f>
        <v/>
      </c>
      <c r="J2176" s="31">
        <f>IF(OR($I2176="",$P2176="",$P2176="なし"),"",$I2176*N(INDEX('メンバー'!$D$5:$D$24,$P2176)))</f>
        <v/>
      </c>
      <c r="K2176" s="32">
        <f>IF(OR($O2176="",$O2176="なし"),"",INDEX('案件'!$D$5:$D$84,$O2176)&amp;"")</f>
        <v/>
      </c>
      <c r="L2176" s="32">
        <f>IF(AND($A2176="",$B2176="",$C2176="",$F2176="",$G2176=""),"",IF(NOT(ISNUMBER($A2176)),"日付がない",IF($P2176="","氏名がない",IF($P2176="なし","氏名がメンバーにない",IF($O2176="","案件コードがない",IF($O2176="なし","案件コードが案件にない",IF($I2176="","時間がない",IF((N($F2176)*60+N($G2176))=0,"時間が0",IF($I2176=0,"丸めると0分","")))))))))</f>
        <v/>
      </c>
      <c r="M2176" s="58" t="n"/>
      <c r="N2176" s="33">
        <f>IF(ISNUMBER($A2176),DATE(YEAR($A2176),MONTH($A2176),1),"")</f>
        <v/>
      </c>
      <c r="O2176" s="34">
        <f>IF($C2176="","",IFERROR(MATCH($C2176,'案件'!$A$5:$A$84,0),"なし"))</f>
        <v/>
      </c>
      <c r="P2176" s="34">
        <f>IF($B2176="","",IFERROR(MATCH($B2176,'メンバー'!$B$5:$B$24,0),"なし"))</f>
        <v/>
      </c>
    </row>
    <row r="2177" ht="17" customHeight="1">
      <c r="A2177" s="23" t="n"/>
      <c r="B2177" s="21" t="n"/>
      <c r="C2177" s="21" t="n"/>
      <c r="D2177" s="29">
        <f>IF(OR($O2177="",$O2177="なし"),"",INDEX('案件'!$B$5:$B$84,$O2177)&amp;"")</f>
        <v/>
      </c>
      <c r="E2177" s="19" t="n"/>
      <c r="F2177" s="22" t="n"/>
      <c r="G2177" s="22" t="n"/>
      <c r="H2177" s="19" t="n"/>
      <c r="I2177" s="30">
        <f>IF(AND($F2177="",$G2177=""),"",IF(N('設定'!$B$11)&gt;0,ROUND((N($F2177)*60+N($G2177))/N('設定'!$B$11),0)*N('設定'!$B$11),(N($F2177)*60+N($G2177)))/60)</f>
        <v/>
      </c>
      <c r="J2177" s="31">
        <f>IF(OR($I2177="",$P2177="",$P2177="なし"),"",$I2177*N(INDEX('メンバー'!$D$5:$D$24,$P2177)))</f>
        <v/>
      </c>
      <c r="K2177" s="32">
        <f>IF(OR($O2177="",$O2177="なし"),"",INDEX('案件'!$D$5:$D$84,$O2177)&amp;"")</f>
        <v/>
      </c>
      <c r="L2177" s="32">
        <f>IF(AND($A2177="",$B2177="",$C2177="",$F2177="",$G2177=""),"",IF(NOT(ISNUMBER($A2177)),"日付がない",IF($P2177="","氏名がない",IF($P2177="なし","氏名がメンバーにない",IF($O2177="","案件コードがない",IF($O2177="なし","案件コードが案件にない",IF($I2177="","時間がない",IF((N($F2177)*60+N($G2177))=0,"時間が0",IF($I2177=0,"丸めると0分","")))))))))</f>
        <v/>
      </c>
      <c r="M2177" s="58" t="n"/>
      <c r="N2177" s="33">
        <f>IF(ISNUMBER($A2177),DATE(YEAR($A2177),MONTH($A2177),1),"")</f>
        <v/>
      </c>
      <c r="O2177" s="34">
        <f>IF($C2177="","",IFERROR(MATCH($C2177,'案件'!$A$5:$A$84,0),"なし"))</f>
        <v/>
      </c>
      <c r="P2177" s="34">
        <f>IF($B2177="","",IFERROR(MATCH($B2177,'メンバー'!$B$5:$B$24,0),"なし"))</f>
        <v/>
      </c>
    </row>
    <row r="2178" ht="17" customHeight="1">
      <c r="A2178" s="23" t="n"/>
      <c r="B2178" s="21" t="n"/>
      <c r="C2178" s="21" t="n"/>
      <c r="D2178" s="29">
        <f>IF(OR($O2178="",$O2178="なし"),"",INDEX('案件'!$B$5:$B$84,$O2178)&amp;"")</f>
        <v/>
      </c>
      <c r="E2178" s="19" t="n"/>
      <c r="F2178" s="22" t="n"/>
      <c r="G2178" s="22" t="n"/>
      <c r="H2178" s="19" t="n"/>
      <c r="I2178" s="30">
        <f>IF(AND($F2178="",$G2178=""),"",IF(N('設定'!$B$11)&gt;0,ROUND((N($F2178)*60+N($G2178))/N('設定'!$B$11),0)*N('設定'!$B$11),(N($F2178)*60+N($G2178)))/60)</f>
        <v/>
      </c>
      <c r="J2178" s="31">
        <f>IF(OR($I2178="",$P2178="",$P2178="なし"),"",$I2178*N(INDEX('メンバー'!$D$5:$D$24,$P2178)))</f>
        <v/>
      </c>
      <c r="K2178" s="32">
        <f>IF(OR($O2178="",$O2178="なし"),"",INDEX('案件'!$D$5:$D$84,$O2178)&amp;"")</f>
        <v/>
      </c>
      <c r="L2178" s="32">
        <f>IF(AND($A2178="",$B2178="",$C2178="",$F2178="",$G2178=""),"",IF(NOT(ISNUMBER($A2178)),"日付がない",IF($P2178="","氏名がない",IF($P2178="なし","氏名がメンバーにない",IF($O2178="","案件コードがない",IF($O2178="なし","案件コードが案件にない",IF($I2178="","時間がない",IF((N($F2178)*60+N($G2178))=0,"時間が0",IF($I2178=0,"丸めると0分","")))))))))</f>
        <v/>
      </c>
      <c r="M2178" s="58" t="n"/>
      <c r="N2178" s="33">
        <f>IF(ISNUMBER($A2178),DATE(YEAR($A2178),MONTH($A2178),1),"")</f>
        <v/>
      </c>
      <c r="O2178" s="34">
        <f>IF($C2178="","",IFERROR(MATCH($C2178,'案件'!$A$5:$A$84,0),"なし"))</f>
        <v/>
      </c>
      <c r="P2178" s="34">
        <f>IF($B2178="","",IFERROR(MATCH($B2178,'メンバー'!$B$5:$B$24,0),"なし"))</f>
        <v/>
      </c>
    </row>
    <row r="2179" ht="17" customHeight="1">
      <c r="A2179" s="23" t="n"/>
      <c r="B2179" s="21" t="n"/>
      <c r="C2179" s="21" t="n"/>
      <c r="D2179" s="29">
        <f>IF(OR($O2179="",$O2179="なし"),"",INDEX('案件'!$B$5:$B$84,$O2179)&amp;"")</f>
        <v/>
      </c>
      <c r="E2179" s="19" t="n"/>
      <c r="F2179" s="22" t="n"/>
      <c r="G2179" s="22" t="n"/>
      <c r="H2179" s="19" t="n"/>
      <c r="I2179" s="30">
        <f>IF(AND($F2179="",$G2179=""),"",IF(N('設定'!$B$11)&gt;0,ROUND((N($F2179)*60+N($G2179))/N('設定'!$B$11),0)*N('設定'!$B$11),(N($F2179)*60+N($G2179)))/60)</f>
        <v/>
      </c>
      <c r="J2179" s="31">
        <f>IF(OR($I2179="",$P2179="",$P2179="なし"),"",$I2179*N(INDEX('メンバー'!$D$5:$D$24,$P2179)))</f>
        <v/>
      </c>
      <c r="K2179" s="32">
        <f>IF(OR($O2179="",$O2179="なし"),"",INDEX('案件'!$D$5:$D$84,$O2179)&amp;"")</f>
        <v/>
      </c>
      <c r="L2179" s="32">
        <f>IF(AND($A2179="",$B2179="",$C2179="",$F2179="",$G2179=""),"",IF(NOT(ISNUMBER($A2179)),"日付がない",IF($P2179="","氏名がない",IF($P2179="なし","氏名がメンバーにない",IF($O2179="","案件コードがない",IF($O2179="なし","案件コードが案件にない",IF($I2179="","時間がない",IF((N($F2179)*60+N($G2179))=0,"時間が0",IF($I2179=0,"丸めると0分","")))))))))</f>
        <v/>
      </c>
      <c r="M2179" s="58" t="n"/>
      <c r="N2179" s="33">
        <f>IF(ISNUMBER($A2179),DATE(YEAR($A2179),MONTH($A2179),1),"")</f>
        <v/>
      </c>
      <c r="O2179" s="34">
        <f>IF($C2179="","",IFERROR(MATCH($C2179,'案件'!$A$5:$A$84,0),"なし"))</f>
        <v/>
      </c>
      <c r="P2179" s="34">
        <f>IF($B2179="","",IFERROR(MATCH($B2179,'メンバー'!$B$5:$B$24,0),"なし"))</f>
        <v/>
      </c>
    </row>
    <row r="2180" ht="17" customHeight="1">
      <c r="A2180" s="23" t="n"/>
      <c r="B2180" s="21" t="n"/>
      <c r="C2180" s="21" t="n"/>
      <c r="D2180" s="29">
        <f>IF(OR($O2180="",$O2180="なし"),"",INDEX('案件'!$B$5:$B$84,$O2180)&amp;"")</f>
        <v/>
      </c>
      <c r="E2180" s="19" t="n"/>
      <c r="F2180" s="22" t="n"/>
      <c r="G2180" s="22" t="n"/>
      <c r="H2180" s="19" t="n"/>
      <c r="I2180" s="30">
        <f>IF(AND($F2180="",$G2180=""),"",IF(N('設定'!$B$11)&gt;0,ROUND((N($F2180)*60+N($G2180))/N('設定'!$B$11),0)*N('設定'!$B$11),(N($F2180)*60+N($G2180)))/60)</f>
        <v/>
      </c>
      <c r="J2180" s="31">
        <f>IF(OR($I2180="",$P2180="",$P2180="なし"),"",$I2180*N(INDEX('メンバー'!$D$5:$D$24,$P2180)))</f>
        <v/>
      </c>
      <c r="K2180" s="32">
        <f>IF(OR($O2180="",$O2180="なし"),"",INDEX('案件'!$D$5:$D$84,$O2180)&amp;"")</f>
        <v/>
      </c>
      <c r="L2180" s="32">
        <f>IF(AND($A2180="",$B2180="",$C2180="",$F2180="",$G2180=""),"",IF(NOT(ISNUMBER($A2180)),"日付がない",IF($P2180="","氏名がない",IF($P2180="なし","氏名がメンバーにない",IF($O2180="","案件コードがない",IF($O2180="なし","案件コードが案件にない",IF($I2180="","時間がない",IF((N($F2180)*60+N($G2180))=0,"時間が0",IF($I2180=0,"丸めると0分","")))))))))</f>
        <v/>
      </c>
      <c r="M2180" s="58" t="n"/>
      <c r="N2180" s="33">
        <f>IF(ISNUMBER($A2180),DATE(YEAR($A2180),MONTH($A2180),1),"")</f>
        <v/>
      </c>
      <c r="O2180" s="34">
        <f>IF($C2180="","",IFERROR(MATCH($C2180,'案件'!$A$5:$A$84,0),"なし"))</f>
        <v/>
      </c>
      <c r="P2180" s="34">
        <f>IF($B2180="","",IFERROR(MATCH($B2180,'メンバー'!$B$5:$B$24,0),"なし"))</f>
        <v/>
      </c>
    </row>
    <row r="2181" ht="17" customHeight="1">
      <c r="A2181" s="23" t="n"/>
      <c r="B2181" s="21" t="n"/>
      <c r="C2181" s="21" t="n"/>
      <c r="D2181" s="29">
        <f>IF(OR($O2181="",$O2181="なし"),"",INDEX('案件'!$B$5:$B$84,$O2181)&amp;"")</f>
        <v/>
      </c>
      <c r="E2181" s="19" t="n"/>
      <c r="F2181" s="22" t="n"/>
      <c r="G2181" s="22" t="n"/>
      <c r="H2181" s="19" t="n"/>
      <c r="I2181" s="30">
        <f>IF(AND($F2181="",$G2181=""),"",IF(N('設定'!$B$11)&gt;0,ROUND((N($F2181)*60+N($G2181))/N('設定'!$B$11),0)*N('設定'!$B$11),(N($F2181)*60+N($G2181)))/60)</f>
        <v/>
      </c>
      <c r="J2181" s="31">
        <f>IF(OR($I2181="",$P2181="",$P2181="なし"),"",$I2181*N(INDEX('メンバー'!$D$5:$D$24,$P2181)))</f>
        <v/>
      </c>
      <c r="K2181" s="32">
        <f>IF(OR($O2181="",$O2181="なし"),"",INDEX('案件'!$D$5:$D$84,$O2181)&amp;"")</f>
        <v/>
      </c>
      <c r="L2181" s="32">
        <f>IF(AND($A2181="",$B2181="",$C2181="",$F2181="",$G2181=""),"",IF(NOT(ISNUMBER($A2181)),"日付がない",IF($P2181="","氏名がない",IF($P2181="なし","氏名がメンバーにない",IF($O2181="","案件コードがない",IF($O2181="なし","案件コードが案件にない",IF($I2181="","時間がない",IF((N($F2181)*60+N($G2181))=0,"時間が0",IF($I2181=0,"丸めると0分","")))))))))</f>
        <v/>
      </c>
      <c r="M2181" s="58" t="n"/>
      <c r="N2181" s="33">
        <f>IF(ISNUMBER($A2181),DATE(YEAR($A2181),MONTH($A2181),1),"")</f>
        <v/>
      </c>
      <c r="O2181" s="34">
        <f>IF($C2181="","",IFERROR(MATCH($C2181,'案件'!$A$5:$A$84,0),"なし"))</f>
        <v/>
      </c>
      <c r="P2181" s="34">
        <f>IF($B2181="","",IFERROR(MATCH($B2181,'メンバー'!$B$5:$B$24,0),"なし"))</f>
        <v/>
      </c>
    </row>
    <row r="2182" ht="17" customHeight="1">
      <c r="A2182" s="23" t="n"/>
      <c r="B2182" s="21" t="n"/>
      <c r="C2182" s="21" t="n"/>
      <c r="D2182" s="29">
        <f>IF(OR($O2182="",$O2182="なし"),"",INDEX('案件'!$B$5:$B$84,$O2182)&amp;"")</f>
        <v/>
      </c>
      <c r="E2182" s="19" t="n"/>
      <c r="F2182" s="22" t="n"/>
      <c r="G2182" s="22" t="n"/>
      <c r="H2182" s="19" t="n"/>
      <c r="I2182" s="30">
        <f>IF(AND($F2182="",$G2182=""),"",IF(N('設定'!$B$11)&gt;0,ROUND((N($F2182)*60+N($G2182))/N('設定'!$B$11),0)*N('設定'!$B$11),(N($F2182)*60+N($G2182)))/60)</f>
        <v/>
      </c>
      <c r="J2182" s="31">
        <f>IF(OR($I2182="",$P2182="",$P2182="なし"),"",$I2182*N(INDEX('メンバー'!$D$5:$D$24,$P2182)))</f>
        <v/>
      </c>
      <c r="K2182" s="32">
        <f>IF(OR($O2182="",$O2182="なし"),"",INDEX('案件'!$D$5:$D$84,$O2182)&amp;"")</f>
        <v/>
      </c>
      <c r="L2182" s="32">
        <f>IF(AND($A2182="",$B2182="",$C2182="",$F2182="",$G2182=""),"",IF(NOT(ISNUMBER($A2182)),"日付がない",IF($P2182="","氏名がない",IF($P2182="なし","氏名がメンバーにない",IF($O2182="","案件コードがない",IF($O2182="なし","案件コードが案件にない",IF($I2182="","時間がない",IF((N($F2182)*60+N($G2182))=0,"時間が0",IF($I2182=0,"丸めると0分","")))))))))</f>
        <v/>
      </c>
      <c r="M2182" s="58" t="n"/>
      <c r="N2182" s="33">
        <f>IF(ISNUMBER($A2182),DATE(YEAR($A2182),MONTH($A2182),1),"")</f>
        <v/>
      </c>
      <c r="O2182" s="34">
        <f>IF($C2182="","",IFERROR(MATCH($C2182,'案件'!$A$5:$A$84,0),"なし"))</f>
        <v/>
      </c>
      <c r="P2182" s="34">
        <f>IF($B2182="","",IFERROR(MATCH($B2182,'メンバー'!$B$5:$B$24,0),"なし"))</f>
        <v/>
      </c>
    </row>
    <row r="2183" ht="17" customHeight="1">
      <c r="A2183" s="23" t="n"/>
      <c r="B2183" s="21" t="n"/>
      <c r="C2183" s="21" t="n"/>
      <c r="D2183" s="29">
        <f>IF(OR($O2183="",$O2183="なし"),"",INDEX('案件'!$B$5:$B$84,$O2183)&amp;"")</f>
        <v/>
      </c>
      <c r="E2183" s="19" t="n"/>
      <c r="F2183" s="22" t="n"/>
      <c r="G2183" s="22" t="n"/>
      <c r="H2183" s="19" t="n"/>
      <c r="I2183" s="30">
        <f>IF(AND($F2183="",$G2183=""),"",IF(N('設定'!$B$11)&gt;0,ROUND((N($F2183)*60+N($G2183))/N('設定'!$B$11),0)*N('設定'!$B$11),(N($F2183)*60+N($G2183)))/60)</f>
        <v/>
      </c>
      <c r="J2183" s="31">
        <f>IF(OR($I2183="",$P2183="",$P2183="なし"),"",$I2183*N(INDEX('メンバー'!$D$5:$D$24,$P2183)))</f>
        <v/>
      </c>
      <c r="K2183" s="32">
        <f>IF(OR($O2183="",$O2183="なし"),"",INDEX('案件'!$D$5:$D$84,$O2183)&amp;"")</f>
        <v/>
      </c>
      <c r="L2183" s="32">
        <f>IF(AND($A2183="",$B2183="",$C2183="",$F2183="",$G2183=""),"",IF(NOT(ISNUMBER($A2183)),"日付がない",IF($P2183="","氏名がない",IF($P2183="なし","氏名がメンバーにない",IF($O2183="","案件コードがない",IF($O2183="なし","案件コードが案件にない",IF($I2183="","時間がない",IF((N($F2183)*60+N($G2183))=0,"時間が0",IF($I2183=0,"丸めると0分","")))))))))</f>
        <v/>
      </c>
      <c r="M2183" s="58" t="n"/>
      <c r="N2183" s="33">
        <f>IF(ISNUMBER($A2183),DATE(YEAR($A2183),MONTH($A2183),1),"")</f>
        <v/>
      </c>
      <c r="O2183" s="34">
        <f>IF($C2183="","",IFERROR(MATCH($C2183,'案件'!$A$5:$A$84,0),"なし"))</f>
        <v/>
      </c>
      <c r="P2183" s="34">
        <f>IF($B2183="","",IFERROR(MATCH($B2183,'メンバー'!$B$5:$B$24,0),"なし"))</f>
        <v/>
      </c>
    </row>
    <row r="2184" ht="17" customHeight="1">
      <c r="A2184" s="23" t="n"/>
      <c r="B2184" s="21" t="n"/>
      <c r="C2184" s="21" t="n"/>
      <c r="D2184" s="29">
        <f>IF(OR($O2184="",$O2184="なし"),"",INDEX('案件'!$B$5:$B$84,$O2184)&amp;"")</f>
        <v/>
      </c>
      <c r="E2184" s="19" t="n"/>
      <c r="F2184" s="22" t="n"/>
      <c r="G2184" s="22" t="n"/>
      <c r="H2184" s="19" t="n"/>
      <c r="I2184" s="30">
        <f>IF(AND($F2184="",$G2184=""),"",IF(N('設定'!$B$11)&gt;0,ROUND((N($F2184)*60+N($G2184))/N('設定'!$B$11),0)*N('設定'!$B$11),(N($F2184)*60+N($G2184)))/60)</f>
        <v/>
      </c>
      <c r="J2184" s="31">
        <f>IF(OR($I2184="",$P2184="",$P2184="なし"),"",$I2184*N(INDEX('メンバー'!$D$5:$D$24,$P2184)))</f>
        <v/>
      </c>
      <c r="K2184" s="32">
        <f>IF(OR($O2184="",$O2184="なし"),"",INDEX('案件'!$D$5:$D$84,$O2184)&amp;"")</f>
        <v/>
      </c>
      <c r="L2184" s="32">
        <f>IF(AND($A2184="",$B2184="",$C2184="",$F2184="",$G2184=""),"",IF(NOT(ISNUMBER($A2184)),"日付がない",IF($P2184="","氏名がない",IF($P2184="なし","氏名がメンバーにない",IF($O2184="","案件コードがない",IF($O2184="なし","案件コードが案件にない",IF($I2184="","時間がない",IF((N($F2184)*60+N($G2184))=0,"時間が0",IF($I2184=0,"丸めると0分","")))))))))</f>
        <v/>
      </c>
      <c r="M2184" s="58" t="n"/>
      <c r="N2184" s="33">
        <f>IF(ISNUMBER($A2184),DATE(YEAR($A2184),MONTH($A2184),1),"")</f>
        <v/>
      </c>
      <c r="O2184" s="34">
        <f>IF($C2184="","",IFERROR(MATCH($C2184,'案件'!$A$5:$A$84,0),"なし"))</f>
        <v/>
      </c>
      <c r="P2184" s="34">
        <f>IF($B2184="","",IFERROR(MATCH($B2184,'メンバー'!$B$5:$B$24,0),"なし"))</f>
        <v/>
      </c>
    </row>
    <row r="2185" ht="17" customHeight="1">
      <c r="A2185" s="23" t="n"/>
      <c r="B2185" s="21" t="n"/>
      <c r="C2185" s="21" t="n"/>
      <c r="D2185" s="29">
        <f>IF(OR($O2185="",$O2185="なし"),"",INDEX('案件'!$B$5:$B$84,$O2185)&amp;"")</f>
        <v/>
      </c>
      <c r="E2185" s="19" t="n"/>
      <c r="F2185" s="22" t="n"/>
      <c r="G2185" s="22" t="n"/>
      <c r="H2185" s="19" t="n"/>
      <c r="I2185" s="30">
        <f>IF(AND($F2185="",$G2185=""),"",IF(N('設定'!$B$11)&gt;0,ROUND((N($F2185)*60+N($G2185))/N('設定'!$B$11),0)*N('設定'!$B$11),(N($F2185)*60+N($G2185)))/60)</f>
        <v/>
      </c>
      <c r="J2185" s="31">
        <f>IF(OR($I2185="",$P2185="",$P2185="なし"),"",$I2185*N(INDEX('メンバー'!$D$5:$D$24,$P2185)))</f>
        <v/>
      </c>
      <c r="K2185" s="32">
        <f>IF(OR($O2185="",$O2185="なし"),"",INDEX('案件'!$D$5:$D$84,$O2185)&amp;"")</f>
        <v/>
      </c>
      <c r="L2185" s="32">
        <f>IF(AND($A2185="",$B2185="",$C2185="",$F2185="",$G2185=""),"",IF(NOT(ISNUMBER($A2185)),"日付がない",IF($P2185="","氏名がない",IF($P2185="なし","氏名がメンバーにない",IF($O2185="","案件コードがない",IF($O2185="なし","案件コードが案件にない",IF($I2185="","時間がない",IF((N($F2185)*60+N($G2185))=0,"時間が0",IF($I2185=0,"丸めると0分","")))))))))</f>
        <v/>
      </c>
      <c r="M2185" s="58" t="n"/>
      <c r="N2185" s="33">
        <f>IF(ISNUMBER($A2185),DATE(YEAR($A2185),MONTH($A2185),1),"")</f>
        <v/>
      </c>
      <c r="O2185" s="34">
        <f>IF($C2185="","",IFERROR(MATCH($C2185,'案件'!$A$5:$A$84,0),"なし"))</f>
        <v/>
      </c>
      <c r="P2185" s="34">
        <f>IF($B2185="","",IFERROR(MATCH($B2185,'メンバー'!$B$5:$B$24,0),"なし"))</f>
        <v/>
      </c>
    </row>
    <row r="2186" ht="17" customHeight="1">
      <c r="A2186" s="23" t="n"/>
      <c r="B2186" s="21" t="n"/>
      <c r="C2186" s="21" t="n"/>
      <c r="D2186" s="29">
        <f>IF(OR($O2186="",$O2186="なし"),"",INDEX('案件'!$B$5:$B$84,$O2186)&amp;"")</f>
        <v/>
      </c>
      <c r="E2186" s="19" t="n"/>
      <c r="F2186" s="22" t="n"/>
      <c r="G2186" s="22" t="n"/>
      <c r="H2186" s="19" t="n"/>
      <c r="I2186" s="30">
        <f>IF(AND($F2186="",$G2186=""),"",IF(N('設定'!$B$11)&gt;0,ROUND((N($F2186)*60+N($G2186))/N('設定'!$B$11),0)*N('設定'!$B$11),(N($F2186)*60+N($G2186)))/60)</f>
        <v/>
      </c>
      <c r="J2186" s="31">
        <f>IF(OR($I2186="",$P2186="",$P2186="なし"),"",$I2186*N(INDEX('メンバー'!$D$5:$D$24,$P2186)))</f>
        <v/>
      </c>
      <c r="K2186" s="32">
        <f>IF(OR($O2186="",$O2186="なし"),"",INDEX('案件'!$D$5:$D$84,$O2186)&amp;"")</f>
        <v/>
      </c>
      <c r="L2186" s="32">
        <f>IF(AND($A2186="",$B2186="",$C2186="",$F2186="",$G2186=""),"",IF(NOT(ISNUMBER($A2186)),"日付がない",IF($P2186="","氏名がない",IF($P2186="なし","氏名がメンバーにない",IF($O2186="","案件コードがない",IF($O2186="なし","案件コードが案件にない",IF($I2186="","時間がない",IF((N($F2186)*60+N($G2186))=0,"時間が0",IF($I2186=0,"丸めると0分","")))))))))</f>
        <v/>
      </c>
      <c r="M2186" s="58" t="n"/>
      <c r="N2186" s="33">
        <f>IF(ISNUMBER($A2186),DATE(YEAR($A2186),MONTH($A2186),1),"")</f>
        <v/>
      </c>
      <c r="O2186" s="34">
        <f>IF($C2186="","",IFERROR(MATCH($C2186,'案件'!$A$5:$A$84,0),"なし"))</f>
        <v/>
      </c>
      <c r="P2186" s="34">
        <f>IF($B2186="","",IFERROR(MATCH($B2186,'メンバー'!$B$5:$B$24,0),"なし"))</f>
        <v/>
      </c>
    </row>
    <row r="2187" ht="17" customHeight="1">
      <c r="A2187" s="23" t="n"/>
      <c r="B2187" s="21" t="n"/>
      <c r="C2187" s="21" t="n"/>
      <c r="D2187" s="29">
        <f>IF(OR($O2187="",$O2187="なし"),"",INDEX('案件'!$B$5:$B$84,$O2187)&amp;"")</f>
        <v/>
      </c>
      <c r="E2187" s="19" t="n"/>
      <c r="F2187" s="22" t="n"/>
      <c r="G2187" s="22" t="n"/>
      <c r="H2187" s="19" t="n"/>
      <c r="I2187" s="30">
        <f>IF(AND($F2187="",$G2187=""),"",IF(N('設定'!$B$11)&gt;0,ROUND((N($F2187)*60+N($G2187))/N('設定'!$B$11),0)*N('設定'!$B$11),(N($F2187)*60+N($G2187)))/60)</f>
        <v/>
      </c>
      <c r="J2187" s="31">
        <f>IF(OR($I2187="",$P2187="",$P2187="なし"),"",$I2187*N(INDEX('メンバー'!$D$5:$D$24,$P2187)))</f>
        <v/>
      </c>
      <c r="K2187" s="32">
        <f>IF(OR($O2187="",$O2187="なし"),"",INDEX('案件'!$D$5:$D$84,$O2187)&amp;"")</f>
        <v/>
      </c>
      <c r="L2187" s="32">
        <f>IF(AND($A2187="",$B2187="",$C2187="",$F2187="",$G2187=""),"",IF(NOT(ISNUMBER($A2187)),"日付がない",IF($P2187="","氏名がない",IF($P2187="なし","氏名がメンバーにない",IF($O2187="","案件コードがない",IF($O2187="なし","案件コードが案件にない",IF($I2187="","時間がない",IF((N($F2187)*60+N($G2187))=0,"時間が0",IF($I2187=0,"丸めると0分","")))))))))</f>
        <v/>
      </c>
      <c r="M2187" s="58" t="n"/>
      <c r="N2187" s="33">
        <f>IF(ISNUMBER($A2187),DATE(YEAR($A2187),MONTH($A2187),1),"")</f>
        <v/>
      </c>
      <c r="O2187" s="34">
        <f>IF($C2187="","",IFERROR(MATCH($C2187,'案件'!$A$5:$A$84,0),"なし"))</f>
        <v/>
      </c>
      <c r="P2187" s="34">
        <f>IF($B2187="","",IFERROR(MATCH($B2187,'メンバー'!$B$5:$B$24,0),"なし"))</f>
        <v/>
      </c>
    </row>
    <row r="2188" ht="17" customHeight="1">
      <c r="A2188" s="23" t="n"/>
      <c r="B2188" s="21" t="n"/>
      <c r="C2188" s="21" t="n"/>
      <c r="D2188" s="29">
        <f>IF(OR($O2188="",$O2188="なし"),"",INDEX('案件'!$B$5:$B$84,$O2188)&amp;"")</f>
        <v/>
      </c>
      <c r="E2188" s="19" t="n"/>
      <c r="F2188" s="22" t="n"/>
      <c r="G2188" s="22" t="n"/>
      <c r="H2188" s="19" t="n"/>
      <c r="I2188" s="30">
        <f>IF(AND($F2188="",$G2188=""),"",IF(N('設定'!$B$11)&gt;0,ROUND((N($F2188)*60+N($G2188))/N('設定'!$B$11),0)*N('設定'!$B$11),(N($F2188)*60+N($G2188)))/60)</f>
        <v/>
      </c>
      <c r="J2188" s="31">
        <f>IF(OR($I2188="",$P2188="",$P2188="なし"),"",$I2188*N(INDEX('メンバー'!$D$5:$D$24,$P2188)))</f>
        <v/>
      </c>
      <c r="K2188" s="32">
        <f>IF(OR($O2188="",$O2188="なし"),"",INDEX('案件'!$D$5:$D$84,$O2188)&amp;"")</f>
        <v/>
      </c>
      <c r="L2188" s="32">
        <f>IF(AND($A2188="",$B2188="",$C2188="",$F2188="",$G2188=""),"",IF(NOT(ISNUMBER($A2188)),"日付がない",IF($P2188="","氏名がない",IF($P2188="なし","氏名がメンバーにない",IF($O2188="","案件コードがない",IF($O2188="なし","案件コードが案件にない",IF($I2188="","時間がない",IF((N($F2188)*60+N($G2188))=0,"時間が0",IF($I2188=0,"丸めると0分","")))))))))</f>
        <v/>
      </c>
      <c r="M2188" s="58" t="n"/>
      <c r="N2188" s="33">
        <f>IF(ISNUMBER($A2188),DATE(YEAR($A2188),MONTH($A2188),1),"")</f>
        <v/>
      </c>
      <c r="O2188" s="34">
        <f>IF($C2188="","",IFERROR(MATCH($C2188,'案件'!$A$5:$A$84,0),"なし"))</f>
        <v/>
      </c>
      <c r="P2188" s="34">
        <f>IF($B2188="","",IFERROR(MATCH($B2188,'メンバー'!$B$5:$B$24,0),"なし"))</f>
        <v/>
      </c>
    </row>
    <row r="2189" ht="17" customHeight="1">
      <c r="A2189" s="23" t="n"/>
      <c r="B2189" s="21" t="n"/>
      <c r="C2189" s="21" t="n"/>
      <c r="D2189" s="29">
        <f>IF(OR($O2189="",$O2189="なし"),"",INDEX('案件'!$B$5:$B$84,$O2189)&amp;"")</f>
        <v/>
      </c>
      <c r="E2189" s="19" t="n"/>
      <c r="F2189" s="22" t="n"/>
      <c r="G2189" s="22" t="n"/>
      <c r="H2189" s="19" t="n"/>
      <c r="I2189" s="30">
        <f>IF(AND($F2189="",$G2189=""),"",IF(N('設定'!$B$11)&gt;0,ROUND((N($F2189)*60+N($G2189))/N('設定'!$B$11),0)*N('設定'!$B$11),(N($F2189)*60+N($G2189)))/60)</f>
        <v/>
      </c>
      <c r="J2189" s="31">
        <f>IF(OR($I2189="",$P2189="",$P2189="なし"),"",$I2189*N(INDEX('メンバー'!$D$5:$D$24,$P2189)))</f>
        <v/>
      </c>
      <c r="K2189" s="32">
        <f>IF(OR($O2189="",$O2189="なし"),"",INDEX('案件'!$D$5:$D$84,$O2189)&amp;"")</f>
        <v/>
      </c>
      <c r="L2189" s="32">
        <f>IF(AND($A2189="",$B2189="",$C2189="",$F2189="",$G2189=""),"",IF(NOT(ISNUMBER($A2189)),"日付がない",IF($P2189="","氏名がない",IF($P2189="なし","氏名がメンバーにない",IF($O2189="","案件コードがない",IF($O2189="なし","案件コードが案件にない",IF($I2189="","時間がない",IF((N($F2189)*60+N($G2189))=0,"時間が0",IF($I2189=0,"丸めると0分","")))))))))</f>
        <v/>
      </c>
      <c r="M2189" s="58" t="n"/>
      <c r="N2189" s="33">
        <f>IF(ISNUMBER($A2189),DATE(YEAR($A2189),MONTH($A2189),1),"")</f>
        <v/>
      </c>
      <c r="O2189" s="34">
        <f>IF($C2189="","",IFERROR(MATCH($C2189,'案件'!$A$5:$A$84,0),"なし"))</f>
        <v/>
      </c>
      <c r="P2189" s="34">
        <f>IF($B2189="","",IFERROR(MATCH($B2189,'メンバー'!$B$5:$B$24,0),"なし"))</f>
        <v/>
      </c>
    </row>
    <row r="2190" ht="17" customHeight="1">
      <c r="A2190" s="23" t="n"/>
      <c r="B2190" s="21" t="n"/>
      <c r="C2190" s="21" t="n"/>
      <c r="D2190" s="29">
        <f>IF(OR($O2190="",$O2190="なし"),"",INDEX('案件'!$B$5:$B$84,$O2190)&amp;"")</f>
        <v/>
      </c>
      <c r="E2190" s="19" t="n"/>
      <c r="F2190" s="22" t="n"/>
      <c r="G2190" s="22" t="n"/>
      <c r="H2190" s="19" t="n"/>
      <c r="I2190" s="30">
        <f>IF(AND($F2190="",$G2190=""),"",IF(N('設定'!$B$11)&gt;0,ROUND((N($F2190)*60+N($G2190))/N('設定'!$B$11),0)*N('設定'!$B$11),(N($F2190)*60+N($G2190)))/60)</f>
        <v/>
      </c>
      <c r="J2190" s="31">
        <f>IF(OR($I2190="",$P2190="",$P2190="なし"),"",$I2190*N(INDEX('メンバー'!$D$5:$D$24,$P2190)))</f>
        <v/>
      </c>
      <c r="K2190" s="32">
        <f>IF(OR($O2190="",$O2190="なし"),"",INDEX('案件'!$D$5:$D$84,$O2190)&amp;"")</f>
        <v/>
      </c>
      <c r="L2190" s="32">
        <f>IF(AND($A2190="",$B2190="",$C2190="",$F2190="",$G2190=""),"",IF(NOT(ISNUMBER($A2190)),"日付がない",IF($P2190="","氏名がない",IF($P2190="なし","氏名がメンバーにない",IF($O2190="","案件コードがない",IF($O2190="なし","案件コードが案件にない",IF($I2190="","時間がない",IF((N($F2190)*60+N($G2190))=0,"時間が0",IF($I2190=0,"丸めると0分","")))))))))</f>
        <v/>
      </c>
      <c r="M2190" s="58" t="n"/>
      <c r="N2190" s="33">
        <f>IF(ISNUMBER($A2190),DATE(YEAR($A2190),MONTH($A2190),1),"")</f>
        <v/>
      </c>
      <c r="O2190" s="34">
        <f>IF($C2190="","",IFERROR(MATCH($C2190,'案件'!$A$5:$A$84,0),"なし"))</f>
        <v/>
      </c>
      <c r="P2190" s="34">
        <f>IF($B2190="","",IFERROR(MATCH($B2190,'メンバー'!$B$5:$B$24,0),"なし"))</f>
        <v/>
      </c>
    </row>
    <row r="2191" ht="17" customHeight="1">
      <c r="A2191" s="23" t="n"/>
      <c r="B2191" s="21" t="n"/>
      <c r="C2191" s="21" t="n"/>
      <c r="D2191" s="29">
        <f>IF(OR($O2191="",$O2191="なし"),"",INDEX('案件'!$B$5:$B$84,$O2191)&amp;"")</f>
        <v/>
      </c>
      <c r="E2191" s="19" t="n"/>
      <c r="F2191" s="22" t="n"/>
      <c r="G2191" s="22" t="n"/>
      <c r="H2191" s="19" t="n"/>
      <c r="I2191" s="30">
        <f>IF(AND($F2191="",$G2191=""),"",IF(N('設定'!$B$11)&gt;0,ROUND((N($F2191)*60+N($G2191))/N('設定'!$B$11),0)*N('設定'!$B$11),(N($F2191)*60+N($G2191)))/60)</f>
        <v/>
      </c>
      <c r="J2191" s="31">
        <f>IF(OR($I2191="",$P2191="",$P2191="なし"),"",$I2191*N(INDEX('メンバー'!$D$5:$D$24,$P2191)))</f>
        <v/>
      </c>
      <c r="K2191" s="32">
        <f>IF(OR($O2191="",$O2191="なし"),"",INDEX('案件'!$D$5:$D$84,$O2191)&amp;"")</f>
        <v/>
      </c>
      <c r="L2191" s="32">
        <f>IF(AND($A2191="",$B2191="",$C2191="",$F2191="",$G2191=""),"",IF(NOT(ISNUMBER($A2191)),"日付がない",IF($P2191="","氏名がない",IF($P2191="なし","氏名がメンバーにない",IF($O2191="","案件コードがない",IF($O2191="なし","案件コードが案件にない",IF($I2191="","時間がない",IF((N($F2191)*60+N($G2191))=0,"時間が0",IF($I2191=0,"丸めると0分","")))))))))</f>
        <v/>
      </c>
      <c r="M2191" s="58" t="n"/>
      <c r="N2191" s="33">
        <f>IF(ISNUMBER($A2191),DATE(YEAR($A2191),MONTH($A2191),1),"")</f>
        <v/>
      </c>
      <c r="O2191" s="34">
        <f>IF($C2191="","",IFERROR(MATCH($C2191,'案件'!$A$5:$A$84,0),"なし"))</f>
        <v/>
      </c>
      <c r="P2191" s="34">
        <f>IF($B2191="","",IFERROR(MATCH($B2191,'メンバー'!$B$5:$B$24,0),"なし"))</f>
        <v/>
      </c>
    </row>
    <row r="2192" ht="17" customHeight="1">
      <c r="A2192" s="23" t="n"/>
      <c r="B2192" s="21" t="n"/>
      <c r="C2192" s="21" t="n"/>
      <c r="D2192" s="29">
        <f>IF(OR($O2192="",$O2192="なし"),"",INDEX('案件'!$B$5:$B$84,$O2192)&amp;"")</f>
        <v/>
      </c>
      <c r="E2192" s="19" t="n"/>
      <c r="F2192" s="22" t="n"/>
      <c r="G2192" s="22" t="n"/>
      <c r="H2192" s="19" t="n"/>
      <c r="I2192" s="30">
        <f>IF(AND($F2192="",$G2192=""),"",IF(N('設定'!$B$11)&gt;0,ROUND((N($F2192)*60+N($G2192))/N('設定'!$B$11),0)*N('設定'!$B$11),(N($F2192)*60+N($G2192)))/60)</f>
        <v/>
      </c>
      <c r="J2192" s="31">
        <f>IF(OR($I2192="",$P2192="",$P2192="なし"),"",$I2192*N(INDEX('メンバー'!$D$5:$D$24,$P2192)))</f>
        <v/>
      </c>
      <c r="K2192" s="32">
        <f>IF(OR($O2192="",$O2192="なし"),"",INDEX('案件'!$D$5:$D$84,$O2192)&amp;"")</f>
        <v/>
      </c>
      <c r="L2192" s="32">
        <f>IF(AND($A2192="",$B2192="",$C2192="",$F2192="",$G2192=""),"",IF(NOT(ISNUMBER($A2192)),"日付がない",IF($P2192="","氏名がない",IF($P2192="なし","氏名がメンバーにない",IF($O2192="","案件コードがない",IF($O2192="なし","案件コードが案件にない",IF($I2192="","時間がない",IF((N($F2192)*60+N($G2192))=0,"時間が0",IF($I2192=0,"丸めると0分","")))))))))</f>
        <v/>
      </c>
      <c r="M2192" s="58" t="n"/>
      <c r="N2192" s="33">
        <f>IF(ISNUMBER($A2192),DATE(YEAR($A2192),MONTH($A2192),1),"")</f>
        <v/>
      </c>
      <c r="O2192" s="34">
        <f>IF($C2192="","",IFERROR(MATCH($C2192,'案件'!$A$5:$A$84,0),"なし"))</f>
        <v/>
      </c>
      <c r="P2192" s="34">
        <f>IF($B2192="","",IFERROR(MATCH($B2192,'メンバー'!$B$5:$B$24,0),"なし"))</f>
        <v/>
      </c>
    </row>
    <row r="2193" ht="17" customHeight="1">
      <c r="A2193" s="23" t="n"/>
      <c r="B2193" s="21" t="n"/>
      <c r="C2193" s="21" t="n"/>
      <c r="D2193" s="29">
        <f>IF(OR($O2193="",$O2193="なし"),"",INDEX('案件'!$B$5:$B$84,$O2193)&amp;"")</f>
        <v/>
      </c>
      <c r="E2193" s="19" t="n"/>
      <c r="F2193" s="22" t="n"/>
      <c r="G2193" s="22" t="n"/>
      <c r="H2193" s="19" t="n"/>
      <c r="I2193" s="30">
        <f>IF(AND($F2193="",$G2193=""),"",IF(N('設定'!$B$11)&gt;0,ROUND((N($F2193)*60+N($G2193))/N('設定'!$B$11),0)*N('設定'!$B$11),(N($F2193)*60+N($G2193)))/60)</f>
        <v/>
      </c>
      <c r="J2193" s="31">
        <f>IF(OR($I2193="",$P2193="",$P2193="なし"),"",$I2193*N(INDEX('メンバー'!$D$5:$D$24,$P2193)))</f>
        <v/>
      </c>
      <c r="K2193" s="32">
        <f>IF(OR($O2193="",$O2193="なし"),"",INDEX('案件'!$D$5:$D$84,$O2193)&amp;"")</f>
        <v/>
      </c>
      <c r="L2193" s="32">
        <f>IF(AND($A2193="",$B2193="",$C2193="",$F2193="",$G2193=""),"",IF(NOT(ISNUMBER($A2193)),"日付がない",IF($P2193="","氏名がない",IF($P2193="なし","氏名がメンバーにない",IF($O2193="","案件コードがない",IF($O2193="なし","案件コードが案件にない",IF($I2193="","時間がない",IF((N($F2193)*60+N($G2193))=0,"時間が0",IF($I2193=0,"丸めると0分","")))))))))</f>
        <v/>
      </c>
      <c r="M2193" s="58" t="n"/>
      <c r="N2193" s="33">
        <f>IF(ISNUMBER($A2193),DATE(YEAR($A2193),MONTH($A2193),1),"")</f>
        <v/>
      </c>
      <c r="O2193" s="34">
        <f>IF($C2193="","",IFERROR(MATCH($C2193,'案件'!$A$5:$A$84,0),"なし"))</f>
        <v/>
      </c>
      <c r="P2193" s="34">
        <f>IF($B2193="","",IFERROR(MATCH($B2193,'メンバー'!$B$5:$B$24,0),"なし"))</f>
        <v/>
      </c>
    </row>
    <row r="2194" ht="17" customHeight="1">
      <c r="A2194" s="23" t="n"/>
      <c r="B2194" s="21" t="n"/>
      <c r="C2194" s="21" t="n"/>
      <c r="D2194" s="29">
        <f>IF(OR($O2194="",$O2194="なし"),"",INDEX('案件'!$B$5:$B$84,$O2194)&amp;"")</f>
        <v/>
      </c>
      <c r="E2194" s="19" t="n"/>
      <c r="F2194" s="22" t="n"/>
      <c r="G2194" s="22" t="n"/>
      <c r="H2194" s="19" t="n"/>
      <c r="I2194" s="30">
        <f>IF(AND($F2194="",$G2194=""),"",IF(N('設定'!$B$11)&gt;0,ROUND((N($F2194)*60+N($G2194))/N('設定'!$B$11),0)*N('設定'!$B$11),(N($F2194)*60+N($G2194)))/60)</f>
        <v/>
      </c>
      <c r="J2194" s="31">
        <f>IF(OR($I2194="",$P2194="",$P2194="なし"),"",$I2194*N(INDEX('メンバー'!$D$5:$D$24,$P2194)))</f>
        <v/>
      </c>
      <c r="K2194" s="32">
        <f>IF(OR($O2194="",$O2194="なし"),"",INDEX('案件'!$D$5:$D$84,$O2194)&amp;"")</f>
        <v/>
      </c>
      <c r="L2194" s="32">
        <f>IF(AND($A2194="",$B2194="",$C2194="",$F2194="",$G2194=""),"",IF(NOT(ISNUMBER($A2194)),"日付がない",IF($P2194="","氏名がない",IF($P2194="なし","氏名がメンバーにない",IF($O2194="","案件コードがない",IF($O2194="なし","案件コードが案件にない",IF($I2194="","時間がない",IF((N($F2194)*60+N($G2194))=0,"時間が0",IF($I2194=0,"丸めると0分","")))))))))</f>
        <v/>
      </c>
      <c r="M2194" s="58" t="n"/>
      <c r="N2194" s="33">
        <f>IF(ISNUMBER($A2194),DATE(YEAR($A2194),MONTH($A2194),1),"")</f>
        <v/>
      </c>
      <c r="O2194" s="34">
        <f>IF($C2194="","",IFERROR(MATCH($C2194,'案件'!$A$5:$A$84,0),"なし"))</f>
        <v/>
      </c>
      <c r="P2194" s="34">
        <f>IF($B2194="","",IFERROR(MATCH($B2194,'メンバー'!$B$5:$B$24,0),"なし"))</f>
        <v/>
      </c>
    </row>
    <row r="2195" ht="17" customHeight="1">
      <c r="A2195" s="23" t="n"/>
      <c r="B2195" s="21" t="n"/>
      <c r="C2195" s="21" t="n"/>
      <c r="D2195" s="29">
        <f>IF(OR($O2195="",$O2195="なし"),"",INDEX('案件'!$B$5:$B$84,$O2195)&amp;"")</f>
        <v/>
      </c>
      <c r="E2195" s="19" t="n"/>
      <c r="F2195" s="22" t="n"/>
      <c r="G2195" s="22" t="n"/>
      <c r="H2195" s="19" t="n"/>
      <c r="I2195" s="30">
        <f>IF(AND($F2195="",$G2195=""),"",IF(N('設定'!$B$11)&gt;0,ROUND((N($F2195)*60+N($G2195))/N('設定'!$B$11),0)*N('設定'!$B$11),(N($F2195)*60+N($G2195)))/60)</f>
        <v/>
      </c>
      <c r="J2195" s="31">
        <f>IF(OR($I2195="",$P2195="",$P2195="なし"),"",$I2195*N(INDEX('メンバー'!$D$5:$D$24,$P2195)))</f>
        <v/>
      </c>
      <c r="K2195" s="32">
        <f>IF(OR($O2195="",$O2195="なし"),"",INDEX('案件'!$D$5:$D$84,$O2195)&amp;"")</f>
        <v/>
      </c>
      <c r="L2195" s="32">
        <f>IF(AND($A2195="",$B2195="",$C2195="",$F2195="",$G2195=""),"",IF(NOT(ISNUMBER($A2195)),"日付がない",IF($P2195="","氏名がない",IF($P2195="なし","氏名がメンバーにない",IF($O2195="","案件コードがない",IF($O2195="なし","案件コードが案件にない",IF($I2195="","時間がない",IF((N($F2195)*60+N($G2195))=0,"時間が0",IF($I2195=0,"丸めると0分","")))))))))</f>
        <v/>
      </c>
      <c r="M2195" s="58" t="n"/>
      <c r="N2195" s="33">
        <f>IF(ISNUMBER($A2195),DATE(YEAR($A2195),MONTH($A2195),1),"")</f>
        <v/>
      </c>
      <c r="O2195" s="34">
        <f>IF($C2195="","",IFERROR(MATCH($C2195,'案件'!$A$5:$A$84,0),"なし"))</f>
        <v/>
      </c>
      <c r="P2195" s="34">
        <f>IF($B2195="","",IFERROR(MATCH($B2195,'メンバー'!$B$5:$B$24,0),"なし"))</f>
        <v/>
      </c>
    </row>
    <row r="2196" ht="17" customHeight="1">
      <c r="A2196" s="23" t="n"/>
      <c r="B2196" s="21" t="n"/>
      <c r="C2196" s="21" t="n"/>
      <c r="D2196" s="29">
        <f>IF(OR($O2196="",$O2196="なし"),"",INDEX('案件'!$B$5:$B$84,$O2196)&amp;"")</f>
        <v/>
      </c>
      <c r="E2196" s="19" t="n"/>
      <c r="F2196" s="22" t="n"/>
      <c r="G2196" s="22" t="n"/>
      <c r="H2196" s="19" t="n"/>
      <c r="I2196" s="30">
        <f>IF(AND($F2196="",$G2196=""),"",IF(N('設定'!$B$11)&gt;0,ROUND((N($F2196)*60+N($G2196))/N('設定'!$B$11),0)*N('設定'!$B$11),(N($F2196)*60+N($G2196)))/60)</f>
        <v/>
      </c>
      <c r="J2196" s="31">
        <f>IF(OR($I2196="",$P2196="",$P2196="なし"),"",$I2196*N(INDEX('メンバー'!$D$5:$D$24,$P2196)))</f>
        <v/>
      </c>
      <c r="K2196" s="32">
        <f>IF(OR($O2196="",$O2196="なし"),"",INDEX('案件'!$D$5:$D$84,$O2196)&amp;"")</f>
        <v/>
      </c>
      <c r="L2196" s="32">
        <f>IF(AND($A2196="",$B2196="",$C2196="",$F2196="",$G2196=""),"",IF(NOT(ISNUMBER($A2196)),"日付がない",IF($P2196="","氏名がない",IF($P2196="なし","氏名がメンバーにない",IF($O2196="","案件コードがない",IF($O2196="なし","案件コードが案件にない",IF($I2196="","時間がない",IF((N($F2196)*60+N($G2196))=0,"時間が0",IF($I2196=0,"丸めると0分","")))))))))</f>
        <v/>
      </c>
      <c r="M2196" s="58" t="n"/>
      <c r="N2196" s="33">
        <f>IF(ISNUMBER($A2196),DATE(YEAR($A2196),MONTH($A2196),1),"")</f>
        <v/>
      </c>
      <c r="O2196" s="34">
        <f>IF($C2196="","",IFERROR(MATCH($C2196,'案件'!$A$5:$A$84,0),"なし"))</f>
        <v/>
      </c>
      <c r="P2196" s="34">
        <f>IF($B2196="","",IFERROR(MATCH($B2196,'メンバー'!$B$5:$B$24,0),"なし"))</f>
        <v/>
      </c>
    </row>
    <row r="2197" ht="17" customHeight="1">
      <c r="A2197" s="23" t="n"/>
      <c r="B2197" s="21" t="n"/>
      <c r="C2197" s="21" t="n"/>
      <c r="D2197" s="29">
        <f>IF(OR($O2197="",$O2197="なし"),"",INDEX('案件'!$B$5:$B$84,$O2197)&amp;"")</f>
        <v/>
      </c>
      <c r="E2197" s="19" t="n"/>
      <c r="F2197" s="22" t="n"/>
      <c r="G2197" s="22" t="n"/>
      <c r="H2197" s="19" t="n"/>
      <c r="I2197" s="30">
        <f>IF(AND($F2197="",$G2197=""),"",IF(N('設定'!$B$11)&gt;0,ROUND((N($F2197)*60+N($G2197))/N('設定'!$B$11),0)*N('設定'!$B$11),(N($F2197)*60+N($G2197)))/60)</f>
        <v/>
      </c>
      <c r="J2197" s="31">
        <f>IF(OR($I2197="",$P2197="",$P2197="なし"),"",$I2197*N(INDEX('メンバー'!$D$5:$D$24,$P2197)))</f>
        <v/>
      </c>
      <c r="K2197" s="32">
        <f>IF(OR($O2197="",$O2197="なし"),"",INDEX('案件'!$D$5:$D$84,$O2197)&amp;"")</f>
        <v/>
      </c>
      <c r="L2197" s="32">
        <f>IF(AND($A2197="",$B2197="",$C2197="",$F2197="",$G2197=""),"",IF(NOT(ISNUMBER($A2197)),"日付がない",IF($P2197="","氏名がない",IF($P2197="なし","氏名がメンバーにない",IF($O2197="","案件コードがない",IF($O2197="なし","案件コードが案件にない",IF($I2197="","時間がない",IF((N($F2197)*60+N($G2197))=0,"時間が0",IF($I2197=0,"丸めると0分","")))))))))</f>
        <v/>
      </c>
      <c r="M2197" s="58" t="n"/>
      <c r="N2197" s="33">
        <f>IF(ISNUMBER($A2197),DATE(YEAR($A2197),MONTH($A2197),1),"")</f>
        <v/>
      </c>
      <c r="O2197" s="34">
        <f>IF($C2197="","",IFERROR(MATCH($C2197,'案件'!$A$5:$A$84,0),"なし"))</f>
        <v/>
      </c>
      <c r="P2197" s="34">
        <f>IF($B2197="","",IFERROR(MATCH($B2197,'メンバー'!$B$5:$B$24,0),"なし"))</f>
        <v/>
      </c>
    </row>
    <row r="2198" ht="17" customHeight="1">
      <c r="A2198" s="23" t="n"/>
      <c r="B2198" s="21" t="n"/>
      <c r="C2198" s="21" t="n"/>
      <c r="D2198" s="29">
        <f>IF(OR($O2198="",$O2198="なし"),"",INDEX('案件'!$B$5:$B$84,$O2198)&amp;"")</f>
        <v/>
      </c>
      <c r="E2198" s="19" t="n"/>
      <c r="F2198" s="22" t="n"/>
      <c r="G2198" s="22" t="n"/>
      <c r="H2198" s="19" t="n"/>
      <c r="I2198" s="30">
        <f>IF(AND($F2198="",$G2198=""),"",IF(N('設定'!$B$11)&gt;0,ROUND((N($F2198)*60+N($G2198))/N('設定'!$B$11),0)*N('設定'!$B$11),(N($F2198)*60+N($G2198)))/60)</f>
        <v/>
      </c>
      <c r="J2198" s="31">
        <f>IF(OR($I2198="",$P2198="",$P2198="なし"),"",$I2198*N(INDEX('メンバー'!$D$5:$D$24,$P2198)))</f>
        <v/>
      </c>
      <c r="K2198" s="32">
        <f>IF(OR($O2198="",$O2198="なし"),"",INDEX('案件'!$D$5:$D$84,$O2198)&amp;"")</f>
        <v/>
      </c>
      <c r="L2198" s="32">
        <f>IF(AND($A2198="",$B2198="",$C2198="",$F2198="",$G2198=""),"",IF(NOT(ISNUMBER($A2198)),"日付がない",IF($P2198="","氏名がない",IF($P2198="なし","氏名がメンバーにない",IF($O2198="","案件コードがない",IF($O2198="なし","案件コードが案件にない",IF($I2198="","時間がない",IF((N($F2198)*60+N($G2198))=0,"時間が0",IF($I2198=0,"丸めると0分","")))))))))</f>
        <v/>
      </c>
      <c r="M2198" s="58" t="n"/>
      <c r="N2198" s="33">
        <f>IF(ISNUMBER($A2198),DATE(YEAR($A2198),MONTH($A2198),1),"")</f>
        <v/>
      </c>
      <c r="O2198" s="34">
        <f>IF($C2198="","",IFERROR(MATCH($C2198,'案件'!$A$5:$A$84,0),"なし"))</f>
        <v/>
      </c>
      <c r="P2198" s="34">
        <f>IF($B2198="","",IFERROR(MATCH($B2198,'メンバー'!$B$5:$B$24,0),"なし"))</f>
        <v/>
      </c>
    </row>
    <row r="2199" ht="17" customHeight="1">
      <c r="A2199" s="23" t="n"/>
      <c r="B2199" s="21" t="n"/>
      <c r="C2199" s="21" t="n"/>
      <c r="D2199" s="29">
        <f>IF(OR($O2199="",$O2199="なし"),"",INDEX('案件'!$B$5:$B$84,$O2199)&amp;"")</f>
        <v/>
      </c>
      <c r="E2199" s="19" t="n"/>
      <c r="F2199" s="22" t="n"/>
      <c r="G2199" s="22" t="n"/>
      <c r="H2199" s="19" t="n"/>
      <c r="I2199" s="30">
        <f>IF(AND($F2199="",$G2199=""),"",IF(N('設定'!$B$11)&gt;0,ROUND((N($F2199)*60+N($G2199))/N('設定'!$B$11),0)*N('設定'!$B$11),(N($F2199)*60+N($G2199)))/60)</f>
        <v/>
      </c>
      <c r="J2199" s="31">
        <f>IF(OR($I2199="",$P2199="",$P2199="なし"),"",$I2199*N(INDEX('メンバー'!$D$5:$D$24,$P2199)))</f>
        <v/>
      </c>
      <c r="K2199" s="32">
        <f>IF(OR($O2199="",$O2199="なし"),"",INDEX('案件'!$D$5:$D$84,$O2199)&amp;"")</f>
        <v/>
      </c>
      <c r="L2199" s="32">
        <f>IF(AND($A2199="",$B2199="",$C2199="",$F2199="",$G2199=""),"",IF(NOT(ISNUMBER($A2199)),"日付がない",IF($P2199="","氏名がない",IF($P2199="なし","氏名がメンバーにない",IF($O2199="","案件コードがない",IF($O2199="なし","案件コードが案件にない",IF($I2199="","時間がない",IF((N($F2199)*60+N($G2199))=0,"時間が0",IF($I2199=0,"丸めると0分","")))))))))</f>
        <v/>
      </c>
      <c r="M2199" s="58" t="n"/>
      <c r="N2199" s="33">
        <f>IF(ISNUMBER($A2199),DATE(YEAR($A2199),MONTH($A2199),1),"")</f>
        <v/>
      </c>
      <c r="O2199" s="34">
        <f>IF($C2199="","",IFERROR(MATCH($C2199,'案件'!$A$5:$A$84,0),"なし"))</f>
        <v/>
      </c>
      <c r="P2199" s="34">
        <f>IF($B2199="","",IFERROR(MATCH($B2199,'メンバー'!$B$5:$B$24,0),"なし"))</f>
        <v/>
      </c>
    </row>
    <row r="2200" ht="17" customHeight="1">
      <c r="A2200" s="23" t="n"/>
      <c r="B2200" s="21" t="n"/>
      <c r="C2200" s="21" t="n"/>
      <c r="D2200" s="29">
        <f>IF(OR($O2200="",$O2200="なし"),"",INDEX('案件'!$B$5:$B$84,$O2200)&amp;"")</f>
        <v/>
      </c>
      <c r="E2200" s="19" t="n"/>
      <c r="F2200" s="22" t="n"/>
      <c r="G2200" s="22" t="n"/>
      <c r="H2200" s="19" t="n"/>
      <c r="I2200" s="30">
        <f>IF(AND($F2200="",$G2200=""),"",IF(N('設定'!$B$11)&gt;0,ROUND((N($F2200)*60+N($G2200))/N('設定'!$B$11),0)*N('設定'!$B$11),(N($F2200)*60+N($G2200)))/60)</f>
        <v/>
      </c>
      <c r="J2200" s="31">
        <f>IF(OR($I2200="",$P2200="",$P2200="なし"),"",$I2200*N(INDEX('メンバー'!$D$5:$D$24,$P2200)))</f>
        <v/>
      </c>
      <c r="K2200" s="32">
        <f>IF(OR($O2200="",$O2200="なし"),"",INDEX('案件'!$D$5:$D$84,$O2200)&amp;"")</f>
        <v/>
      </c>
      <c r="L2200" s="32">
        <f>IF(AND($A2200="",$B2200="",$C2200="",$F2200="",$G2200=""),"",IF(NOT(ISNUMBER($A2200)),"日付がない",IF($P2200="","氏名がない",IF($P2200="なし","氏名がメンバーにない",IF($O2200="","案件コードがない",IF($O2200="なし","案件コードが案件にない",IF($I2200="","時間がない",IF((N($F2200)*60+N($G2200))=0,"時間が0",IF($I2200=0,"丸めると0分","")))))))))</f>
        <v/>
      </c>
      <c r="M2200" s="58" t="n"/>
      <c r="N2200" s="33">
        <f>IF(ISNUMBER($A2200),DATE(YEAR($A2200),MONTH($A2200),1),"")</f>
        <v/>
      </c>
      <c r="O2200" s="34">
        <f>IF($C2200="","",IFERROR(MATCH($C2200,'案件'!$A$5:$A$84,0),"なし"))</f>
        <v/>
      </c>
      <c r="P2200" s="34">
        <f>IF($B2200="","",IFERROR(MATCH($B2200,'メンバー'!$B$5:$B$24,0),"なし"))</f>
        <v/>
      </c>
    </row>
    <row r="2201" ht="17" customHeight="1">
      <c r="A2201" s="23" t="n"/>
      <c r="B2201" s="21" t="n"/>
      <c r="C2201" s="21" t="n"/>
      <c r="D2201" s="29">
        <f>IF(OR($O2201="",$O2201="なし"),"",INDEX('案件'!$B$5:$B$84,$O2201)&amp;"")</f>
        <v/>
      </c>
      <c r="E2201" s="19" t="n"/>
      <c r="F2201" s="22" t="n"/>
      <c r="G2201" s="22" t="n"/>
      <c r="H2201" s="19" t="n"/>
      <c r="I2201" s="30">
        <f>IF(AND($F2201="",$G2201=""),"",IF(N('設定'!$B$11)&gt;0,ROUND((N($F2201)*60+N($G2201))/N('設定'!$B$11),0)*N('設定'!$B$11),(N($F2201)*60+N($G2201)))/60)</f>
        <v/>
      </c>
      <c r="J2201" s="31">
        <f>IF(OR($I2201="",$P2201="",$P2201="なし"),"",$I2201*N(INDEX('メンバー'!$D$5:$D$24,$P2201)))</f>
        <v/>
      </c>
      <c r="K2201" s="32">
        <f>IF(OR($O2201="",$O2201="なし"),"",INDEX('案件'!$D$5:$D$84,$O2201)&amp;"")</f>
        <v/>
      </c>
      <c r="L2201" s="32">
        <f>IF(AND($A2201="",$B2201="",$C2201="",$F2201="",$G2201=""),"",IF(NOT(ISNUMBER($A2201)),"日付がない",IF($P2201="","氏名がない",IF($P2201="なし","氏名がメンバーにない",IF($O2201="","案件コードがない",IF($O2201="なし","案件コードが案件にない",IF($I2201="","時間がない",IF((N($F2201)*60+N($G2201))=0,"時間が0",IF($I2201=0,"丸めると0分","")))))))))</f>
        <v/>
      </c>
      <c r="M2201" s="58" t="n"/>
      <c r="N2201" s="33">
        <f>IF(ISNUMBER($A2201),DATE(YEAR($A2201),MONTH($A2201),1),"")</f>
        <v/>
      </c>
      <c r="O2201" s="34">
        <f>IF($C2201="","",IFERROR(MATCH($C2201,'案件'!$A$5:$A$84,0),"なし"))</f>
        <v/>
      </c>
      <c r="P2201" s="34">
        <f>IF($B2201="","",IFERROR(MATCH($B2201,'メンバー'!$B$5:$B$24,0),"なし"))</f>
        <v/>
      </c>
    </row>
    <row r="2202" ht="17" customHeight="1">
      <c r="A2202" s="23" t="n"/>
      <c r="B2202" s="21" t="n"/>
      <c r="C2202" s="21" t="n"/>
      <c r="D2202" s="29">
        <f>IF(OR($O2202="",$O2202="なし"),"",INDEX('案件'!$B$5:$B$84,$O2202)&amp;"")</f>
        <v/>
      </c>
      <c r="E2202" s="19" t="n"/>
      <c r="F2202" s="22" t="n"/>
      <c r="G2202" s="22" t="n"/>
      <c r="H2202" s="19" t="n"/>
      <c r="I2202" s="30">
        <f>IF(AND($F2202="",$G2202=""),"",IF(N('設定'!$B$11)&gt;0,ROUND((N($F2202)*60+N($G2202))/N('設定'!$B$11),0)*N('設定'!$B$11),(N($F2202)*60+N($G2202)))/60)</f>
        <v/>
      </c>
      <c r="J2202" s="31">
        <f>IF(OR($I2202="",$P2202="",$P2202="なし"),"",$I2202*N(INDEX('メンバー'!$D$5:$D$24,$P2202)))</f>
        <v/>
      </c>
      <c r="K2202" s="32">
        <f>IF(OR($O2202="",$O2202="なし"),"",INDEX('案件'!$D$5:$D$84,$O2202)&amp;"")</f>
        <v/>
      </c>
      <c r="L2202" s="32">
        <f>IF(AND($A2202="",$B2202="",$C2202="",$F2202="",$G2202=""),"",IF(NOT(ISNUMBER($A2202)),"日付がない",IF($P2202="","氏名がない",IF($P2202="なし","氏名がメンバーにない",IF($O2202="","案件コードがない",IF($O2202="なし","案件コードが案件にない",IF($I2202="","時間がない",IF((N($F2202)*60+N($G2202))=0,"時間が0",IF($I2202=0,"丸めると0分","")))))))))</f>
        <v/>
      </c>
      <c r="M2202" s="58" t="n"/>
      <c r="N2202" s="33">
        <f>IF(ISNUMBER($A2202),DATE(YEAR($A2202),MONTH($A2202),1),"")</f>
        <v/>
      </c>
      <c r="O2202" s="34">
        <f>IF($C2202="","",IFERROR(MATCH($C2202,'案件'!$A$5:$A$84,0),"なし"))</f>
        <v/>
      </c>
      <c r="P2202" s="34">
        <f>IF($B2202="","",IFERROR(MATCH($B2202,'メンバー'!$B$5:$B$24,0),"なし"))</f>
        <v/>
      </c>
    </row>
    <row r="2203" ht="17" customHeight="1">
      <c r="A2203" s="23" t="n"/>
      <c r="B2203" s="21" t="n"/>
      <c r="C2203" s="21" t="n"/>
      <c r="D2203" s="29">
        <f>IF(OR($O2203="",$O2203="なし"),"",INDEX('案件'!$B$5:$B$84,$O2203)&amp;"")</f>
        <v/>
      </c>
      <c r="E2203" s="19" t="n"/>
      <c r="F2203" s="22" t="n"/>
      <c r="G2203" s="22" t="n"/>
      <c r="H2203" s="19" t="n"/>
      <c r="I2203" s="30">
        <f>IF(AND($F2203="",$G2203=""),"",IF(N('設定'!$B$11)&gt;0,ROUND((N($F2203)*60+N($G2203))/N('設定'!$B$11),0)*N('設定'!$B$11),(N($F2203)*60+N($G2203)))/60)</f>
        <v/>
      </c>
      <c r="J2203" s="31">
        <f>IF(OR($I2203="",$P2203="",$P2203="なし"),"",$I2203*N(INDEX('メンバー'!$D$5:$D$24,$P2203)))</f>
        <v/>
      </c>
      <c r="K2203" s="32">
        <f>IF(OR($O2203="",$O2203="なし"),"",INDEX('案件'!$D$5:$D$84,$O2203)&amp;"")</f>
        <v/>
      </c>
      <c r="L2203" s="32">
        <f>IF(AND($A2203="",$B2203="",$C2203="",$F2203="",$G2203=""),"",IF(NOT(ISNUMBER($A2203)),"日付がない",IF($P2203="","氏名がない",IF($P2203="なし","氏名がメンバーにない",IF($O2203="","案件コードがない",IF($O2203="なし","案件コードが案件にない",IF($I2203="","時間がない",IF((N($F2203)*60+N($G2203))=0,"時間が0",IF($I2203=0,"丸めると0分","")))))))))</f>
        <v/>
      </c>
      <c r="M2203" s="58" t="n"/>
      <c r="N2203" s="33">
        <f>IF(ISNUMBER($A2203),DATE(YEAR($A2203),MONTH($A2203),1),"")</f>
        <v/>
      </c>
      <c r="O2203" s="34">
        <f>IF($C2203="","",IFERROR(MATCH($C2203,'案件'!$A$5:$A$84,0),"なし"))</f>
        <v/>
      </c>
      <c r="P2203" s="34">
        <f>IF($B2203="","",IFERROR(MATCH($B2203,'メンバー'!$B$5:$B$24,0),"なし"))</f>
        <v/>
      </c>
    </row>
    <row r="2204" ht="17" customHeight="1">
      <c r="A2204" s="23" t="n"/>
      <c r="B2204" s="21" t="n"/>
      <c r="C2204" s="21" t="n"/>
      <c r="D2204" s="29">
        <f>IF(OR($O2204="",$O2204="なし"),"",INDEX('案件'!$B$5:$B$84,$O2204)&amp;"")</f>
        <v/>
      </c>
      <c r="E2204" s="19" t="n"/>
      <c r="F2204" s="22" t="n"/>
      <c r="G2204" s="22" t="n"/>
      <c r="H2204" s="19" t="n"/>
      <c r="I2204" s="30">
        <f>IF(AND($F2204="",$G2204=""),"",IF(N('設定'!$B$11)&gt;0,ROUND((N($F2204)*60+N($G2204))/N('設定'!$B$11),0)*N('設定'!$B$11),(N($F2204)*60+N($G2204)))/60)</f>
        <v/>
      </c>
      <c r="J2204" s="31">
        <f>IF(OR($I2204="",$P2204="",$P2204="なし"),"",$I2204*N(INDEX('メンバー'!$D$5:$D$24,$P2204)))</f>
        <v/>
      </c>
      <c r="K2204" s="32">
        <f>IF(OR($O2204="",$O2204="なし"),"",INDEX('案件'!$D$5:$D$84,$O2204)&amp;"")</f>
        <v/>
      </c>
      <c r="L2204" s="32">
        <f>IF(AND($A2204="",$B2204="",$C2204="",$F2204="",$G2204=""),"",IF(NOT(ISNUMBER($A2204)),"日付がない",IF($P2204="","氏名がない",IF($P2204="なし","氏名がメンバーにない",IF($O2204="","案件コードがない",IF($O2204="なし","案件コードが案件にない",IF($I2204="","時間がない",IF((N($F2204)*60+N($G2204))=0,"時間が0",IF($I2204=0,"丸めると0分","")))))))))</f>
        <v/>
      </c>
      <c r="M2204" s="58" t="n"/>
      <c r="N2204" s="33">
        <f>IF(ISNUMBER($A2204),DATE(YEAR($A2204),MONTH($A2204),1),"")</f>
        <v/>
      </c>
      <c r="O2204" s="34">
        <f>IF($C2204="","",IFERROR(MATCH($C2204,'案件'!$A$5:$A$84,0),"なし"))</f>
        <v/>
      </c>
      <c r="P2204" s="34">
        <f>IF($B2204="","",IFERROR(MATCH($B2204,'メンバー'!$B$5:$B$24,0),"なし"))</f>
        <v/>
      </c>
    </row>
    <row r="2205" ht="17" customHeight="1">
      <c r="A2205" s="23" t="n"/>
      <c r="B2205" s="21" t="n"/>
      <c r="C2205" s="21" t="n"/>
      <c r="D2205" s="29">
        <f>IF(OR($O2205="",$O2205="なし"),"",INDEX('案件'!$B$5:$B$84,$O2205)&amp;"")</f>
        <v/>
      </c>
      <c r="E2205" s="19" t="n"/>
      <c r="F2205" s="22" t="n"/>
      <c r="G2205" s="22" t="n"/>
      <c r="H2205" s="19" t="n"/>
      <c r="I2205" s="30">
        <f>IF(AND($F2205="",$G2205=""),"",IF(N('設定'!$B$11)&gt;0,ROUND((N($F2205)*60+N($G2205))/N('設定'!$B$11),0)*N('設定'!$B$11),(N($F2205)*60+N($G2205)))/60)</f>
        <v/>
      </c>
      <c r="J2205" s="31">
        <f>IF(OR($I2205="",$P2205="",$P2205="なし"),"",$I2205*N(INDEX('メンバー'!$D$5:$D$24,$P2205)))</f>
        <v/>
      </c>
      <c r="K2205" s="32">
        <f>IF(OR($O2205="",$O2205="なし"),"",INDEX('案件'!$D$5:$D$84,$O2205)&amp;"")</f>
        <v/>
      </c>
      <c r="L2205" s="32">
        <f>IF(AND($A2205="",$B2205="",$C2205="",$F2205="",$G2205=""),"",IF(NOT(ISNUMBER($A2205)),"日付がない",IF($P2205="","氏名がない",IF($P2205="なし","氏名がメンバーにない",IF($O2205="","案件コードがない",IF($O2205="なし","案件コードが案件にない",IF($I2205="","時間がない",IF((N($F2205)*60+N($G2205))=0,"時間が0",IF($I2205=0,"丸めると0分","")))))))))</f>
        <v/>
      </c>
      <c r="M2205" s="58" t="n"/>
      <c r="N2205" s="33">
        <f>IF(ISNUMBER($A2205),DATE(YEAR($A2205),MONTH($A2205),1),"")</f>
        <v/>
      </c>
      <c r="O2205" s="34">
        <f>IF($C2205="","",IFERROR(MATCH($C2205,'案件'!$A$5:$A$84,0),"なし"))</f>
        <v/>
      </c>
      <c r="P2205" s="34">
        <f>IF($B2205="","",IFERROR(MATCH($B2205,'メンバー'!$B$5:$B$24,0),"なし"))</f>
        <v/>
      </c>
    </row>
    <row r="2206" ht="17" customHeight="1">
      <c r="A2206" s="23" t="n"/>
      <c r="B2206" s="21" t="n"/>
      <c r="C2206" s="21" t="n"/>
      <c r="D2206" s="29">
        <f>IF(OR($O2206="",$O2206="なし"),"",INDEX('案件'!$B$5:$B$84,$O2206)&amp;"")</f>
        <v/>
      </c>
      <c r="E2206" s="19" t="n"/>
      <c r="F2206" s="22" t="n"/>
      <c r="G2206" s="22" t="n"/>
      <c r="H2206" s="19" t="n"/>
      <c r="I2206" s="30">
        <f>IF(AND($F2206="",$G2206=""),"",IF(N('設定'!$B$11)&gt;0,ROUND((N($F2206)*60+N($G2206))/N('設定'!$B$11),0)*N('設定'!$B$11),(N($F2206)*60+N($G2206)))/60)</f>
        <v/>
      </c>
      <c r="J2206" s="31">
        <f>IF(OR($I2206="",$P2206="",$P2206="なし"),"",$I2206*N(INDEX('メンバー'!$D$5:$D$24,$P2206)))</f>
        <v/>
      </c>
      <c r="K2206" s="32">
        <f>IF(OR($O2206="",$O2206="なし"),"",INDEX('案件'!$D$5:$D$84,$O2206)&amp;"")</f>
        <v/>
      </c>
      <c r="L2206" s="32">
        <f>IF(AND($A2206="",$B2206="",$C2206="",$F2206="",$G2206=""),"",IF(NOT(ISNUMBER($A2206)),"日付がない",IF($P2206="","氏名がない",IF($P2206="なし","氏名がメンバーにない",IF($O2206="","案件コードがない",IF($O2206="なし","案件コードが案件にない",IF($I2206="","時間がない",IF((N($F2206)*60+N($G2206))=0,"時間が0",IF($I2206=0,"丸めると0分","")))))))))</f>
        <v/>
      </c>
      <c r="M2206" s="58" t="n"/>
      <c r="N2206" s="33">
        <f>IF(ISNUMBER($A2206),DATE(YEAR($A2206),MONTH($A2206),1),"")</f>
        <v/>
      </c>
      <c r="O2206" s="34">
        <f>IF($C2206="","",IFERROR(MATCH($C2206,'案件'!$A$5:$A$84,0),"なし"))</f>
        <v/>
      </c>
      <c r="P2206" s="34">
        <f>IF($B2206="","",IFERROR(MATCH($B2206,'メンバー'!$B$5:$B$24,0),"なし"))</f>
        <v/>
      </c>
    </row>
    <row r="2207" ht="17" customHeight="1">
      <c r="A2207" s="23" t="n"/>
      <c r="B2207" s="21" t="n"/>
      <c r="C2207" s="21" t="n"/>
      <c r="D2207" s="29">
        <f>IF(OR($O2207="",$O2207="なし"),"",INDEX('案件'!$B$5:$B$84,$O2207)&amp;"")</f>
        <v/>
      </c>
      <c r="E2207" s="19" t="n"/>
      <c r="F2207" s="22" t="n"/>
      <c r="G2207" s="22" t="n"/>
      <c r="H2207" s="19" t="n"/>
      <c r="I2207" s="30">
        <f>IF(AND($F2207="",$G2207=""),"",IF(N('設定'!$B$11)&gt;0,ROUND((N($F2207)*60+N($G2207))/N('設定'!$B$11),0)*N('設定'!$B$11),(N($F2207)*60+N($G2207)))/60)</f>
        <v/>
      </c>
      <c r="J2207" s="31">
        <f>IF(OR($I2207="",$P2207="",$P2207="なし"),"",$I2207*N(INDEX('メンバー'!$D$5:$D$24,$P2207)))</f>
        <v/>
      </c>
      <c r="K2207" s="32">
        <f>IF(OR($O2207="",$O2207="なし"),"",INDEX('案件'!$D$5:$D$84,$O2207)&amp;"")</f>
        <v/>
      </c>
      <c r="L2207" s="32">
        <f>IF(AND($A2207="",$B2207="",$C2207="",$F2207="",$G2207=""),"",IF(NOT(ISNUMBER($A2207)),"日付がない",IF($P2207="","氏名がない",IF($P2207="なし","氏名がメンバーにない",IF($O2207="","案件コードがない",IF($O2207="なし","案件コードが案件にない",IF($I2207="","時間がない",IF((N($F2207)*60+N($G2207))=0,"時間が0",IF($I2207=0,"丸めると0分","")))))))))</f>
        <v/>
      </c>
      <c r="M2207" s="58" t="n"/>
      <c r="N2207" s="33">
        <f>IF(ISNUMBER($A2207),DATE(YEAR($A2207),MONTH($A2207),1),"")</f>
        <v/>
      </c>
      <c r="O2207" s="34">
        <f>IF($C2207="","",IFERROR(MATCH($C2207,'案件'!$A$5:$A$84,0),"なし"))</f>
        <v/>
      </c>
      <c r="P2207" s="34">
        <f>IF($B2207="","",IFERROR(MATCH($B2207,'メンバー'!$B$5:$B$24,0),"なし"))</f>
        <v/>
      </c>
    </row>
    <row r="2208" ht="17" customHeight="1">
      <c r="A2208" s="23" t="n"/>
      <c r="B2208" s="21" t="n"/>
      <c r="C2208" s="21" t="n"/>
      <c r="D2208" s="29">
        <f>IF(OR($O2208="",$O2208="なし"),"",INDEX('案件'!$B$5:$B$84,$O2208)&amp;"")</f>
        <v/>
      </c>
      <c r="E2208" s="19" t="n"/>
      <c r="F2208" s="22" t="n"/>
      <c r="G2208" s="22" t="n"/>
      <c r="H2208" s="19" t="n"/>
      <c r="I2208" s="30">
        <f>IF(AND($F2208="",$G2208=""),"",IF(N('設定'!$B$11)&gt;0,ROUND((N($F2208)*60+N($G2208))/N('設定'!$B$11),0)*N('設定'!$B$11),(N($F2208)*60+N($G2208)))/60)</f>
        <v/>
      </c>
      <c r="J2208" s="31">
        <f>IF(OR($I2208="",$P2208="",$P2208="なし"),"",$I2208*N(INDEX('メンバー'!$D$5:$D$24,$P2208)))</f>
        <v/>
      </c>
      <c r="K2208" s="32">
        <f>IF(OR($O2208="",$O2208="なし"),"",INDEX('案件'!$D$5:$D$84,$O2208)&amp;"")</f>
        <v/>
      </c>
      <c r="L2208" s="32">
        <f>IF(AND($A2208="",$B2208="",$C2208="",$F2208="",$G2208=""),"",IF(NOT(ISNUMBER($A2208)),"日付がない",IF($P2208="","氏名がない",IF($P2208="なし","氏名がメンバーにない",IF($O2208="","案件コードがない",IF($O2208="なし","案件コードが案件にない",IF($I2208="","時間がない",IF((N($F2208)*60+N($G2208))=0,"時間が0",IF($I2208=0,"丸めると0分","")))))))))</f>
        <v/>
      </c>
      <c r="M2208" s="58" t="n"/>
      <c r="N2208" s="33">
        <f>IF(ISNUMBER($A2208),DATE(YEAR($A2208),MONTH($A2208),1),"")</f>
        <v/>
      </c>
      <c r="O2208" s="34">
        <f>IF($C2208="","",IFERROR(MATCH($C2208,'案件'!$A$5:$A$84,0),"なし"))</f>
        <v/>
      </c>
      <c r="P2208" s="34">
        <f>IF($B2208="","",IFERROR(MATCH($B2208,'メンバー'!$B$5:$B$24,0),"なし"))</f>
        <v/>
      </c>
    </row>
    <row r="2209" ht="17" customHeight="1">
      <c r="A2209" s="23" t="n"/>
      <c r="B2209" s="21" t="n"/>
      <c r="C2209" s="21" t="n"/>
      <c r="D2209" s="29">
        <f>IF(OR($O2209="",$O2209="なし"),"",INDEX('案件'!$B$5:$B$84,$O2209)&amp;"")</f>
        <v/>
      </c>
      <c r="E2209" s="19" t="n"/>
      <c r="F2209" s="22" t="n"/>
      <c r="G2209" s="22" t="n"/>
      <c r="H2209" s="19" t="n"/>
      <c r="I2209" s="30">
        <f>IF(AND($F2209="",$G2209=""),"",IF(N('設定'!$B$11)&gt;0,ROUND((N($F2209)*60+N($G2209))/N('設定'!$B$11),0)*N('設定'!$B$11),(N($F2209)*60+N($G2209)))/60)</f>
        <v/>
      </c>
      <c r="J2209" s="31">
        <f>IF(OR($I2209="",$P2209="",$P2209="なし"),"",$I2209*N(INDEX('メンバー'!$D$5:$D$24,$P2209)))</f>
        <v/>
      </c>
      <c r="K2209" s="32">
        <f>IF(OR($O2209="",$O2209="なし"),"",INDEX('案件'!$D$5:$D$84,$O2209)&amp;"")</f>
        <v/>
      </c>
      <c r="L2209" s="32">
        <f>IF(AND($A2209="",$B2209="",$C2209="",$F2209="",$G2209=""),"",IF(NOT(ISNUMBER($A2209)),"日付がない",IF($P2209="","氏名がない",IF($P2209="なし","氏名がメンバーにない",IF($O2209="","案件コードがない",IF($O2209="なし","案件コードが案件にない",IF($I2209="","時間がない",IF((N($F2209)*60+N($G2209))=0,"時間が0",IF($I2209=0,"丸めると0分","")))))))))</f>
        <v/>
      </c>
      <c r="M2209" s="58" t="n"/>
      <c r="N2209" s="33">
        <f>IF(ISNUMBER($A2209),DATE(YEAR($A2209),MONTH($A2209),1),"")</f>
        <v/>
      </c>
      <c r="O2209" s="34">
        <f>IF($C2209="","",IFERROR(MATCH($C2209,'案件'!$A$5:$A$84,0),"なし"))</f>
        <v/>
      </c>
      <c r="P2209" s="34">
        <f>IF($B2209="","",IFERROR(MATCH($B2209,'メンバー'!$B$5:$B$24,0),"なし"))</f>
        <v/>
      </c>
    </row>
    <row r="2210" ht="17" customHeight="1">
      <c r="A2210" s="23" t="n"/>
      <c r="B2210" s="21" t="n"/>
      <c r="C2210" s="21" t="n"/>
      <c r="D2210" s="29">
        <f>IF(OR($O2210="",$O2210="なし"),"",INDEX('案件'!$B$5:$B$84,$O2210)&amp;"")</f>
        <v/>
      </c>
      <c r="E2210" s="19" t="n"/>
      <c r="F2210" s="22" t="n"/>
      <c r="G2210" s="22" t="n"/>
      <c r="H2210" s="19" t="n"/>
      <c r="I2210" s="30">
        <f>IF(AND($F2210="",$G2210=""),"",IF(N('設定'!$B$11)&gt;0,ROUND((N($F2210)*60+N($G2210))/N('設定'!$B$11),0)*N('設定'!$B$11),(N($F2210)*60+N($G2210)))/60)</f>
        <v/>
      </c>
      <c r="J2210" s="31">
        <f>IF(OR($I2210="",$P2210="",$P2210="なし"),"",$I2210*N(INDEX('メンバー'!$D$5:$D$24,$P2210)))</f>
        <v/>
      </c>
      <c r="K2210" s="32">
        <f>IF(OR($O2210="",$O2210="なし"),"",INDEX('案件'!$D$5:$D$84,$O2210)&amp;"")</f>
        <v/>
      </c>
      <c r="L2210" s="32">
        <f>IF(AND($A2210="",$B2210="",$C2210="",$F2210="",$G2210=""),"",IF(NOT(ISNUMBER($A2210)),"日付がない",IF($P2210="","氏名がない",IF($P2210="なし","氏名がメンバーにない",IF($O2210="","案件コードがない",IF($O2210="なし","案件コードが案件にない",IF($I2210="","時間がない",IF((N($F2210)*60+N($G2210))=0,"時間が0",IF($I2210=0,"丸めると0分","")))))))))</f>
        <v/>
      </c>
      <c r="M2210" s="58" t="n"/>
      <c r="N2210" s="33">
        <f>IF(ISNUMBER($A2210),DATE(YEAR($A2210),MONTH($A2210),1),"")</f>
        <v/>
      </c>
      <c r="O2210" s="34">
        <f>IF($C2210="","",IFERROR(MATCH($C2210,'案件'!$A$5:$A$84,0),"なし"))</f>
        <v/>
      </c>
      <c r="P2210" s="34">
        <f>IF($B2210="","",IFERROR(MATCH($B2210,'メンバー'!$B$5:$B$24,0),"なし"))</f>
        <v/>
      </c>
    </row>
    <row r="2211" ht="17" customHeight="1">
      <c r="A2211" s="23" t="n"/>
      <c r="B2211" s="21" t="n"/>
      <c r="C2211" s="21" t="n"/>
      <c r="D2211" s="29">
        <f>IF(OR($O2211="",$O2211="なし"),"",INDEX('案件'!$B$5:$B$84,$O2211)&amp;"")</f>
        <v/>
      </c>
      <c r="E2211" s="19" t="n"/>
      <c r="F2211" s="22" t="n"/>
      <c r="G2211" s="22" t="n"/>
      <c r="H2211" s="19" t="n"/>
      <c r="I2211" s="30">
        <f>IF(AND($F2211="",$G2211=""),"",IF(N('設定'!$B$11)&gt;0,ROUND((N($F2211)*60+N($G2211))/N('設定'!$B$11),0)*N('設定'!$B$11),(N($F2211)*60+N($G2211)))/60)</f>
        <v/>
      </c>
      <c r="J2211" s="31">
        <f>IF(OR($I2211="",$P2211="",$P2211="なし"),"",$I2211*N(INDEX('メンバー'!$D$5:$D$24,$P2211)))</f>
        <v/>
      </c>
      <c r="K2211" s="32">
        <f>IF(OR($O2211="",$O2211="なし"),"",INDEX('案件'!$D$5:$D$84,$O2211)&amp;"")</f>
        <v/>
      </c>
      <c r="L2211" s="32">
        <f>IF(AND($A2211="",$B2211="",$C2211="",$F2211="",$G2211=""),"",IF(NOT(ISNUMBER($A2211)),"日付がない",IF($P2211="","氏名がない",IF($P2211="なし","氏名がメンバーにない",IF($O2211="","案件コードがない",IF($O2211="なし","案件コードが案件にない",IF($I2211="","時間がない",IF((N($F2211)*60+N($G2211))=0,"時間が0",IF($I2211=0,"丸めると0分","")))))))))</f>
        <v/>
      </c>
      <c r="M2211" s="58" t="n"/>
      <c r="N2211" s="33">
        <f>IF(ISNUMBER($A2211),DATE(YEAR($A2211),MONTH($A2211),1),"")</f>
        <v/>
      </c>
      <c r="O2211" s="34">
        <f>IF($C2211="","",IFERROR(MATCH($C2211,'案件'!$A$5:$A$84,0),"なし"))</f>
        <v/>
      </c>
      <c r="P2211" s="34">
        <f>IF($B2211="","",IFERROR(MATCH($B2211,'メンバー'!$B$5:$B$24,0),"なし"))</f>
        <v/>
      </c>
    </row>
    <row r="2212" ht="17" customHeight="1">
      <c r="A2212" s="23" t="n"/>
      <c r="B2212" s="21" t="n"/>
      <c r="C2212" s="21" t="n"/>
      <c r="D2212" s="29">
        <f>IF(OR($O2212="",$O2212="なし"),"",INDEX('案件'!$B$5:$B$84,$O2212)&amp;"")</f>
        <v/>
      </c>
      <c r="E2212" s="19" t="n"/>
      <c r="F2212" s="22" t="n"/>
      <c r="G2212" s="22" t="n"/>
      <c r="H2212" s="19" t="n"/>
      <c r="I2212" s="30">
        <f>IF(AND($F2212="",$G2212=""),"",IF(N('設定'!$B$11)&gt;0,ROUND((N($F2212)*60+N($G2212))/N('設定'!$B$11),0)*N('設定'!$B$11),(N($F2212)*60+N($G2212)))/60)</f>
        <v/>
      </c>
      <c r="J2212" s="31">
        <f>IF(OR($I2212="",$P2212="",$P2212="なし"),"",$I2212*N(INDEX('メンバー'!$D$5:$D$24,$P2212)))</f>
        <v/>
      </c>
      <c r="K2212" s="32">
        <f>IF(OR($O2212="",$O2212="なし"),"",INDEX('案件'!$D$5:$D$84,$O2212)&amp;"")</f>
        <v/>
      </c>
      <c r="L2212" s="32">
        <f>IF(AND($A2212="",$B2212="",$C2212="",$F2212="",$G2212=""),"",IF(NOT(ISNUMBER($A2212)),"日付がない",IF($P2212="","氏名がない",IF($P2212="なし","氏名がメンバーにない",IF($O2212="","案件コードがない",IF($O2212="なし","案件コードが案件にない",IF($I2212="","時間がない",IF((N($F2212)*60+N($G2212))=0,"時間が0",IF($I2212=0,"丸めると0分","")))))))))</f>
        <v/>
      </c>
      <c r="M2212" s="58" t="n"/>
      <c r="N2212" s="33">
        <f>IF(ISNUMBER($A2212),DATE(YEAR($A2212),MONTH($A2212),1),"")</f>
        <v/>
      </c>
      <c r="O2212" s="34">
        <f>IF($C2212="","",IFERROR(MATCH($C2212,'案件'!$A$5:$A$84,0),"なし"))</f>
        <v/>
      </c>
      <c r="P2212" s="34">
        <f>IF($B2212="","",IFERROR(MATCH($B2212,'メンバー'!$B$5:$B$24,0),"なし"))</f>
        <v/>
      </c>
    </row>
    <row r="2213" ht="17" customHeight="1">
      <c r="A2213" s="23" t="n"/>
      <c r="B2213" s="21" t="n"/>
      <c r="C2213" s="21" t="n"/>
      <c r="D2213" s="29">
        <f>IF(OR($O2213="",$O2213="なし"),"",INDEX('案件'!$B$5:$B$84,$O2213)&amp;"")</f>
        <v/>
      </c>
      <c r="E2213" s="19" t="n"/>
      <c r="F2213" s="22" t="n"/>
      <c r="G2213" s="22" t="n"/>
      <c r="H2213" s="19" t="n"/>
      <c r="I2213" s="30">
        <f>IF(AND($F2213="",$G2213=""),"",IF(N('設定'!$B$11)&gt;0,ROUND((N($F2213)*60+N($G2213))/N('設定'!$B$11),0)*N('設定'!$B$11),(N($F2213)*60+N($G2213)))/60)</f>
        <v/>
      </c>
      <c r="J2213" s="31">
        <f>IF(OR($I2213="",$P2213="",$P2213="なし"),"",$I2213*N(INDEX('メンバー'!$D$5:$D$24,$P2213)))</f>
        <v/>
      </c>
      <c r="K2213" s="32">
        <f>IF(OR($O2213="",$O2213="なし"),"",INDEX('案件'!$D$5:$D$84,$O2213)&amp;"")</f>
        <v/>
      </c>
      <c r="L2213" s="32">
        <f>IF(AND($A2213="",$B2213="",$C2213="",$F2213="",$G2213=""),"",IF(NOT(ISNUMBER($A2213)),"日付がない",IF($P2213="","氏名がない",IF($P2213="なし","氏名がメンバーにない",IF($O2213="","案件コードがない",IF($O2213="なし","案件コードが案件にない",IF($I2213="","時間がない",IF((N($F2213)*60+N($G2213))=0,"時間が0",IF($I2213=0,"丸めると0分","")))))))))</f>
        <v/>
      </c>
      <c r="M2213" s="58" t="n"/>
      <c r="N2213" s="33">
        <f>IF(ISNUMBER($A2213),DATE(YEAR($A2213),MONTH($A2213),1),"")</f>
        <v/>
      </c>
      <c r="O2213" s="34">
        <f>IF($C2213="","",IFERROR(MATCH($C2213,'案件'!$A$5:$A$84,0),"なし"))</f>
        <v/>
      </c>
      <c r="P2213" s="34">
        <f>IF($B2213="","",IFERROR(MATCH($B2213,'メンバー'!$B$5:$B$24,0),"なし"))</f>
        <v/>
      </c>
    </row>
    <row r="2214" ht="17" customHeight="1">
      <c r="A2214" s="23" t="n"/>
      <c r="B2214" s="21" t="n"/>
      <c r="C2214" s="21" t="n"/>
      <c r="D2214" s="29">
        <f>IF(OR($O2214="",$O2214="なし"),"",INDEX('案件'!$B$5:$B$84,$O2214)&amp;"")</f>
        <v/>
      </c>
      <c r="E2214" s="19" t="n"/>
      <c r="F2214" s="22" t="n"/>
      <c r="G2214" s="22" t="n"/>
      <c r="H2214" s="19" t="n"/>
      <c r="I2214" s="30">
        <f>IF(AND($F2214="",$G2214=""),"",IF(N('設定'!$B$11)&gt;0,ROUND((N($F2214)*60+N($G2214))/N('設定'!$B$11),0)*N('設定'!$B$11),(N($F2214)*60+N($G2214)))/60)</f>
        <v/>
      </c>
      <c r="J2214" s="31">
        <f>IF(OR($I2214="",$P2214="",$P2214="なし"),"",$I2214*N(INDEX('メンバー'!$D$5:$D$24,$P2214)))</f>
        <v/>
      </c>
      <c r="K2214" s="32">
        <f>IF(OR($O2214="",$O2214="なし"),"",INDEX('案件'!$D$5:$D$84,$O2214)&amp;"")</f>
        <v/>
      </c>
      <c r="L2214" s="32">
        <f>IF(AND($A2214="",$B2214="",$C2214="",$F2214="",$G2214=""),"",IF(NOT(ISNUMBER($A2214)),"日付がない",IF($P2214="","氏名がない",IF($P2214="なし","氏名がメンバーにない",IF($O2214="","案件コードがない",IF($O2214="なし","案件コードが案件にない",IF($I2214="","時間がない",IF((N($F2214)*60+N($G2214))=0,"時間が0",IF($I2214=0,"丸めると0分","")))))))))</f>
        <v/>
      </c>
      <c r="M2214" s="58" t="n"/>
      <c r="N2214" s="33">
        <f>IF(ISNUMBER($A2214),DATE(YEAR($A2214),MONTH($A2214),1),"")</f>
        <v/>
      </c>
      <c r="O2214" s="34">
        <f>IF($C2214="","",IFERROR(MATCH($C2214,'案件'!$A$5:$A$84,0),"なし"))</f>
        <v/>
      </c>
      <c r="P2214" s="34">
        <f>IF($B2214="","",IFERROR(MATCH($B2214,'メンバー'!$B$5:$B$24,0),"なし"))</f>
        <v/>
      </c>
    </row>
    <row r="2215" ht="17" customHeight="1">
      <c r="A2215" s="23" t="n"/>
      <c r="B2215" s="21" t="n"/>
      <c r="C2215" s="21" t="n"/>
      <c r="D2215" s="29">
        <f>IF(OR($O2215="",$O2215="なし"),"",INDEX('案件'!$B$5:$B$84,$O2215)&amp;"")</f>
        <v/>
      </c>
      <c r="E2215" s="19" t="n"/>
      <c r="F2215" s="22" t="n"/>
      <c r="G2215" s="22" t="n"/>
      <c r="H2215" s="19" t="n"/>
      <c r="I2215" s="30">
        <f>IF(AND($F2215="",$G2215=""),"",IF(N('設定'!$B$11)&gt;0,ROUND((N($F2215)*60+N($G2215))/N('設定'!$B$11),0)*N('設定'!$B$11),(N($F2215)*60+N($G2215)))/60)</f>
        <v/>
      </c>
      <c r="J2215" s="31">
        <f>IF(OR($I2215="",$P2215="",$P2215="なし"),"",$I2215*N(INDEX('メンバー'!$D$5:$D$24,$P2215)))</f>
        <v/>
      </c>
      <c r="K2215" s="32">
        <f>IF(OR($O2215="",$O2215="なし"),"",INDEX('案件'!$D$5:$D$84,$O2215)&amp;"")</f>
        <v/>
      </c>
      <c r="L2215" s="32">
        <f>IF(AND($A2215="",$B2215="",$C2215="",$F2215="",$G2215=""),"",IF(NOT(ISNUMBER($A2215)),"日付がない",IF($P2215="","氏名がない",IF($P2215="なし","氏名がメンバーにない",IF($O2215="","案件コードがない",IF($O2215="なし","案件コードが案件にない",IF($I2215="","時間がない",IF((N($F2215)*60+N($G2215))=0,"時間が0",IF($I2215=0,"丸めると0分","")))))))))</f>
        <v/>
      </c>
      <c r="M2215" s="58" t="n"/>
      <c r="N2215" s="33">
        <f>IF(ISNUMBER($A2215),DATE(YEAR($A2215),MONTH($A2215),1),"")</f>
        <v/>
      </c>
      <c r="O2215" s="34">
        <f>IF($C2215="","",IFERROR(MATCH($C2215,'案件'!$A$5:$A$84,0),"なし"))</f>
        <v/>
      </c>
      <c r="P2215" s="34">
        <f>IF($B2215="","",IFERROR(MATCH($B2215,'メンバー'!$B$5:$B$24,0),"なし"))</f>
        <v/>
      </c>
    </row>
    <row r="2216" ht="17" customHeight="1">
      <c r="A2216" s="23" t="n"/>
      <c r="B2216" s="21" t="n"/>
      <c r="C2216" s="21" t="n"/>
      <c r="D2216" s="29">
        <f>IF(OR($O2216="",$O2216="なし"),"",INDEX('案件'!$B$5:$B$84,$O2216)&amp;"")</f>
        <v/>
      </c>
      <c r="E2216" s="19" t="n"/>
      <c r="F2216" s="22" t="n"/>
      <c r="G2216" s="22" t="n"/>
      <c r="H2216" s="19" t="n"/>
      <c r="I2216" s="30">
        <f>IF(AND($F2216="",$G2216=""),"",IF(N('設定'!$B$11)&gt;0,ROUND((N($F2216)*60+N($G2216))/N('設定'!$B$11),0)*N('設定'!$B$11),(N($F2216)*60+N($G2216)))/60)</f>
        <v/>
      </c>
      <c r="J2216" s="31">
        <f>IF(OR($I2216="",$P2216="",$P2216="なし"),"",$I2216*N(INDEX('メンバー'!$D$5:$D$24,$P2216)))</f>
        <v/>
      </c>
      <c r="K2216" s="32">
        <f>IF(OR($O2216="",$O2216="なし"),"",INDEX('案件'!$D$5:$D$84,$O2216)&amp;"")</f>
        <v/>
      </c>
      <c r="L2216" s="32">
        <f>IF(AND($A2216="",$B2216="",$C2216="",$F2216="",$G2216=""),"",IF(NOT(ISNUMBER($A2216)),"日付がない",IF($P2216="","氏名がない",IF($P2216="なし","氏名がメンバーにない",IF($O2216="","案件コードがない",IF($O2216="なし","案件コードが案件にない",IF($I2216="","時間がない",IF((N($F2216)*60+N($G2216))=0,"時間が0",IF($I2216=0,"丸めると0分","")))))))))</f>
        <v/>
      </c>
      <c r="M2216" s="58" t="n"/>
      <c r="N2216" s="33">
        <f>IF(ISNUMBER($A2216),DATE(YEAR($A2216),MONTH($A2216),1),"")</f>
        <v/>
      </c>
      <c r="O2216" s="34">
        <f>IF($C2216="","",IFERROR(MATCH($C2216,'案件'!$A$5:$A$84,0),"なし"))</f>
        <v/>
      </c>
      <c r="P2216" s="34">
        <f>IF($B2216="","",IFERROR(MATCH($B2216,'メンバー'!$B$5:$B$24,0),"なし"))</f>
        <v/>
      </c>
    </row>
    <row r="2217" ht="17" customHeight="1">
      <c r="A2217" s="23" t="n"/>
      <c r="B2217" s="21" t="n"/>
      <c r="C2217" s="21" t="n"/>
      <c r="D2217" s="29">
        <f>IF(OR($O2217="",$O2217="なし"),"",INDEX('案件'!$B$5:$B$84,$O2217)&amp;"")</f>
        <v/>
      </c>
      <c r="E2217" s="19" t="n"/>
      <c r="F2217" s="22" t="n"/>
      <c r="G2217" s="22" t="n"/>
      <c r="H2217" s="19" t="n"/>
      <c r="I2217" s="30">
        <f>IF(AND($F2217="",$G2217=""),"",IF(N('設定'!$B$11)&gt;0,ROUND((N($F2217)*60+N($G2217))/N('設定'!$B$11),0)*N('設定'!$B$11),(N($F2217)*60+N($G2217)))/60)</f>
        <v/>
      </c>
      <c r="J2217" s="31">
        <f>IF(OR($I2217="",$P2217="",$P2217="なし"),"",$I2217*N(INDEX('メンバー'!$D$5:$D$24,$P2217)))</f>
        <v/>
      </c>
      <c r="K2217" s="32">
        <f>IF(OR($O2217="",$O2217="なし"),"",INDEX('案件'!$D$5:$D$84,$O2217)&amp;"")</f>
        <v/>
      </c>
      <c r="L2217" s="32">
        <f>IF(AND($A2217="",$B2217="",$C2217="",$F2217="",$G2217=""),"",IF(NOT(ISNUMBER($A2217)),"日付がない",IF($P2217="","氏名がない",IF($P2217="なし","氏名がメンバーにない",IF($O2217="","案件コードがない",IF($O2217="なし","案件コードが案件にない",IF($I2217="","時間がない",IF((N($F2217)*60+N($G2217))=0,"時間が0",IF($I2217=0,"丸めると0分","")))))))))</f>
        <v/>
      </c>
      <c r="M2217" s="58" t="n"/>
      <c r="N2217" s="33">
        <f>IF(ISNUMBER($A2217),DATE(YEAR($A2217),MONTH($A2217),1),"")</f>
        <v/>
      </c>
      <c r="O2217" s="34">
        <f>IF($C2217="","",IFERROR(MATCH($C2217,'案件'!$A$5:$A$84,0),"なし"))</f>
        <v/>
      </c>
      <c r="P2217" s="34">
        <f>IF($B2217="","",IFERROR(MATCH($B2217,'メンバー'!$B$5:$B$24,0),"なし"))</f>
        <v/>
      </c>
    </row>
    <row r="2218" ht="17" customHeight="1">
      <c r="A2218" s="23" t="n"/>
      <c r="B2218" s="21" t="n"/>
      <c r="C2218" s="21" t="n"/>
      <c r="D2218" s="29">
        <f>IF(OR($O2218="",$O2218="なし"),"",INDEX('案件'!$B$5:$B$84,$O2218)&amp;"")</f>
        <v/>
      </c>
      <c r="E2218" s="19" t="n"/>
      <c r="F2218" s="22" t="n"/>
      <c r="G2218" s="22" t="n"/>
      <c r="H2218" s="19" t="n"/>
      <c r="I2218" s="30">
        <f>IF(AND($F2218="",$G2218=""),"",IF(N('設定'!$B$11)&gt;0,ROUND((N($F2218)*60+N($G2218))/N('設定'!$B$11),0)*N('設定'!$B$11),(N($F2218)*60+N($G2218)))/60)</f>
        <v/>
      </c>
      <c r="J2218" s="31">
        <f>IF(OR($I2218="",$P2218="",$P2218="なし"),"",$I2218*N(INDEX('メンバー'!$D$5:$D$24,$P2218)))</f>
        <v/>
      </c>
      <c r="K2218" s="32">
        <f>IF(OR($O2218="",$O2218="なし"),"",INDEX('案件'!$D$5:$D$84,$O2218)&amp;"")</f>
        <v/>
      </c>
      <c r="L2218" s="32">
        <f>IF(AND($A2218="",$B2218="",$C2218="",$F2218="",$G2218=""),"",IF(NOT(ISNUMBER($A2218)),"日付がない",IF($P2218="","氏名がない",IF($P2218="なし","氏名がメンバーにない",IF($O2218="","案件コードがない",IF($O2218="なし","案件コードが案件にない",IF($I2218="","時間がない",IF((N($F2218)*60+N($G2218))=0,"時間が0",IF($I2218=0,"丸めると0分","")))))))))</f>
        <v/>
      </c>
      <c r="M2218" s="58" t="n"/>
      <c r="N2218" s="33">
        <f>IF(ISNUMBER($A2218),DATE(YEAR($A2218),MONTH($A2218),1),"")</f>
        <v/>
      </c>
      <c r="O2218" s="34">
        <f>IF($C2218="","",IFERROR(MATCH($C2218,'案件'!$A$5:$A$84,0),"なし"))</f>
        <v/>
      </c>
      <c r="P2218" s="34">
        <f>IF($B2218="","",IFERROR(MATCH($B2218,'メンバー'!$B$5:$B$24,0),"なし"))</f>
        <v/>
      </c>
    </row>
    <row r="2219" ht="17" customHeight="1">
      <c r="A2219" s="23" t="n"/>
      <c r="B2219" s="21" t="n"/>
      <c r="C2219" s="21" t="n"/>
      <c r="D2219" s="29">
        <f>IF(OR($O2219="",$O2219="なし"),"",INDEX('案件'!$B$5:$B$84,$O2219)&amp;"")</f>
        <v/>
      </c>
      <c r="E2219" s="19" t="n"/>
      <c r="F2219" s="22" t="n"/>
      <c r="G2219" s="22" t="n"/>
      <c r="H2219" s="19" t="n"/>
      <c r="I2219" s="30">
        <f>IF(AND($F2219="",$G2219=""),"",IF(N('設定'!$B$11)&gt;0,ROUND((N($F2219)*60+N($G2219))/N('設定'!$B$11),0)*N('設定'!$B$11),(N($F2219)*60+N($G2219)))/60)</f>
        <v/>
      </c>
      <c r="J2219" s="31">
        <f>IF(OR($I2219="",$P2219="",$P2219="なし"),"",$I2219*N(INDEX('メンバー'!$D$5:$D$24,$P2219)))</f>
        <v/>
      </c>
      <c r="K2219" s="32">
        <f>IF(OR($O2219="",$O2219="なし"),"",INDEX('案件'!$D$5:$D$84,$O2219)&amp;"")</f>
        <v/>
      </c>
      <c r="L2219" s="32">
        <f>IF(AND($A2219="",$B2219="",$C2219="",$F2219="",$G2219=""),"",IF(NOT(ISNUMBER($A2219)),"日付がない",IF($P2219="","氏名がない",IF($P2219="なし","氏名がメンバーにない",IF($O2219="","案件コードがない",IF($O2219="なし","案件コードが案件にない",IF($I2219="","時間がない",IF((N($F2219)*60+N($G2219))=0,"時間が0",IF($I2219=0,"丸めると0分","")))))))))</f>
        <v/>
      </c>
      <c r="M2219" s="58" t="n"/>
      <c r="N2219" s="33">
        <f>IF(ISNUMBER($A2219),DATE(YEAR($A2219),MONTH($A2219),1),"")</f>
        <v/>
      </c>
      <c r="O2219" s="34">
        <f>IF($C2219="","",IFERROR(MATCH($C2219,'案件'!$A$5:$A$84,0),"なし"))</f>
        <v/>
      </c>
      <c r="P2219" s="34">
        <f>IF($B2219="","",IFERROR(MATCH($B2219,'メンバー'!$B$5:$B$24,0),"なし"))</f>
        <v/>
      </c>
    </row>
    <row r="2220" ht="17" customHeight="1">
      <c r="A2220" s="23" t="n"/>
      <c r="B2220" s="21" t="n"/>
      <c r="C2220" s="21" t="n"/>
      <c r="D2220" s="29">
        <f>IF(OR($O2220="",$O2220="なし"),"",INDEX('案件'!$B$5:$B$84,$O2220)&amp;"")</f>
        <v/>
      </c>
      <c r="E2220" s="19" t="n"/>
      <c r="F2220" s="22" t="n"/>
      <c r="G2220" s="22" t="n"/>
      <c r="H2220" s="19" t="n"/>
      <c r="I2220" s="30">
        <f>IF(AND($F2220="",$G2220=""),"",IF(N('設定'!$B$11)&gt;0,ROUND((N($F2220)*60+N($G2220))/N('設定'!$B$11),0)*N('設定'!$B$11),(N($F2220)*60+N($G2220)))/60)</f>
        <v/>
      </c>
      <c r="J2220" s="31">
        <f>IF(OR($I2220="",$P2220="",$P2220="なし"),"",$I2220*N(INDEX('メンバー'!$D$5:$D$24,$P2220)))</f>
        <v/>
      </c>
      <c r="K2220" s="32">
        <f>IF(OR($O2220="",$O2220="なし"),"",INDEX('案件'!$D$5:$D$84,$O2220)&amp;"")</f>
        <v/>
      </c>
      <c r="L2220" s="32">
        <f>IF(AND($A2220="",$B2220="",$C2220="",$F2220="",$G2220=""),"",IF(NOT(ISNUMBER($A2220)),"日付がない",IF($P2220="","氏名がない",IF($P2220="なし","氏名がメンバーにない",IF($O2220="","案件コードがない",IF($O2220="なし","案件コードが案件にない",IF($I2220="","時間がない",IF((N($F2220)*60+N($G2220))=0,"時間が0",IF($I2220=0,"丸めると0分","")))))))))</f>
        <v/>
      </c>
      <c r="M2220" s="58" t="n"/>
      <c r="N2220" s="33">
        <f>IF(ISNUMBER($A2220),DATE(YEAR($A2220),MONTH($A2220),1),"")</f>
        <v/>
      </c>
      <c r="O2220" s="34">
        <f>IF($C2220="","",IFERROR(MATCH($C2220,'案件'!$A$5:$A$84,0),"なし"))</f>
        <v/>
      </c>
      <c r="P2220" s="34">
        <f>IF($B2220="","",IFERROR(MATCH($B2220,'メンバー'!$B$5:$B$24,0),"なし"))</f>
        <v/>
      </c>
    </row>
    <row r="2221" ht="17" customHeight="1">
      <c r="A2221" s="23" t="n"/>
      <c r="B2221" s="21" t="n"/>
      <c r="C2221" s="21" t="n"/>
      <c r="D2221" s="29">
        <f>IF(OR($O2221="",$O2221="なし"),"",INDEX('案件'!$B$5:$B$84,$O2221)&amp;"")</f>
        <v/>
      </c>
      <c r="E2221" s="19" t="n"/>
      <c r="F2221" s="22" t="n"/>
      <c r="G2221" s="22" t="n"/>
      <c r="H2221" s="19" t="n"/>
      <c r="I2221" s="30">
        <f>IF(AND($F2221="",$G2221=""),"",IF(N('設定'!$B$11)&gt;0,ROUND((N($F2221)*60+N($G2221))/N('設定'!$B$11),0)*N('設定'!$B$11),(N($F2221)*60+N($G2221)))/60)</f>
        <v/>
      </c>
      <c r="J2221" s="31">
        <f>IF(OR($I2221="",$P2221="",$P2221="なし"),"",$I2221*N(INDEX('メンバー'!$D$5:$D$24,$P2221)))</f>
        <v/>
      </c>
      <c r="K2221" s="32">
        <f>IF(OR($O2221="",$O2221="なし"),"",INDEX('案件'!$D$5:$D$84,$O2221)&amp;"")</f>
        <v/>
      </c>
      <c r="L2221" s="32">
        <f>IF(AND($A2221="",$B2221="",$C2221="",$F2221="",$G2221=""),"",IF(NOT(ISNUMBER($A2221)),"日付がない",IF($P2221="","氏名がない",IF($P2221="なし","氏名がメンバーにない",IF($O2221="","案件コードがない",IF($O2221="なし","案件コードが案件にない",IF($I2221="","時間がない",IF((N($F2221)*60+N($G2221))=0,"時間が0",IF($I2221=0,"丸めると0分","")))))))))</f>
        <v/>
      </c>
      <c r="M2221" s="58" t="n"/>
      <c r="N2221" s="33">
        <f>IF(ISNUMBER($A2221),DATE(YEAR($A2221),MONTH($A2221),1),"")</f>
        <v/>
      </c>
      <c r="O2221" s="34">
        <f>IF($C2221="","",IFERROR(MATCH($C2221,'案件'!$A$5:$A$84,0),"なし"))</f>
        <v/>
      </c>
      <c r="P2221" s="34">
        <f>IF($B2221="","",IFERROR(MATCH($B2221,'メンバー'!$B$5:$B$24,0),"なし"))</f>
        <v/>
      </c>
    </row>
    <row r="2222" ht="17" customHeight="1">
      <c r="A2222" s="23" t="n"/>
      <c r="B2222" s="21" t="n"/>
      <c r="C2222" s="21" t="n"/>
      <c r="D2222" s="29">
        <f>IF(OR($O2222="",$O2222="なし"),"",INDEX('案件'!$B$5:$B$84,$O2222)&amp;"")</f>
        <v/>
      </c>
      <c r="E2222" s="19" t="n"/>
      <c r="F2222" s="22" t="n"/>
      <c r="G2222" s="22" t="n"/>
      <c r="H2222" s="19" t="n"/>
      <c r="I2222" s="30">
        <f>IF(AND($F2222="",$G2222=""),"",IF(N('設定'!$B$11)&gt;0,ROUND((N($F2222)*60+N($G2222))/N('設定'!$B$11),0)*N('設定'!$B$11),(N($F2222)*60+N($G2222)))/60)</f>
        <v/>
      </c>
      <c r="J2222" s="31">
        <f>IF(OR($I2222="",$P2222="",$P2222="なし"),"",$I2222*N(INDEX('メンバー'!$D$5:$D$24,$P2222)))</f>
        <v/>
      </c>
      <c r="K2222" s="32">
        <f>IF(OR($O2222="",$O2222="なし"),"",INDEX('案件'!$D$5:$D$84,$O2222)&amp;"")</f>
        <v/>
      </c>
      <c r="L2222" s="32">
        <f>IF(AND($A2222="",$B2222="",$C2222="",$F2222="",$G2222=""),"",IF(NOT(ISNUMBER($A2222)),"日付がない",IF($P2222="","氏名がない",IF($P2222="なし","氏名がメンバーにない",IF($O2222="","案件コードがない",IF($O2222="なし","案件コードが案件にない",IF($I2222="","時間がない",IF((N($F2222)*60+N($G2222))=0,"時間が0",IF($I2222=0,"丸めると0分","")))))))))</f>
        <v/>
      </c>
      <c r="M2222" s="58" t="n"/>
      <c r="N2222" s="33">
        <f>IF(ISNUMBER($A2222),DATE(YEAR($A2222),MONTH($A2222),1),"")</f>
        <v/>
      </c>
      <c r="O2222" s="34">
        <f>IF($C2222="","",IFERROR(MATCH($C2222,'案件'!$A$5:$A$84,0),"なし"))</f>
        <v/>
      </c>
      <c r="P2222" s="34">
        <f>IF($B2222="","",IFERROR(MATCH($B2222,'メンバー'!$B$5:$B$24,0),"なし"))</f>
        <v/>
      </c>
    </row>
    <row r="2223" ht="17" customHeight="1">
      <c r="A2223" s="23" t="n"/>
      <c r="B2223" s="21" t="n"/>
      <c r="C2223" s="21" t="n"/>
      <c r="D2223" s="29">
        <f>IF(OR($O2223="",$O2223="なし"),"",INDEX('案件'!$B$5:$B$84,$O2223)&amp;"")</f>
        <v/>
      </c>
      <c r="E2223" s="19" t="n"/>
      <c r="F2223" s="22" t="n"/>
      <c r="G2223" s="22" t="n"/>
      <c r="H2223" s="19" t="n"/>
      <c r="I2223" s="30">
        <f>IF(AND($F2223="",$G2223=""),"",IF(N('設定'!$B$11)&gt;0,ROUND((N($F2223)*60+N($G2223))/N('設定'!$B$11),0)*N('設定'!$B$11),(N($F2223)*60+N($G2223)))/60)</f>
        <v/>
      </c>
      <c r="J2223" s="31">
        <f>IF(OR($I2223="",$P2223="",$P2223="なし"),"",$I2223*N(INDEX('メンバー'!$D$5:$D$24,$P2223)))</f>
        <v/>
      </c>
      <c r="K2223" s="32">
        <f>IF(OR($O2223="",$O2223="なし"),"",INDEX('案件'!$D$5:$D$84,$O2223)&amp;"")</f>
        <v/>
      </c>
      <c r="L2223" s="32">
        <f>IF(AND($A2223="",$B2223="",$C2223="",$F2223="",$G2223=""),"",IF(NOT(ISNUMBER($A2223)),"日付がない",IF($P2223="","氏名がない",IF($P2223="なし","氏名がメンバーにない",IF($O2223="","案件コードがない",IF($O2223="なし","案件コードが案件にない",IF($I2223="","時間がない",IF((N($F2223)*60+N($G2223))=0,"時間が0",IF($I2223=0,"丸めると0分","")))))))))</f>
        <v/>
      </c>
      <c r="M2223" s="58" t="n"/>
      <c r="N2223" s="33">
        <f>IF(ISNUMBER($A2223),DATE(YEAR($A2223),MONTH($A2223),1),"")</f>
        <v/>
      </c>
      <c r="O2223" s="34">
        <f>IF($C2223="","",IFERROR(MATCH($C2223,'案件'!$A$5:$A$84,0),"なし"))</f>
        <v/>
      </c>
      <c r="P2223" s="34">
        <f>IF($B2223="","",IFERROR(MATCH($B2223,'メンバー'!$B$5:$B$24,0),"なし"))</f>
        <v/>
      </c>
    </row>
    <row r="2224" ht="17" customHeight="1">
      <c r="A2224" s="23" t="n"/>
      <c r="B2224" s="21" t="n"/>
      <c r="C2224" s="21" t="n"/>
      <c r="D2224" s="29">
        <f>IF(OR($O2224="",$O2224="なし"),"",INDEX('案件'!$B$5:$B$84,$O2224)&amp;"")</f>
        <v/>
      </c>
      <c r="E2224" s="19" t="n"/>
      <c r="F2224" s="22" t="n"/>
      <c r="G2224" s="22" t="n"/>
      <c r="H2224" s="19" t="n"/>
      <c r="I2224" s="30">
        <f>IF(AND($F2224="",$G2224=""),"",IF(N('設定'!$B$11)&gt;0,ROUND((N($F2224)*60+N($G2224))/N('設定'!$B$11),0)*N('設定'!$B$11),(N($F2224)*60+N($G2224)))/60)</f>
        <v/>
      </c>
      <c r="J2224" s="31">
        <f>IF(OR($I2224="",$P2224="",$P2224="なし"),"",$I2224*N(INDEX('メンバー'!$D$5:$D$24,$P2224)))</f>
        <v/>
      </c>
      <c r="K2224" s="32">
        <f>IF(OR($O2224="",$O2224="なし"),"",INDEX('案件'!$D$5:$D$84,$O2224)&amp;"")</f>
        <v/>
      </c>
      <c r="L2224" s="32">
        <f>IF(AND($A2224="",$B2224="",$C2224="",$F2224="",$G2224=""),"",IF(NOT(ISNUMBER($A2224)),"日付がない",IF($P2224="","氏名がない",IF($P2224="なし","氏名がメンバーにない",IF($O2224="","案件コードがない",IF($O2224="なし","案件コードが案件にない",IF($I2224="","時間がない",IF((N($F2224)*60+N($G2224))=0,"時間が0",IF($I2224=0,"丸めると0分","")))))))))</f>
        <v/>
      </c>
      <c r="M2224" s="58" t="n"/>
      <c r="N2224" s="33">
        <f>IF(ISNUMBER($A2224),DATE(YEAR($A2224),MONTH($A2224),1),"")</f>
        <v/>
      </c>
      <c r="O2224" s="34">
        <f>IF($C2224="","",IFERROR(MATCH($C2224,'案件'!$A$5:$A$84,0),"なし"))</f>
        <v/>
      </c>
      <c r="P2224" s="34">
        <f>IF($B2224="","",IFERROR(MATCH($B2224,'メンバー'!$B$5:$B$24,0),"なし"))</f>
        <v/>
      </c>
    </row>
    <row r="2225" ht="17" customHeight="1">
      <c r="A2225" s="23" t="n"/>
      <c r="B2225" s="21" t="n"/>
      <c r="C2225" s="21" t="n"/>
      <c r="D2225" s="29">
        <f>IF(OR($O2225="",$O2225="なし"),"",INDEX('案件'!$B$5:$B$84,$O2225)&amp;"")</f>
        <v/>
      </c>
      <c r="E2225" s="19" t="n"/>
      <c r="F2225" s="22" t="n"/>
      <c r="G2225" s="22" t="n"/>
      <c r="H2225" s="19" t="n"/>
      <c r="I2225" s="30">
        <f>IF(AND($F2225="",$G2225=""),"",IF(N('設定'!$B$11)&gt;0,ROUND((N($F2225)*60+N($G2225))/N('設定'!$B$11),0)*N('設定'!$B$11),(N($F2225)*60+N($G2225)))/60)</f>
        <v/>
      </c>
      <c r="J2225" s="31">
        <f>IF(OR($I2225="",$P2225="",$P2225="なし"),"",$I2225*N(INDEX('メンバー'!$D$5:$D$24,$P2225)))</f>
        <v/>
      </c>
      <c r="K2225" s="32">
        <f>IF(OR($O2225="",$O2225="なし"),"",INDEX('案件'!$D$5:$D$84,$O2225)&amp;"")</f>
        <v/>
      </c>
      <c r="L2225" s="32">
        <f>IF(AND($A2225="",$B2225="",$C2225="",$F2225="",$G2225=""),"",IF(NOT(ISNUMBER($A2225)),"日付がない",IF($P2225="","氏名がない",IF($P2225="なし","氏名がメンバーにない",IF($O2225="","案件コードがない",IF($O2225="なし","案件コードが案件にない",IF($I2225="","時間がない",IF((N($F2225)*60+N($G2225))=0,"時間が0",IF($I2225=0,"丸めると0分","")))))))))</f>
        <v/>
      </c>
      <c r="M2225" s="58" t="n"/>
      <c r="N2225" s="33">
        <f>IF(ISNUMBER($A2225),DATE(YEAR($A2225),MONTH($A2225),1),"")</f>
        <v/>
      </c>
      <c r="O2225" s="34">
        <f>IF($C2225="","",IFERROR(MATCH($C2225,'案件'!$A$5:$A$84,0),"なし"))</f>
        <v/>
      </c>
      <c r="P2225" s="34">
        <f>IF($B2225="","",IFERROR(MATCH($B2225,'メンバー'!$B$5:$B$24,0),"なし"))</f>
        <v/>
      </c>
    </row>
    <row r="2226" ht="17" customHeight="1">
      <c r="A2226" s="23" t="n"/>
      <c r="B2226" s="21" t="n"/>
      <c r="C2226" s="21" t="n"/>
      <c r="D2226" s="29">
        <f>IF(OR($O2226="",$O2226="なし"),"",INDEX('案件'!$B$5:$B$84,$O2226)&amp;"")</f>
        <v/>
      </c>
      <c r="E2226" s="19" t="n"/>
      <c r="F2226" s="22" t="n"/>
      <c r="G2226" s="22" t="n"/>
      <c r="H2226" s="19" t="n"/>
      <c r="I2226" s="30">
        <f>IF(AND($F2226="",$G2226=""),"",IF(N('設定'!$B$11)&gt;0,ROUND((N($F2226)*60+N($G2226))/N('設定'!$B$11),0)*N('設定'!$B$11),(N($F2226)*60+N($G2226)))/60)</f>
        <v/>
      </c>
      <c r="J2226" s="31">
        <f>IF(OR($I2226="",$P2226="",$P2226="なし"),"",$I2226*N(INDEX('メンバー'!$D$5:$D$24,$P2226)))</f>
        <v/>
      </c>
      <c r="K2226" s="32">
        <f>IF(OR($O2226="",$O2226="なし"),"",INDEX('案件'!$D$5:$D$84,$O2226)&amp;"")</f>
        <v/>
      </c>
      <c r="L2226" s="32">
        <f>IF(AND($A2226="",$B2226="",$C2226="",$F2226="",$G2226=""),"",IF(NOT(ISNUMBER($A2226)),"日付がない",IF($P2226="","氏名がない",IF($P2226="なし","氏名がメンバーにない",IF($O2226="","案件コードがない",IF($O2226="なし","案件コードが案件にない",IF($I2226="","時間がない",IF((N($F2226)*60+N($G2226))=0,"時間が0",IF($I2226=0,"丸めると0分","")))))))))</f>
        <v/>
      </c>
      <c r="M2226" s="58" t="n"/>
      <c r="N2226" s="33">
        <f>IF(ISNUMBER($A2226),DATE(YEAR($A2226),MONTH($A2226),1),"")</f>
        <v/>
      </c>
      <c r="O2226" s="34">
        <f>IF($C2226="","",IFERROR(MATCH($C2226,'案件'!$A$5:$A$84,0),"なし"))</f>
        <v/>
      </c>
      <c r="P2226" s="34">
        <f>IF($B2226="","",IFERROR(MATCH($B2226,'メンバー'!$B$5:$B$24,0),"なし"))</f>
        <v/>
      </c>
    </row>
    <row r="2227" ht="17" customHeight="1">
      <c r="A2227" s="23" t="n"/>
      <c r="B2227" s="21" t="n"/>
      <c r="C2227" s="21" t="n"/>
      <c r="D2227" s="29">
        <f>IF(OR($O2227="",$O2227="なし"),"",INDEX('案件'!$B$5:$B$84,$O2227)&amp;"")</f>
        <v/>
      </c>
      <c r="E2227" s="19" t="n"/>
      <c r="F2227" s="22" t="n"/>
      <c r="G2227" s="22" t="n"/>
      <c r="H2227" s="19" t="n"/>
      <c r="I2227" s="30">
        <f>IF(AND($F2227="",$G2227=""),"",IF(N('設定'!$B$11)&gt;0,ROUND((N($F2227)*60+N($G2227))/N('設定'!$B$11),0)*N('設定'!$B$11),(N($F2227)*60+N($G2227)))/60)</f>
        <v/>
      </c>
      <c r="J2227" s="31">
        <f>IF(OR($I2227="",$P2227="",$P2227="なし"),"",$I2227*N(INDEX('メンバー'!$D$5:$D$24,$P2227)))</f>
        <v/>
      </c>
      <c r="K2227" s="32">
        <f>IF(OR($O2227="",$O2227="なし"),"",INDEX('案件'!$D$5:$D$84,$O2227)&amp;"")</f>
        <v/>
      </c>
      <c r="L2227" s="32">
        <f>IF(AND($A2227="",$B2227="",$C2227="",$F2227="",$G2227=""),"",IF(NOT(ISNUMBER($A2227)),"日付がない",IF($P2227="","氏名がない",IF($P2227="なし","氏名がメンバーにない",IF($O2227="","案件コードがない",IF($O2227="なし","案件コードが案件にない",IF($I2227="","時間がない",IF((N($F2227)*60+N($G2227))=0,"時間が0",IF($I2227=0,"丸めると0分","")))))))))</f>
        <v/>
      </c>
      <c r="M2227" s="58" t="n"/>
      <c r="N2227" s="33">
        <f>IF(ISNUMBER($A2227),DATE(YEAR($A2227),MONTH($A2227),1),"")</f>
        <v/>
      </c>
      <c r="O2227" s="34">
        <f>IF($C2227="","",IFERROR(MATCH($C2227,'案件'!$A$5:$A$84,0),"なし"))</f>
        <v/>
      </c>
      <c r="P2227" s="34">
        <f>IF($B2227="","",IFERROR(MATCH($B2227,'メンバー'!$B$5:$B$24,0),"なし"))</f>
        <v/>
      </c>
    </row>
    <row r="2228" ht="17" customHeight="1">
      <c r="A2228" s="23" t="n"/>
      <c r="B2228" s="21" t="n"/>
      <c r="C2228" s="21" t="n"/>
      <c r="D2228" s="29">
        <f>IF(OR($O2228="",$O2228="なし"),"",INDEX('案件'!$B$5:$B$84,$O2228)&amp;"")</f>
        <v/>
      </c>
      <c r="E2228" s="19" t="n"/>
      <c r="F2228" s="22" t="n"/>
      <c r="G2228" s="22" t="n"/>
      <c r="H2228" s="19" t="n"/>
      <c r="I2228" s="30">
        <f>IF(AND($F2228="",$G2228=""),"",IF(N('設定'!$B$11)&gt;0,ROUND((N($F2228)*60+N($G2228))/N('設定'!$B$11),0)*N('設定'!$B$11),(N($F2228)*60+N($G2228)))/60)</f>
        <v/>
      </c>
      <c r="J2228" s="31">
        <f>IF(OR($I2228="",$P2228="",$P2228="なし"),"",$I2228*N(INDEX('メンバー'!$D$5:$D$24,$P2228)))</f>
        <v/>
      </c>
      <c r="K2228" s="32">
        <f>IF(OR($O2228="",$O2228="なし"),"",INDEX('案件'!$D$5:$D$84,$O2228)&amp;"")</f>
        <v/>
      </c>
      <c r="L2228" s="32">
        <f>IF(AND($A2228="",$B2228="",$C2228="",$F2228="",$G2228=""),"",IF(NOT(ISNUMBER($A2228)),"日付がない",IF($P2228="","氏名がない",IF($P2228="なし","氏名がメンバーにない",IF($O2228="","案件コードがない",IF($O2228="なし","案件コードが案件にない",IF($I2228="","時間がない",IF((N($F2228)*60+N($G2228))=0,"時間が0",IF($I2228=0,"丸めると0分","")))))))))</f>
        <v/>
      </c>
      <c r="M2228" s="58" t="n"/>
      <c r="N2228" s="33">
        <f>IF(ISNUMBER($A2228),DATE(YEAR($A2228),MONTH($A2228),1),"")</f>
        <v/>
      </c>
      <c r="O2228" s="34">
        <f>IF($C2228="","",IFERROR(MATCH($C2228,'案件'!$A$5:$A$84,0),"なし"))</f>
        <v/>
      </c>
      <c r="P2228" s="34">
        <f>IF($B2228="","",IFERROR(MATCH($B2228,'メンバー'!$B$5:$B$24,0),"なし"))</f>
        <v/>
      </c>
    </row>
    <row r="2229" ht="17" customHeight="1">
      <c r="A2229" s="23" t="n"/>
      <c r="B2229" s="21" t="n"/>
      <c r="C2229" s="21" t="n"/>
      <c r="D2229" s="29">
        <f>IF(OR($O2229="",$O2229="なし"),"",INDEX('案件'!$B$5:$B$84,$O2229)&amp;"")</f>
        <v/>
      </c>
      <c r="E2229" s="19" t="n"/>
      <c r="F2229" s="22" t="n"/>
      <c r="G2229" s="22" t="n"/>
      <c r="H2229" s="19" t="n"/>
      <c r="I2229" s="30">
        <f>IF(AND($F2229="",$G2229=""),"",IF(N('設定'!$B$11)&gt;0,ROUND((N($F2229)*60+N($G2229))/N('設定'!$B$11),0)*N('設定'!$B$11),(N($F2229)*60+N($G2229)))/60)</f>
        <v/>
      </c>
      <c r="J2229" s="31">
        <f>IF(OR($I2229="",$P2229="",$P2229="なし"),"",$I2229*N(INDEX('メンバー'!$D$5:$D$24,$P2229)))</f>
        <v/>
      </c>
      <c r="K2229" s="32">
        <f>IF(OR($O2229="",$O2229="なし"),"",INDEX('案件'!$D$5:$D$84,$O2229)&amp;"")</f>
        <v/>
      </c>
      <c r="L2229" s="32">
        <f>IF(AND($A2229="",$B2229="",$C2229="",$F2229="",$G2229=""),"",IF(NOT(ISNUMBER($A2229)),"日付がない",IF($P2229="","氏名がない",IF($P2229="なし","氏名がメンバーにない",IF($O2229="","案件コードがない",IF($O2229="なし","案件コードが案件にない",IF($I2229="","時間がない",IF((N($F2229)*60+N($G2229))=0,"時間が0",IF($I2229=0,"丸めると0分","")))))))))</f>
        <v/>
      </c>
      <c r="M2229" s="58" t="n"/>
      <c r="N2229" s="33">
        <f>IF(ISNUMBER($A2229),DATE(YEAR($A2229),MONTH($A2229),1),"")</f>
        <v/>
      </c>
      <c r="O2229" s="34">
        <f>IF($C2229="","",IFERROR(MATCH($C2229,'案件'!$A$5:$A$84,0),"なし"))</f>
        <v/>
      </c>
      <c r="P2229" s="34">
        <f>IF($B2229="","",IFERROR(MATCH($B2229,'メンバー'!$B$5:$B$24,0),"なし"))</f>
        <v/>
      </c>
    </row>
    <row r="2230" ht="17" customHeight="1">
      <c r="A2230" s="23" t="n"/>
      <c r="B2230" s="21" t="n"/>
      <c r="C2230" s="21" t="n"/>
      <c r="D2230" s="29">
        <f>IF(OR($O2230="",$O2230="なし"),"",INDEX('案件'!$B$5:$B$84,$O2230)&amp;"")</f>
        <v/>
      </c>
      <c r="E2230" s="19" t="n"/>
      <c r="F2230" s="22" t="n"/>
      <c r="G2230" s="22" t="n"/>
      <c r="H2230" s="19" t="n"/>
      <c r="I2230" s="30">
        <f>IF(AND($F2230="",$G2230=""),"",IF(N('設定'!$B$11)&gt;0,ROUND((N($F2230)*60+N($G2230))/N('設定'!$B$11),0)*N('設定'!$B$11),(N($F2230)*60+N($G2230)))/60)</f>
        <v/>
      </c>
      <c r="J2230" s="31">
        <f>IF(OR($I2230="",$P2230="",$P2230="なし"),"",$I2230*N(INDEX('メンバー'!$D$5:$D$24,$P2230)))</f>
        <v/>
      </c>
      <c r="K2230" s="32">
        <f>IF(OR($O2230="",$O2230="なし"),"",INDEX('案件'!$D$5:$D$84,$O2230)&amp;"")</f>
        <v/>
      </c>
      <c r="L2230" s="32">
        <f>IF(AND($A2230="",$B2230="",$C2230="",$F2230="",$G2230=""),"",IF(NOT(ISNUMBER($A2230)),"日付がない",IF($P2230="","氏名がない",IF($P2230="なし","氏名がメンバーにない",IF($O2230="","案件コードがない",IF($O2230="なし","案件コードが案件にない",IF($I2230="","時間がない",IF((N($F2230)*60+N($G2230))=0,"時間が0",IF($I2230=0,"丸めると0分","")))))))))</f>
        <v/>
      </c>
      <c r="M2230" s="58" t="n"/>
      <c r="N2230" s="33">
        <f>IF(ISNUMBER($A2230),DATE(YEAR($A2230),MONTH($A2230),1),"")</f>
        <v/>
      </c>
      <c r="O2230" s="34">
        <f>IF($C2230="","",IFERROR(MATCH($C2230,'案件'!$A$5:$A$84,0),"なし"))</f>
        <v/>
      </c>
      <c r="P2230" s="34">
        <f>IF($B2230="","",IFERROR(MATCH($B2230,'メンバー'!$B$5:$B$24,0),"なし"))</f>
        <v/>
      </c>
    </row>
    <row r="2231" ht="17" customHeight="1">
      <c r="A2231" s="23" t="n"/>
      <c r="B2231" s="21" t="n"/>
      <c r="C2231" s="21" t="n"/>
      <c r="D2231" s="29">
        <f>IF(OR($O2231="",$O2231="なし"),"",INDEX('案件'!$B$5:$B$84,$O2231)&amp;"")</f>
        <v/>
      </c>
      <c r="E2231" s="19" t="n"/>
      <c r="F2231" s="22" t="n"/>
      <c r="G2231" s="22" t="n"/>
      <c r="H2231" s="19" t="n"/>
      <c r="I2231" s="30">
        <f>IF(AND($F2231="",$G2231=""),"",IF(N('設定'!$B$11)&gt;0,ROUND((N($F2231)*60+N($G2231))/N('設定'!$B$11),0)*N('設定'!$B$11),(N($F2231)*60+N($G2231)))/60)</f>
        <v/>
      </c>
      <c r="J2231" s="31">
        <f>IF(OR($I2231="",$P2231="",$P2231="なし"),"",$I2231*N(INDEX('メンバー'!$D$5:$D$24,$P2231)))</f>
        <v/>
      </c>
      <c r="K2231" s="32">
        <f>IF(OR($O2231="",$O2231="なし"),"",INDEX('案件'!$D$5:$D$84,$O2231)&amp;"")</f>
        <v/>
      </c>
      <c r="L2231" s="32">
        <f>IF(AND($A2231="",$B2231="",$C2231="",$F2231="",$G2231=""),"",IF(NOT(ISNUMBER($A2231)),"日付がない",IF($P2231="","氏名がない",IF($P2231="なし","氏名がメンバーにない",IF($O2231="","案件コードがない",IF($O2231="なし","案件コードが案件にない",IF($I2231="","時間がない",IF((N($F2231)*60+N($G2231))=0,"時間が0",IF($I2231=0,"丸めると0分","")))))))))</f>
        <v/>
      </c>
      <c r="M2231" s="58" t="n"/>
      <c r="N2231" s="33">
        <f>IF(ISNUMBER($A2231),DATE(YEAR($A2231),MONTH($A2231),1),"")</f>
        <v/>
      </c>
      <c r="O2231" s="34">
        <f>IF($C2231="","",IFERROR(MATCH($C2231,'案件'!$A$5:$A$84,0),"なし"))</f>
        <v/>
      </c>
      <c r="P2231" s="34">
        <f>IF($B2231="","",IFERROR(MATCH($B2231,'メンバー'!$B$5:$B$24,0),"なし"))</f>
        <v/>
      </c>
    </row>
    <row r="2232" ht="17" customHeight="1">
      <c r="A2232" s="23" t="n"/>
      <c r="B2232" s="21" t="n"/>
      <c r="C2232" s="21" t="n"/>
      <c r="D2232" s="29">
        <f>IF(OR($O2232="",$O2232="なし"),"",INDEX('案件'!$B$5:$B$84,$O2232)&amp;"")</f>
        <v/>
      </c>
      <c r="E2232" s="19" t="n"/>
      <c r="F2232" s="22" t="n"/>
      <c r="G2232" s="22" t="n"/>
      <c r="H2232" s="19" t="n"/>
      <c r="I2232" s="30">
        <f>IF(AND($F2232="",$G2232=""),"",IF(N('設定'!$B$11)&gt;0,ROUND((N($F2232)*60+N($G2232))/N('設定'!$B$11),0)*N('設定'!$B$11),(N($F2232)*60+N($G2232)))/60)</f>
        <v/>
      </c>
      <c r="J2232" s="31">
        <f>IF(OR($I2232="",$P2232="",$P2232="なし"),"",$I2232*N(INDEX('メンバー'!$D$5:$D$24,$P2232)))</f>
        <v/>
      </c>
      <c r="K2232" s="32">
        <f>IF(OR($O2232="",$O2232="なし"),"",INDEX('案件'!$D$5:$D$84,$O2232)&amp;"")</f>
        <v/>
      </c>
      <c r="L2232" s="32">
        <f>IF(AND($A2232="",$B2232="",$C2232="",$F2232="",$G2232=""),"",IF(NOT(ISNUMBER($A2232)),"日付がない",IF($P2232="","氏名がない",IF($P2232="なし","氏名がメンバーにない",IF($O2232="","案件コードがない",IF($O2232="なし","案件コードが案件にない",IF($I2232="","時間がない",IF((N($F2232)*60+N($G2232))=0,"時間が0",IF($I2232=0,"丸めると0分","")))))))))</f>
        <v/>
      </c>
      <c r="M2232" s="58" t="n"/>
      <c r="N2232" s="33">
        <f>IF(ISNUMBER($A2232),DATE(YEAR($A2232),MONTH($A2232),1),"")</f>
        <v/>
      </c>
      <c r="O2232" s="34">
        <f>IF($C2232="","",IFERROR(MATCH($C2232,'案件'!$A$5:$A$84,0),"なし"))</f>
        <v/>
      </c>
      <c r="P2232" s="34">
        <f>IF($B2232="","",IFERROR(MATCH($B2232,'メンバー'!$B$5:$B$24,0),"なし"))</f>
        <v/>
      </c>
    </row>
    <row r="2233" ht="17" customHeight="1">
      <c r="A2233" s="23" t="n"/>
      <c r="B2233" s="21" t="n"/>
      <c r="C2233" s="21" t="n"/>
      <c r="D2233" s="29">
        <f>IF(OR($O2233="",$O2233="なし"),"",INDEX('案件'!$B$5:$B$84,$O2233)&amp;"")</f>
        <v/>
      </c>
      <c r="E2233" s="19" t="n"/>
      <c r="F2233" s="22" t="n"/>
      <c r="G2233" s="22" t="n"/>
      <c r="H2233" s="19" t="n"/>
      <c r="I2233" s="30">
        <f>IF(AND($F2233="",$G2233=""),"",IF(N('設定'!$B$11)&gt;0,ROUND((N($F2233)*60+N($G2233))/N('設定'!$B$11),0)*N('設定'!$B$11),(N($F2233)*60+N($G2233)))/60)</f>
        <v/>
      </c>
      <c r="J2233" s="31">
        <f>IF(OR($I2233="",$P2233="",$P2233="なし"),"",$I2233*N(INDEX('メンバー'!$D$5:$D$24,$P2233)))</f>
        <v/>
      </c>
      <c r="K2233" s="32">
        <f>IF(OR($O2233="",$O2233="なし"),"",INDEX('案件'!$D$5:$D$84,$O2233)&amp;"")</f>
        <v/>
      </c>
      <c r="L2233" s="32">
        <f>IF(AND($A2233="",$B2233="",$C2233="",$F2233="",$G2233=""),"",IF(NOT(ISNUMBER($A2233)),"日付がない",IF($P2233="","氏名がない",IF($P2233="なし","氏名がメンバーにない",IF($O2233="","案件コードがない",IF($O2233="なし","案件コードが案件にない",IF($I2233="","時間がない",IF((N($F2233)*60+N($G2233))=0,"時間が0",IF($I2233=0,"丸めると0分","")))))))))</f>
        <v/>
      </c>
      <c r="M2233" s="58" t="n"/>
      <c r="N2233" s="33">
        <f>IF(ISNUMBER($A2233),DATE(YEAR($A2233),MONTH($A2233),1),"")</f>
        <v/>
      </c>
      <c r="O2233" s="34">
        <f>IF($C2233="","",IFERROR(MATCH($C2233,'案件'!$A$5:$A$84,0),"なし"))</f>
        <v/>
      </c>
      <c r="P2233" s="34">
        <f>IF($B2233="","",IFERROR(MATCH($B2233,'メンバー'!$B$5:$B$24,0),"なし"))</f>
        <v/>
      </c>
    </row>
    <row r="2234" ht="17" customHeight="1">
      <c r="A2234" s="23" t="n"/>
      <c r="B2234" s="21" t="n"/>
      <c r="C2234" s="21" t="n"/>
      <c r="D2234" s="29">
        <f>IF(OR($O2234="",$O2234="なし"),"",INDEX('案件'!$B$5:$B$84,$O2234)&amp;"")</f>
        <v/>
      </c>
      <c r="E2234" s="19" t="n"/>
      <c r="F2234" s="22" t="n"/>
      <c r="G2234" s="22" t="n"/>
      <c r="H2234" s="19" t="n"/>
      <c r="I2234" s="30">
        <f>IF(AND($F2234="",$G2234=""),"",IF(N('設定'!$B$11)&gt;0,ROUND((N($F2234)*60+N($G2234))/N('設定'!$B$11),0)*N('設定'!$B$11),(N($F2234)*60+N($G2234)))/60)</f>
        <v/>
      </c>
      <c r="J2234" s="31">
        <f>IF(OR($I2234="",$P2234="",$P2234="なし"),"",$I2234*N(INDEX('メンバー'!$D$5:$D$24,$P2234)))</f>
        <v/>
      </c>
      <c r="K2234" s="32">
        <f>IF(OR($O2234="",$O2234="なし"),"",INDEX('案件'!$D$5:$D$84,$O2234)&amp;"")</f>
        <v/>
      </c>
      <c r="L2234" s="32">
        <f>IF(AND($A2234="",$B2234="",$C2234="",$F2234="",$G2234=""),"",IF(NOT(ISNUMBER($A2234)),"日付がない",IF($P2234="","氏名がない",IF($P2234="なし","氏名がメンバーにない",IF($O2234="","案件コードがない",IF($O2234="なし","案件コードが案件にない",IF($I2234="","時間がない",IF((N($F2234)*60+N($G2234))=0,"時間が0",IF($I2234=0,"丸めると0分","")))))))))</f>
        <v/>
      </c>
      <c r="M2234" s="58" t="n"/>
      <c r="N2234" s="33">
        <f>IF(ISNUMBER($A2234),DATE(YEAR($A2234),MONTH($A2234),1),"")</f>
        <v/>
      </c>
      <c r="O2234" s="34">
        <f>IF($C2234="","",IFERROR(MATCH($C2234,'案件'!$A$5:$A$84,0),"なし"))</f>
        <v/>
      </c>
      <c r="P2234" s="34">
        <f>IF($B2234="","",IFERROR(MATCH($B2234,'メンバー'!$B$5:$B$24,0),"なし"))</f>
        <v/>
      </c>
    </row>
    <row r="2235" ht="17" customHeight="1">
      <c r="A2235" s="23" t="n"/>
      <c r="B2235" s="21" t="n"/>
      <c r="C2235" s="21" t="n"/>
      <c r="D2235" s="29">
        <f>IF(OR($O2235="",$O2235="なし"),"",INDEX('案件'!$B$5:$B$84,$O2235)&amp;"")</f>
        <v/>
      </c>
      <c r="E2235" s="19" t="n"/>
      <c r="F2235" s="22" t="n"/>
      <c r="G2235" s="22" t="n"/>
      <c r="H2235" s="19" t="n"/>
      <c r="I2235" s="30">
        <f>IF(AND($F2235="",$G2235=""),"",IF(N('設定'!$B$11)&gt;0,ROUND((N($F2235)*60+N($G2235))/N('設定'!$B$11),0)*N('設定'!$B$11),(N($F2235)*60+N($G2235)))/60)</f>
        <v/>
      </c>
      <c r="J2235" s="31">
        <f>IF(OR($I2235="",$P2235="",$P2235="なし"),"",$I2235*N(INDEX('メンバー'!$D$5:$D$24,$P2235)))</f>
        <v/>
      </c>
      <c r="K2235" s="32">
        <f>IF(OR($O2235="",$O2235="なし"),"",INDEX('案件'!$D$5:$D$84,$O2235)&amp;"")</f>
        <v/>
      </c>
      <c r="L2235" s="32">
        <f>IF(AND($A2235="",$B2235="",$C2235="",$F2235="",$G2235=""),"",IF(NOT(ISNUMBER($A2235)),"日付がない",IF($P2235="","氏名がない",IF($P2235="なし","氏名がメンバーにない",IF($O2235="","案件コードがない",IF($O2235="なし","案件コードが案件にない",IF($I2235="","時間がない",IF((N($F2235)*60+N($G2235))=0,"時間が0",IF($I2235=0,"丸めると0分","")))))))))</f>
        <v/>
      </c>
      <c r="M2235" s="58" t="n"/>
      <c r="N2235" s="33">
        <f>IF(ISNUMBER($A2235),DATE(YEAR($A2235),MONTH($A2235),1),"")</f>
        <v/>
      </c>
      <c r="O2235" s="34">
        <f>IF($C2235="","",IFERROR(MATCH($C2235,'案件'!$A$5:$A$84,0),"なし"))</f>
        <v/>
      </c>
      <c r="P2235" s="34">
        <f>IF($B2235="","",IFERROR(MATCH($B2235,'メンバー'!$B$5:$B$24,0),"なし"))</f>
        <v/>
      </c>
    </row>
    <row r="2236" ht="17" customHeight="1">
      <c r="A2236" s="23" t="n"/>
      <c r="B2236" s="21" t="n"/>
      <c r="C2236" s="21" t="n"/>
      <c r="D2236" s="29">
        <f>IF(OR($O2236="",$O2236="なし"),"",INDEX('案件'!$B$5:$B$84,$O2236)&amp;"")</f>
        <v/>
      </c>
      <c r="E2236" s="19" t="n"/>
      <c r="F2236" s="22" t="n"/>
      <c r="G2236" s="22" t="n"/>
      <c r="H2236" s="19" t="n"/>
      <c r="I2236" s="30">
        <f>IF(AND($F2236="",$G2236=""),"",IF(N('設定'!$B$11)&gt;0,ROUND((N($F2236)*60+N($G2236))/N('設定'!$B$11),0)*N('設定'!$B$11),(N($F2236)*60+N($G2236)))/60)</f>
        <v/>
      </c>
      <c r="J2236" s="31">
        <f>IF(OR($I2236="",$P2236="",$P2236="なし"),"",$I2236*N(INDEX('メンバー'!$D$5:$D$24,$P2236)))</f>
        <v/>
      </c>
      <c r="K2236" s="32">
        <f>IF(OR($O2236="",$O2236="なし"),"",INDEX('案件'!$D$5:$D$84,$O2236)&amp;"")</f>
        <v/>
      </c>
      <c r="L2236" s="32">
        <f>IF(AND($A2236="",$B2236="",$C2236="",$F2236="",$G2236=""),"",IF(NOT(ISNUMBER($A2236)),"日付がない",IF($P2236="","氏名がない",IF($P2236="なし","氏名がメンバーにない",IF($O2236="","案件コードがない",IF($O2236="なし","案件コードが案件にない",IF($I2236="","時間がない",IF((N($F2236)*60+N($G2236))=0,"時間が0",IF($I2236=0,"丸めると0分","")))))))))</f>
        <v/>
      </c>
      <c r="M2236" s="58" t="n"/>
      <c r="N2236" s="33">
        <f>IF(ISNUMBER($A2236),DATE(YEAR($A2236),MONTH($A2236),1),"")</f>
        <v/>
      </c>
      <c r="O2236" s="34">
        <f>IF($C2236="","",IFERROR(MATCH($C2236,'案件'!$A$5:$A$84,0),"なし"))</f>
        <v/>
      </c>
      <c r="P2236" s="34">
        <f>IF($B2236="","",IFERROR(MATCH($B2236,'メンバー'!$B$5:$B$24,0),"なし"))</f>
        <v/>
      </c>
    </row>
    <row r="2237" ht="17" customHeight="1">
      <c r="A2237" s="23" t="n"/>
      <c r="B2237" s="21" t="n"/>
      <c r="C2237" s="21" t="n"/>
      <c r="D2237" s="29">
        <f>IF(OR($O2237="",$O2237="なし"),"",INDEX('案件'!$B$5:$B$84,$O2237)&amp;"")</f>
        <v/>
      </c>
      <c r="E2237" s="19" t="n"/>
      <c r="F2237" s="22" t="n"/>
      <c r="G2237" s="22" t="n"/>
      <c r="H2237" s="19" t="n"/>
      <c r="I2237" s="30">
        <f>IF(AND($F2237="",$G2237=""),"",IF(N('設定'!$B$11)&gt;0,ROUND((N($F2237)*60+N($G2237))/N('設定'!$B$11),0)*N('設定'!$B$11),(N($F2237)*60+N($G2237)))/60)</f>
        <v/>
      </c>
      <c r="J2237" s="31">
        <f>IF(OR($I2237="",$P2237="",$P2237="なし"),"",$I2237*N(INDEX('メンバー'!$D$5:$D$24,$P2237)))</f>
        <v/>
      </c>
      <c r="K2237" s="32">
        <f>IF(OR($O2237="",$O2237="なし"),"",INDEX('案件'!$D$5:$D$84,$O2237)&amp;"")</f>
        <v/>
      </c>
      <c r="L2237" s="32">
        <f>IF(AND($A2237="",$B2237="",$C2237="",$F2237="",$G2237=""),"",IF(NOT(ISNUMBER($A2237)),"日付がない",IF($P2237="","氏名がない",IF($P2237="なし","氏名がメンバーにない",IF($O2237="","案件コードがない",IF($O2237="なし","案件コードが案件にない",IF($I2237="","時間がない",IF((N($F2237)*60+N($G2237))=0,"時間が0",IF($I2237=0,"丸めると0分","")))))))))</f>
        <v/>
      </c>
      <c r="M2237" s="58" t="n"/>
      <c r="N2237" s="33">
        <f>IF(ISNUMBER($A2237),DATE(YEAR($A2237),MONTH($A2237),1),"")</f>
        <v/>
      </c>
      <c r="O2237" s="34">
        <f>IF($C2237="","",IFERROR(MATCH($C2237,'案件'!$A$5:$A$84,0),"なし"))</f>
        <v/>
      </c>
      <c r="P2237" s="34">
        <f>IF($B2237="","",IFERROR(MATCH($B2237,'メンバー'!$B$5:$B$24,0),"なし"))</f>
        <v/>
      </c>
    </row>
    <row r="2238" ht="17" customHeight="1">
      <c r="A2238" s="23" t="n"/>
      <c r="B2238" s="21" t="n"/>
      <c r="C2238" s="21" t="n"/>
      <c r="D2238" s="29">
        <f>IF(OR($O2238="",$O2238="なし"),"",INDEX('案件'!$B$5:$B$84,$O2238)&amp;"")</f>
        <v/>
      </c>
      <c r="E2238" s="19" t="n"/>
      <c r="F2238" s="22" t="n"/>
      <c r="G2238" s="22" t="n"/>
      <c r="H2238" s="19" t="n"/>
      <c r="I2238" s="30">
        <f>IF(AND($F2238="",$G2238=""),"",IF(N('設定'!$B$11)&gt;0,ROUND((N($F2238)*60+N($G2238))/N('設定'!$B$11),0)*N('設定'!$B$11),(N($F2238)*60+N($G2238)))/60)</f>
        <v/>
      </c>
      <c r="J2238" s="31">
        <f>IF(OR($I2238="",$P2238="",$P2238="なし"),"",$I2238*N(INDEX('メンバー'!$D$5:$D$24,$P2238)))</f>
        <v/>
      </c>
      <c r="K2238" s="32">
        <f>IF(OR($O2238="",$O2238="なし"),"",INDEX('案件'!$D$5:$D$84,$O2238)&amp;"")</f>
        <v/>
      </c>
      <c r="L2238" s="32">
        <f>IF(AND($A2238="",$B2238="",$C2238="",$F2238="",$G2238=""),"",IF(NOT(ISNUMBER($A2238)),"日付がない",IF($P2238="","氏名がない",IF($P2238="なし","氏名がメンバーにない",IF($O2238="","案件コードがない",IF($O2238="なし","案件コードが案件にない",IF($I2238="","時間がない",IF((N($F2238)*60+N($G2238))=0,"時間が0",IF($I2238=0,"丸めると0分","")))))))))</f>
        <v/>
      </c>
      <c r="M2238" s="58" t="n"/>
      <c r="N2238" s="33">
        <f>IF(ISNUMBER($A2238),DATE(YEAR($A2238),MONTH($A2238),1),"")</f>
        <v/>
      </c>
      <c r="O2238" s="34">
        <f>IF($C2238="","",IFERROR(MATCH($C2238,'案件'!$A$5:$A$84,0),"なし"))</f>
        <v/>
      </c>
      <c r="P2238" s="34">
        <f>IF($B2238="","",IFERROR(MATCH($B2238,'メンバー'!$B$5:$B$24,0),"なし"))</f>
        <v/>
      </c>
    </row>
    <row r="2239" ht="17" customHeight="1">
      <c r="A2239" s="23" t="n"/>
      <c r="B2239" s="21" t="n"/>
      <c r="C2239" s="21" t="n"/>
      <c r="D2239" s="29">
        <f>IF(OR($O2239="",$O2239="なし"),"",INDEX('案件'!$B$5:$B$84,$O2239)&amp;"")</f>
        <v/>
      </c>
      <c r="E2239" s="19" t="n"/>
      <c r="F2239" s="22" t="n"/>
      <c r="G2239" s="22" t="n"/>
      <c r="H2239" s="19" t="n"/>
      <c r="I2239" s="30">
        <f>IF(AND($F2239="",$G2239=""),"",IF(N('設定'!$B$11)&gt;0,ROUND((N($F2239)*60+N($G2239))/N('設定'!$B$11),0)*N('設定'!$B$11),(N($F2239)*60+N($G2239)))/60)</f>
        <v/>
      </c>
      <c r="J2239" s="31">
        <f>IF(OR($I2239="",$P2239="",$P2239="なし"),"",$I2239*N(INDEX('メンバー'!$D$5:$D$24,$P2239)))</f>
        <v/>
      </c>
      <c r="K2239" s="32">
        <f>IF(OR($O2239="",$O2239="なし"),"",INDEX('案件'!$D$5:$D$84,$O2239)&amp;"")</f>
        <v/>
      </c>
      <c r="L2239" s="32">
        <f>IF(AND($A2239="",$B2239="",$C2239="",$F2239="",$G2239=""),"",IF(NOT(ISNUMBER($A2239)),"日付がない",IF($P2239="","氏名がない",IF($P2239="なし","氏名がメンバーにない",IF($O2239="","案件コードがない",IF($O2239="なし","案件コードが案件にない",IF($I2239="","時間がない",IF((N($F2239)*60+N($G2239))=0,"時間が0",IF($I2239=0,"丸めると0分","")))))))))</f>
        <v/>
      </c>
      <c r="M2239" s="58" t="n"/>
      <c r="N2239" s="33">
        <f>IF(ISNUMBER($A2239),DATE(YEAR($A2239),MONTH($A2239),1),"")</f>
        <v/>
      </c>
      <c r="O2239" s="34">
        <f>IF($C2239="","",IFERROR(MATCH($C2239,'案件'!$A$5:$A$84,0),"なし"))</f>
        <v/>
      </c>
      <c r="P2239" s="34">
        <f>IF($B2239="","",IFERROR(MATCH($B2239,'メンバー'!$B$5:$B$24,0),"なし"))</f>
        <v/>
      </c>
    </row>
    <row r="2240" ht="17" customHeight="1">
      <c r="A2240" s="23" t="n"/>
      <c r="B2240" s="21" t="n"/>
      <c r="C2240" s="21" t="n"/>
      <c r="D2240" s="29">
        <f>IF(OR($O2240="",$O2240="なし"),"",INDEX('案件'!$B$5:$B$84,$O2240)&amp;"")</f>
        <v/>
      </c>
      <c r="E2240" s="19" t="n"/>
      <c r="F2240" s="22" t="n"/>
      <c r="G2240" s="22" t="n"/>
      <c r="H2240" s="19" t="n"/>
      <c r="I2240" s="30">
        <f>IF(AND($F2240="",$G2240=""),"",IF(N('設定'!$B$11)&gt;0,ROUND((N($F2240)*60+N($G2240))/N('設定'!$B$11),0)*N('設定'!$B$11),(N($F2240)*60+N($G2240)))/60)</f>
        <v/>
      </c>
      <c r="J2240" s="31">
        <f>IF(OR($I2240="",$P2240="",$P2240="なし"),"",$I2240*N(INDEX('メンバー'!$D$5:$D$24,$P2240)))</f>
        <v/>
      </c>
      <c r="K2240" s="32">
        <f>IF(OR($O2240="",$O2240="なし"),"",INDEX('案件'!$D$5:$D$84,$O2240)&amp;"")</f>
        <v/>
      </c>
      <c r="L2240" s="32">
        <f>IF(AND($A2240="",$B2240="",$C2240="",$F2240="",$G2240=""),"",IF(NOT(ISNUMBER($A2240)),"日付がない",IF($P2240="","氏名がない",IF($P2240="なし","氏名がメンバーにない",IF($O2240="","案件コードがない",IF($O2240="なし","案件コードが案件にない",IF($I2240="","時間がない",IF((N($F2240)*60+N($G2240))=0,"時間が0",IF($I2240=0,"丸めると0分","")))))))))</f>
        <v/>
      </c>
      <c r="M2240" s="58" t="n"/>
      <c r="N2240" s="33">
        <f>IF(ISNUMBER($A2240),DATE(YEAR($A2240),MONTH($A2240),1),"")</f>
        <v/>
      </c>
      <c r="O2240" s="34">
        <f>IF($C2240="","",IFERROR(MATCH($C2240,'案件'!$A$5:$A$84,0),"なし"))</f>
        <v/>
      </c>
      <c r="P2240" s="34">
        <f>IF($B2240="","",IFERROR(MATCH($B2240,'メンバー'!$B$5:$B$24,0),"なし"))</f>
        <v/>
      </c>
    </row>
    <row r="2241" ht="17" customHeight="1">
      <c r="A2241" s="23" t="n"/>
      <c r="B2241" s="21" t="n"/>
      <c r="C2241" s="21" t="n"/>
      <c r="D2241" s="29">
        <f>IF(OR($O2241="",$O2241="なし"),"",INDEX('案件'!$B$5:$B$84,$O2241)&amp;"")</f>
        <v/>
      </c>
      <c r="E2241" s="19" t="n"/>
      <c r="F2241" s="22" t="n"/>
      <c r="G2241" s="22" t="n"/>
      <c r="H2241" s="19" t="n"/>
      <c r="I2241" s="30">
        <f>IF(AND($F2241="",$G2241=""),"",IF(N('設定'!$B$11)&gt;0,ROUND((N($F2241)*60+N($G2241))/N('設定'!$B$11),0)*N('設定'!$B$11),(N($F2241)*60+N($G2241)))/60)</f>
        <v/>
      </c>
      <c r="J2241" s="31">
        <f>IF(OR($I2241="",$P2241="",$P2241="なし"),"",$I2241*N(INDEX('メンバー'!$D$5:$D$24,$P2241)))</f>
        <v/>
      </c>
      <c r="K2241" s="32">
        <f>IF(OR($O2241="",$O2241="なし"),"",INDEX('案件'!$D$5:$D$84,$O2241)&amp;"")</f>
        <v/>
      </c>
      <c r="L2241" s="32">
        <f>IF(AND($A2241="",$B2241="",$C2241="",$F2241="",$G2241=""),"",IF(NOT(ISNUMBER($A2241)),"日付がない",IF($P2241="","氏名がない",IF($P2241="なし","氏名がメンバーにない",IF($O2241="","案件コードがない",IF($O2241="なし","案件コードが案件にない",IF($I2241="","時間がない",IF((N($F2241)*60+N($G2241))=0,"時間が0",IF($I2241=0,"丸めると0分","")))))))))</f>
        <v/>
      </c>
      <c r="M2241" s="58" t="n"/>
      <c r="N2241" s="33">
        <f>IF(ISNUMBER($A2241),DATE(YEAR($A2241),MONTH($A2241),1),"")</f>
        <v/>
      </c>
      <c r="O2241" s="34">
        <f>IF($C2241="","",IFERROR(MATCH($C2241,'案件'!$A$5:$A$84,0),"なし"))</f>
        <v/>
      </c>
      <c r="P2241" s="34">
        <f>IF($B2241="","",IFERROR(MATCH($B2241,'メンバー'!$B$5:$B$24,0),"なし"))</f>
        <v/>
      </c>
    </row>
    <row r="2242" ht="17" customHeight="1">
      <c r="A2242" s="23" t="n"/>
      <c r="B2242" s="21" t="n"/>
      <c r="C2242" s="21" t="n"/>
      <c r="D2242" s="29">
        <f>IF(OR($O2242="",$O2242="なし"),"",INDEX('案件'!$B$5:$B$84,$O2242)&amp;"")</f>
        <v/>
      </c>
      <c r="E2242" s="19" t="n"/>
      <c r="F2242" s="22" t="n"/>
      <c r="G2242" s="22" t="n"/>
      <c r="H2242" s="19" t="n"/>
      <c r="I2242" s="30">
        <f>IF(AND($F2242="",$G2242=""),"",IF(N('設定'!$B$11)&gt;0,ROUND((N($F2242)*60+N($G2242))/N('設定'!$B$11),0)*N('設定'!$B$11),(N($F2242)*60+N($G2242)))/60)</f>
        <v/>
      </c>
      <c r="J2242" s="31">
        <f>IF(OR($I2242="",$P2242="",$P2242="なし"),"",$I2242*N(INDEX('メンバー'!$D$5:$D$24,$P2242)))</f>
        <v/>
      </c>
      <c r="K2242" s="32">
        <f>IF(OR($O2242="",$O2242="なし"),"",INDEX('案件'!$D$5:$D$84,$O2242)&amp;"")</f>
        <v/>
      </c>
      <c r="L2242" s="32">
        <f>IF(AND($A2242="",$B2242="",$C2242="",$F2242="",$G2242=""),"",IF(NOT(ISNUMBER($A2242)),"日付がない",IF($P2242="","氏名がない",IF($P2242="なし","氏名がメンバーにない",IF($O2242="","案件コードがない",IF($O2242="なし","案件コードが案件にない",IF($I2242="","時間がない",IF((N($F2242)*60+N($G2242))=0,"時間が0",IF($I2242=0,"丸めると0分","")))))))))</f>
        <v/>
      </c>
      <c r="M2242" s="58" t="n"/>
      <c r="N2242" s="33">
        <f>IF(ISNUMBER($A2242),DATE(YEAR($A2242),MONTH($A2242),1),"")</f>
        <v/>
      </c>
      <c r="O2242" s="34">
        <f>IF($C2242="","",IFERROR(MATCH($C2242,'案件'!$A$5:$A$84,0),"なし"))</f>
        <v/>
      </c>
      <c r="P2242" s="34">
        <f>IF($B2242="","",IFERROR(MATCH($B2242,'メンバー'!$B$5:$B$24,0),"なし"))</f>
        <v/>
      </c>
    </row>
    <row r="2243" ht="17" customHeight="1">
      <c r="A2243" s="23" t="n"/>
      <c r="B2243" s="21" t="n"/>
      <c r="C2243" s="21" t="n"/>
      <c r="D2243" s="29">
        <f>IF(OR($O2243="",$O2243="なし"),"",INDEX('案件'!$B$5:$B$84,$O2243)&amp;"")</f>
        <v/>
      </c>
      <c r="E2243" s="19" t="n"/>
      <c r="F2243" s="22" t="n"/>
      <c r="G2243" s="22" t="n"/>
      <c r="H2243" s="19" t="n"/>
      <c r="I2243" s="30">
        <f>IF(AND($F2243="",$G2243=""),"",IF(N('設定'!$B$11)&gt;0,ROUND((N($F2243)*60+N($G2243))/N('設定'!$B$11),0)*N('設定'!$B$11),(N($F2243)*60+N($G2243)))/60)</f>
        <v/>
      </c>
      <c r="J2243" s="31">
        <f>IF(OR($I2243="",$P2243="",$P2243="なし"),"",$I2243*N(INDEX('メンバー'!$D$5:$D$24,$P2243)))</f>
        <v/>
      </c>
      <c r="K2243" s="32">
        <f>IF(OR($O2243="",$O2243="なし"),"",INDEX('案件'!$D$5:$D$84,$O2243)&amp;"")</f>
        <v/>
      </c>
      <c r="L2243" s="32">
        <f>IF(AND($A2243="",$B2243="",$C2243="",$F2243="",$G2243=""),"",IF(NOT(ISNUMBER($A2243)),"日付がない",IF($P2243="","氏名がない",IF($P2243="なし","氏名がメンバーにない",IF($O2243="","案件コードがない",IF($O2243="なし","案件コードが案件にない",IF($I2243="","時間がない",IF((N($F2243)*60+N($G2243))=0,"時間が0",IF($I2243=0,"丸めると0分","")))))))))</f>
        <v/>
      </c>
      <c r="M2243" s="58" t="n"/>
      <c r="N2243" s="33">
        <f>IF(ISNUMBER($A2243),DATE(YEAR($A2243),MONTH($A2243),1),"")</f>
        <v/>
      </c>
      <c r="O2243" s="34">
        <f>IF($C2243="","",IFERROR(MATCH($C2243,'案件'!$A$5:$A$84,0),"なし"))</f>
        <v/>
      </c>
      <c r="P2243" s="34">
        <f>IF($B2243="","",IFERROR(MATCH($B2243,'メンバー'!$B$5:$B$24,0),"なし"))</f>
        <v/>
      </c>
    </row>
    <row r="2244" ht="17" customHeight="1">
      <c r="A2244" s="23" t="n"/>
      <c r="B2244" s="21" t="n"/>
      <c r="C2244" s="21" t="n"/>
      <c r="D2244" s="29">
        <f>IF(OR($O2244="",$O2244="なし"),"",INDEX('案件'!$B$5:$B$84,$O2244)&amp;"")</f>
        <v/>
      </c>
      <c r="E2244" s="19" t="n"/>
      <c r="F2244" s="22" t="n"/>
      <c r="G2244" s="22" t="n"/>
      <c r="H2244" s="19" t="n"/>
      <c r="I2244" s="30">
        <f>IF(AND($F2244="",$G2244=""),"",IF(N('設定'!$B$11)&gt;0,ROUND((N($F2244)*60+N($G2244))/N('設定'!$B$11),0)*N('設定'!$B$11),(N($F2244)*60+N($G2244)))/60)</f>
        <v/>
      </c>
      <c r="J2244" s="31">
        <f>IF(OR($I2244="",$P2244="",$P2244="なし"),"",$I2244*N(INDEX('メンバー'!$D$5:$D$24,$P2244)))</f>
        <v/>
      </c>
      <c r="K2244" s="32">
        <f>IF(OR($O2244="",$O2244="なし"),"",INDEX('案件'!$D$5:$D$84,$O2244)&amp;"")</f>
        <v/>
      </c>
      <c r="L2244" s="32">
        <f>IF(AND($A2244="",$B2244="",$C2244="",$F2244="",$G2244=""),"",IF(NOT(ISNUMBER($A2244)),"日付がない",IF($P2244="","氏名がない",IF($P2244="なし","氏名がメンバーにない",IF($O2244="","案件コードがない",IF($O2244="なし","案件コードが案件にない",IF($I2244="","時間がない",IF((N($F2244)*60+N($G2244))=0,"時間が0",IF($I2244=0,"丸めると0分","")))))))))</f>
        <v/>
      </c>
      <c r="M2244" s="58" t="n"/>
      <c r="N2244" s="33">
        <f>IF(ISNUMBER($A2244),DATE(YEAR($A2244),MONTH($A2244),1),"")</f>
        <v/>
      </c>
      <c r="O2244" s="34">
        <f>IF($C2244="","",IFERROR(MATCH($C2244,'案件'!$A$5:$A$84,0),"なし"))</f>
        <v/>
      </c>
      <c r="P2244" s="34">
        <f>IF($B2244="","",IFERROR(MATCH($B2244,'メンバー'!$B$5:$B$24,0),"なし"))</f>
        <v/>
      </c>
    </row>
    <row r="2245" ht="17" customHeight="1">
      <c r="A2245" s="23" t="n"/>
      <c r="B2245" s="21" t="n"/>
      <c r="C2245" s="21" t="n"/>
      <c r="D2245" s="29">
        <f>IF(OR($O2245="",$O2245="なし"),"",INDEX('案件'!$B$5:$B$84,$O2245)&amp;"")</f>
        <v/>
      </c>
      <c r="E2245" s="19" t="n"/>
      <c r="F2245" s="22" t="n"/>
      <c r="G2245" s="22" t="n"/>
      <c r="H2245" s="19" t="n"/>
      <c r="I2245" s="30">
        <f>IF(AND($F2245="",$G2245=""),"",IF(N('設定'!$B$11)&gt;0,ROUND((N($F2245)*60+N($G2245))/N('設定'!$B$11),0)*N('設定'!$B$11),(N($F2245)*60+N($G2245)))/60)</f>
        <v/>
      </c>
      <c r="J2245" s="31">
        <f>IF(OR($I2245="",$P2245="",$P2245="なし"),"",$I2245*N(INDEX('メンバー'!$D$5:$D$24,$P2245)))</f>
        <v/>
      </c>
      <c r="K2245" s="32">
        <f>IF(OR($O2245="",$O2245="なし"),"",INDEX('案件'!$D$5:$D$84,$O2245)&amp;"")</f>
        <v/>
      </c>
      <c r="L2245" s="32">
        <f>IF(AND($A2245="",$B2245="",$C2245="",$F2245="",$G2245=""),"",IF(NOT(ISNUMBER($A2245)),"日付がない",IF($P2245="","氏名がない",IF($P2245="なし","氏名がメンバーにない",IF($O2245="","案件コードがない",IF($O2245="なし","案件コードが案件にない",IF($I2245="","時間がない",IF((N($F2245)*60+N($G2245))=0,"時間が0",IF($I2245=0,"丸めると0分","")))))))))</f>
        <v/>
      </c>
      <c r="M2245" s="58" t="n"/>
      <c r="N2245" s="33">
        <f>IF(ISNUMBER($A2245),DATE(YEAR($A2245),MONTH($A2245),1),"")</f>
        <v/>
      </c>
      <c r="O2245" s="34">
        <f>IF($C2245="","",IFERROR(MATCH($C2245,'案件'!$A$5:$A$84,0),"なし"))</f>
        <v/>
      </c>
      <c r="P2245" s="34">
        <f>IF($B2245="","",IFERROR(MATCH($B2245,'メンバー'!$B$5:$B$24,0),"なし"))</f>
        <v/>
      </c>
    </row>
    <row r="2246" ht="17" customHeight="1">
      <c r="A2246" s="23" t="n"/>
      <c r="B2246" s="21" t="n"/>
      <c r="C2246" s="21" t="n"/>
      <c r="D2246" s="29">
        <f>IF(OR($O2246="",$O2246="なし"),"",INDEX('案件'!$B$5:$B$84,$O2246)&amp;"")</f>
        <v/>
      </c>
      <c r="E2246" s="19" t="n"/>
      <c r="F2246" s="22" t="n"/>
      <c r="G2246" s="22" t="n"/>
      <c r="H2246" s="19" t="n"/>
      <c r="I2246" s="30">
        <f>IF(AND($F2246="",$G2246=""),"",IF(N('設定'!$B$11)&gt;0,ROUND((N($F2246)*60+N($G2246))/N('設定'!$B$11),0)*N('設定'!$B$11),(N($F2246)*60+N($G2246)))/60)</f>
        <v/>
      </c>
      <c r="J2246" s="31">
        <f>IF(OR($I2246="",$P2246="",$P2246="なし"),"",$I2246*N(INDEX('メンバー'!$D$5:$D$24,$P2246)))</f>
        <v/>
      </c>
      <c r="K2246" s="32">
        <f>IF(OR($O2246="",$O2246="なし"),"",INDEX('案件'!$D$5:$D$84,$O2246)&amp;"")</f>
        <v/>
      </c>
      <c r="L2246" s="32">
        <f>IF(AND($A2246="",$B2246="",$C2246="",$F2246="",$G2246=""),"",IF(NOT(ISNUMBER($A2246)),"日付がない",IF($P2246="","氏名がない",IF($P2246="なし","氏名がメンバーにない",IF($O2246="","案件コードがない",IF($O2246="なし","案件コードが案件にない",IF($I2246="","時間がない",IF((N($F2246)*60+N($G2246))=0,"時間が0",IF($I2246=0,"丸めると0分","")))))))))</f>
        <v/>
      </c>
      <c r="M2246" s="58" t="n"/>
      <c r="N2246" s="33">
        <f>IF(ISNUMBER($A2246),DATE(YEAR($A2246),MONTH($A2246),1),"")</f>
        <v/>
      </c>
      <c r="O2246" s="34">
        <f>IF($C2246="","",IFERROR(MATCH($C2246,'案件'!$A$5:$A$84,0),"なし"))</f>
        <v/>
      </c>
      <c r="P2246" s="34">
        <f>IF($B2246="","",IFERROR(MATCH($B2246,'メンバー'!$B$5:$B$24,0),"なし"))</f>
        <v/>
      </c>
    </row>
    <row r="2247" ht="17" customHeight="1">
      <c r="A2247" s="23" t="n"/>
      <c r="B2247" s="21" t="n"/>
      <c r="C2247" s="21" t="n"/>
      <c r="D2247" s="29">
        <f>IF(OR($O2247="",$O2247="なし"),"",INDEX('案件'!$B$5:$B$84,$O2247)&amp;"")</f>
        <v/>
      </c>
      <c r="E2247" s="19" t="n"/>
      <c r="F2247" s="22" t="n"/>
      <c r="G2247" s="22" t="n"/>
      <c r="H2247" s="19" t="n"/>
      <c r="I2247" s="30">
        <f>IF(AND($F2247="",$G2247=""),"",IF(N('設定'!$B$11)&gt;0,ROUND((N($F2247)*60+N($G2247))/N('設定'!$B$11),0)*N('設定'!$B$11),(N($F2247)*60+N($G2247)))/60)</f>
        <v/>
      </c>
      <c r="J2247" s="31">
        <f>IF(OR($I2247="",$P2247="",$P2247="なし"),"",$I2247*N(INDEX('メンバー'!$D$5:$D$24,$P2247)))</f>
        <v/>
      </c>
      <c r="K2247" s="32">
        <f>IF(OR($O2247="",$O2247="なし"),"",INDEX('案件'!$D$5:$D$84,$O2247)&amp;"")</f>
        <v/>
      </c>
      <c r="L2247" s="32">
        <f>IF(AND($A2247="",$B2247="",$C2247="",$F2247="",$G2247=""),"",IF(NOT(ISNUMBER($A2247)),"日付がない",IF($P2247="","氏名がない",IF($P2247="なし","氏名がメンバーにない",IF($O2247="","案件コードがない",IF($O2247="なし","案件コードが案件にない",IF($I2247="","時間がない",IF((N($F2247)*60+N($G2247))=0,"時間が0",IF($I2247=0,"丸めると0分","")))))))))</f>
        <v/>
      </c>
      <c r="M2247" s="58" t="n"/>
      <c r="N2247" s="33">
        <f>IF(ISNUMBER($A2247),DATE(YEAR($A2247),MONTH($A2247),1),"")</f>
        <v/>
      </c>
      <c r="O2247" s="34">
        <f>IF($C2247="","",IFERROR(MATCH($C2247,'案件'!$A$5:$A$84,0),"なし"))</f>
        <v/>
      </c>
      <c r="P2247" s="34">
        <f>IF($B2247="","",IFERROR(MATCH($B2247,'メンバー'!$B$5:$B$24,0),"なし"))</f>
        <v/>
      </c>
    </row>
    <row r="2248" ht="17" customHeight="1">
      <c r="A2248" s="23" t="n"/>
      <c r="B2248" s="21" t="n"/>
      <c r="C2248" s="21" t="n"/>
      <c r="D2248" s="29">
        <f>IF(OR($O2248="",$O2248="なし"),"",INDEX('案件'!$B$5:$B$84,$O2248)&amp;"")</f>
        <v/>
      </c>
      <c r="E2248" s="19" t="n"/>
      <c r="F2248" s="22" t="n"/>
      <c r="G2248" s="22" t="n"/>
      <c r="H2248" s="19" t="n"/>
      <c r="I2248" s="30">
        <f>IF(AND($F2248="",$G2248=""),"",IF(N('設定'!$B$11)&gt;0,ROUND((N($F2248)*60+N($G2248))/N('設定'!$B$11),0)*N('設定'!$B$11),(N($F2248)*60+N($G2248)))/60)</f>
        <v/>
      </c>
      <c r="J2248" s="31">
        <f>IF(OR($I2248="",$P2248="",$P2248="なし"),"",$I2248*N(INDEX('メンバー'!$D$5:$D$24,$P2248)))</f>
        <v/>
      </c>
      <c r="K2248" s="32">
        <f>IF(OR($O2248="",$O2248="なし"),"",INDEX('案件'!$D$5:$D$84,$O2248)&amp;"")</f>
        <v/>
      </c>
      <c r="L2248" s="32">
        <f>IF(AND($A2248="",$B2248="",$C2248="",$F2248="",$G2248=""),"",IF(NOT(ISNUMBER($A2248)),"日付がない",IF($P2248="","氏名がない",IF($P2248="なし","氏名がメンバーにない",IF($O2248="","案件コードがない",IF($O2248="なし","案件コードが案件にない",IF($I2248="","時間がない",IF((N($F2248)*60+N($G2248))=0,"時間が0",IF($I2248=0,"丸めると0分","")))))))))</f>
        <v/>
      </c>
      <c r="M2248" s="58" t="n"/>
      <c r="N2248" s="33">
        <f>IF(ISNUMBER($A2248),DATE(YEAR($A2248),MONTH($A2248),1),"")</f>
        <v/>
      </c>
      <c r="O2248" s="34">
        <f>IF($C2248="","",IFERROR(MATCH($C2248,'案件'!$A$5:$A$84,0),"なし"))</f>
        <v/>
      </c>
      <c r="P2248" s="34">
        <f>IF($B2248="","",IFERROR(MATCH($B2248,'メンバー'!$B$5:$B$24,0),"なし"))</f>
        <v/>
      </c>
    </row>
    <row r="2249" ht="17" customHeight="1">
      <c r="A2249" s="23" t="n"/>
      <c r="B2249" s="21" t="n"/>
      <c r="C2249" s="21" t="n"/>
      <c r="D2249" s="29">
        <f>IF(OR($O2249="",$O2249="なし"),"",INDEX('案件'!$B$5:$B$84,$O2249)&amp;"")</f>
        <v/>
      </c>
      <c r="E2249" s="19" t="n"/>
      <c r="F2249" s="22" t="n"/>
      <c r="G2249" s="22" t="n"/>
      <c r="H2249" s="19" t="n"/>
      <c r="I2249" s="30">
        <f>IF(AND($F2249="",$G2249=""),"",IF(N('設定'!$B$11)&gt;0,ROUND((N($F2249)*60+N($G2249))/N('設定'!$B$11),0)*N('設定'!$B$11),(N($F2249)*60+N($G2249)))/60)</f>
        <v/>
      </c>
      <c r="J2249" s="31">
        <f>IF(OR($I2249="",$P2249="",$P2249="なし"),"",$I2249*N(INDEX('メンバー'!$D$5:$D$24,$P2249)))</f>
        <v/>
      </c>
      <c r="K2249" s="32">
        <f>IF(OR($O2249="",$O2249="なし"),"",INDEX('案件'!$D$5:$D$84,$O2249)&amp;"")</f>
        <v/>
      </c>
      <c r="L2249" s="32">
        <f>IF(AND($A2249="",$B2249="",$C2249="",$F2249="",$G2249=""),"",IF(NOT(ISNUMBER($A2249)),"日付がない",IF($P2249="","氏名がない",IF($P2249="なし","氏名がメンバーにない",IF($O2249="","案件コードがない",IF($O2249="なし","案件コードが案件にない",IF($I2249="","時間がない",IF((N($F2249)*60+N($G2249))=0,"時間が0",IF($I2249=0,"丸めると0分","")))))))))</f>
        <v/>
      </c>
      <c r="M2249" s="58" t="n"/>
      <c r="N2249" s="33">
        <f>IF(ISNUMBER($A2249),DATE(YEAR($A2249),MONTH($A2249),1),"")</f>
        <v/>
      </c>
      <c r="O2249" s="34">
        <f>IF($C2249="","",IFERROR(MATCH($C2249,'案件'!$A$5:$A$84,0),"なし"))</f>
        <v/>
      </c>
      <c r="P2249" s="34">
        <f>IF($B2249="","",IFERROR(MATCH($B2249,'メンバー'!$B$5:$B$24,0),"なし"))</f>
        <v/>
      </c>
    </row>
    <row r="2250" ht="17" customHeight="1">
      <c r="A2250" s="23" t="n"/>
      <c r="B2250" s="21" t="n"/>
      <c r="C2250" s="21" t="n"/>
      <c r="D2250" s="29">
        <f>IF(OR($O2250="",$O2250="なし"),"",INDEX('案件'!$B$5:$B$84,$O2250)&amp;"")</f>
        <v/>
      </c>
      <c r="E2250" s="19" t="n"/>
      <c r="F2250" s="22" t="n"/>
      <c r="G2250" s="22" t="n"/>
      <c r="H2250" s="19" t="n"/>
      <c r="I2250" s="30">
        <f>IF(AND($F2250="",$G2250=""),"",IF(N('設定'!$B$11)&gt;0,ROUND((N($F2250)*60+N($G2250))/N('設定'!$B$11),0)*N('設定'!$B$11),(N($F2250)*60+N($G2250)))/60)</f>
        <v/>
      </c>
      <c r="J2250" s="31">
        <f>IF(OR($I2250="",$P2250="",$P2250="なし"),"",$I2250*N(INDEX('メンバー'!$D$5:$D$24,$P2250)))</f>
        <v/>
      </c>
      <c r="K2250" s="32">
        <f>IF(OR($O2250="",$O2250="なし"),"",INDEX('案件'!$D$5:$D$84,$O2250)&amp;"")</f>
        <v/>
      </c>
      <c r="L2250" s="32">
        <f>IF(AND($A2250="",$B2250="",$C2250="",$F2250="",$G2250=""),"",IF(NOT(ISNUMBER($A2250)),"日付がない",IF($P2250="","氏名がない",IF($P2250="なし","氏名がメンバーにない",IF($O2250="","案件コードがない",IF($O2250="なし","案件コードが案件にない",IF($I2250="","時間がない",IF((N($F2250)*60+N($G2250))=0,"時間が0",IF($I2250=0,"丸めると0分","")))))))))</f>
        <v/>
      </c>
      <c r="M2250" s="58" t="n"/>
      <c r="N2250" s="33">
        <f>IF(ISNUMBER($A2250),DATE(YEAR($A2250),MONTH($A2250),1),"")</f>
        <v/>
      </c>
      <c r="O2250" s="34">
        <f>IF($C2250="","",IFERROR(MATCH($C2250,'案件'!$A$5:$A$84,0),"なし"))</f>
        <v/>
      </c>
      <c r="P2250" s="34">
        <f>IF($B2250="","",IFERROR(MATCH($B2250,'メンバー'!$B$5:$B$24,0),"なし"))</f>
        <v/>
      </c>
    </row>
    <row r="2251" ht="17" customHeight="1">
      <c r="A2251" s="23" t="n"/>
      <c r="B2251" s="21" t="n"/>
      <c r="C2251" s="21" t="n"/>
      <c r="D2251" s="29">
        <f>IF(OR($O2251="",$O2251="なし"),"",INDEX('案件'!$B$5:$B$84,$O2251)&amp;"")</f>
        <v/>
      </c>
      <c r="E2251" s="19" t="n"/>
      <c r="F2251" s="22" t="n"/>
      <c r="G2251" s="22" t="n"/>
      <c r="H2251" s="19" t="n"/>
      <c r="I2251" s="30">
        <f>IF(AND($F2251="",$G2251=""),"",IF(N('設定'!$B$11)&gt;0,ROUND((N($F2251)*60+N($G2251))/N('設定'!$B$11),0)*N('設定'!$B$11),(N($F2251)*60+N($G2251)))/60)</f>
        <v/>
      </c>
      <c r="J2251" s="31">
        <f>IF(OR($I2251="",$P2251="",$P2251="なし"),"",$I2251*N(INDEX('メンバー'!$D$5:$D$24,$P2251)))</f>
        <v/>
      </c>
      <c r="K2251" s="32">
        <f>IF(OR($O2251="",$O2251="なし"),"",INDEX('案件'!$D$5:$D$84,$O2251)&amp;"")</f>
        <v/>
      </c>
      <c r="L2251" s="32">
        <f>IF(AND($A2251="",$B2251="",$C2251="",$F2251="",$G2251=""),"",IF(NOT(ISNUMBER($A2251)),"日付がない",IF($P2251="","氏名がない",IF($P2251="なし","氏名がメンバーにない",IF($O2251="","案件コードがない",IF($O2251="なし","案件コードが案件にない",IF($I2251="","時間がない",IF((N($F2251)*60+N($G2251))=0,"時間が0",IF($I2251=0,"丸めると0分","")))))))))</f>
        <v/>
      </c>
      <c r="M2251" s="58" t="n"/>
      <c r="N2251" s="33">
        <f>IF(ISNUMBER($A2251),DATE(YEAR($A2251),MONTH($A2251),1),"")</f>
        <v/>
      </c>
      <c r="O2251" s="34">
        <f>IF($C2251="","",IFERROR(MATCH($C2251,'案件'!$A$5:$A$84,0),"なし"))</f>
        <v/>
      </c>
      <c r="P2251" s="34">
        <f>IF($B2251="","",IFERROR(MATCH($B2251,'メンバー'!$B$5:$B$24,0),"なし"))</f>
        <v/>
      </c>
    </row>
    <row r="2252" ht="17" customHeight="1">
      <c r="A2252" s="23" t="n"/>
      <c r="B2252" s="21" t="n"/>
      <c r="C2252" s="21" t="n"/>
      <c r="D2252" s="29">
        <f>IF(OR($O2252="",$O2252="なし"),"",INDEX('案件'!$B$5:$B$84,$O2252)&amp;"")</f>
        <v/>
      </c>
      <c r="E2252" s="19" t="n"/>
      <c r="F2252" s="22" t="n"/>
      <c r="G2252" s="22" t="n"/>
      <c r="H2252" s="19" t="n"/>
      <c r="I2252" s="30">
        <f>IF(AND($F2252="",$G2252=""),"",IF(N('設定'!$B$11)&gt;0,ROUND((N($F2252)*60+N($G2252))/N('設定'!$B$11),0)*N('設定'!$B$11),(N($F2252)*60+N($G2252)))/60)</f>
        <v/>
      </c>
      <c r="J2252" s="31">
        <f>IF(OR($I2252="",$P2252="",$P2252="なし"),"",$I2252*N(INDEX('メンバー'!$D$5:$D$24,$P2252)))</f>
        <v/>
      </c>
      <c r="K2252" s="32">
        <f>IF(OR($O2252="",$O2252="なし"),"",INDEX('案件'!$D$5:$D$84,$O2252)&amp;"")</f>
        <v/>
      </c>
      <c r="L2252" s="32">
        <f>IF(AND($A2252="",$B2252="",$C2252="",$F2252="",$G2252=""),"",IF(NOT(ISNUMBER($A2252)),"日付がない",IF($P2252="","氏名がない",IF($P2252="なし","氏名がメンバーにない",IF($O2252="","案件コードがない",IF($O2252="なし","案件コードが案件にない",IF($I2252="","時間がない",IF((N($F2252)*60+N($G2252))=0,"時間が0",IF($I2252=0,"丸めると0分","")))))))))</f>
        <v/>
      </c>
      <c r="M2252" s="58" t="n"/>
      <c r="N2252" s="33">
        <f>IF(ISNUMBER($A2252),DATE(YEAR($A2252),MONTH($A2252),1),"")</f>
        <v/>
      </c>
      <c r="O2252" s="34">
        <f>IF($C2252="","",IFERROR(MATCH($C2252,'案件'!$A$5:$A$84,0),"なし"))</f>
        <v/>
      </c>
      <c r="P2252" s="34">
        <f>IF($B2252="","",IFERROR(MATCH($B2252,'メンバー'!$B$5:$B$24,0),"なし"))</f>
        <v/>
      </c>
    </row>
    <row r="2253" ht="17" customHeight="1">
      <c r="A2253" s="23" t="n"/>
      <c r="B2253" s="21" t="n"/>
      <c r="C2253" s="21" t="n"/>
      <c r="D2253" s="29">
        <f>IF(OR($O2253="",$O2253="なし"),"",INDEX('案件'!$B$5:$B$84,$O2253)&amp;"")</f>
        <v/>
      </c>
      <c r="E2253" s="19" t="n"/>
      <c r="F2253" s="22" t="n"/>
      <c r="G2253" s="22" t="n"/>
      <c r="H2253" s="19" t="n"/>
      <c r="I2253" s="30">
        <f>IF(AND($F2253="",$G2253=""),"",IF(N('設定'!$B$11)&gt;0,ROUND((N($F2253)*60+N($G2253))/N('設定'!$B$11),0)*N('設定'!$B$11),(N($F2253)*60+N($G2253)))/60)</f>
        <v/>
      </c>
      <c r="J2253" s="31">
        <f>IF(OR($I2253="",$P2253="",$P2253="なし"),"",$I2253*N(INDEX('メンバー'!$D$5:$D$24,$P2253)))</f>
        <v/>
      </c>
      <c r="K2253" s="32">
        <f>IF(OR($O2253="",$O2253="なし"),"",INDEX('案件'!$D$5:$D$84,$O2253)&amp;"")</f>
        <v/>
      </c>
      <c r="L2253" s="32">
        <f>IF(AND($A2253="",$B2253="",$C2253="",$F2253="",$G2253=""),"",IF(NOT(ISNUMBER($A2253)),"日付がない",IF($P2253="","氏名がない",IF($P2253="なし","氏名がメンバーにない",IF($O2253="","案件コードがない",IF($O2253="なし","案件コードが案件にない",IF($I2253="","時間がない",IF((N($F2253)*60+N($G2253))=0,"時間が0",IF($I2253=0,"丸めると0分","")))))))))</f>
        <v/>
      </c>
      <c r="M2253" s="58" t="n"/>
      <c r="N2253" s="33">
        <f>IF(ISNUMBER($A2253),DATE(YEAR($A2253),MONTH($A2253),1),"")</f>
        <v/>
      </c>
      <c r="O2253" s="34">
        <f>IF($C2253="","",IFERROR(MATCH($C2253,'案件'!$A$5:$A$84,0),"なし"))</f>
        <v/>
      </c>
      <c r="P2253" s="34">
        <f>IF($B2253="","",IFERROR(MATCH($B2253,'メンバー'!$B$5:$B$24,0),"なし"))</f>
        <v/>
      </c>
    </row>
    <row r="2254" ht="17" customHeight="1">
      <c r="A2254" s="23" t="n"/>
      <c r="B2254" s="21" t="n"/>
      <c r="C2254" s="21" t="n"/>
      <c r="D2254" s="29">
        <f>IF(OR($O2254="",$O2254="なし"),"",INDEX('案件'!$B$5:$B$84,$O2254)&amp;"")</f>
        <v/>
      </c>
      <c r="E2254" s="19" t="n"/>
      <c r="F2254" s="22" t="n"/>
      <c r="G2254" s="22" t="n"/>
      <c r="H2254" s="19" t="n"/>
      <c r="I2254" s="30">
        <f>IF(AND($F2254="",$G2254=""),"",IF(N('設定'!$B$11)&gt;0,ROUND((N($F2254)*60+N($G2254))/N('設定'!$B$11),0)*N('設定'!$B$11),(N($F2254)*60+N($G2254)))/60)</f>
        <v/>
      </c>
      <c r="J2254" s="31">
        <f>IF(OR($I2254="",$P2254="",$P2254="なし"),"",$I2254*N(INDEX('メンバー'!$D$5:$D$24,$P2254)))</f>
        <v/>
      </c>
      <c r="K2254" s="32">
        <f>IF(OR($O2254="",$O2254="なし"),"",INDEX('案件'!$D$5:$D$84,$O2254)&amp;"")</f>
        <v/>
      </c>
      <c r="L2254" s="32">
        <f>IF(AND($A2254="",$B2254="",$C2254="",$F2254="",$G2254=""),"",IF(NOT(ISNUMBER($A2254)),"日付がない",IF($P2254="","氏名がない",IF($P2254="なし","氏名がメンバーにない",IF($O2254="","案件コードがない",IF($O2254="なし","案件コードが案件にない",IF($I2254="","時間がない",IF((N($F2254)*60+N($G2254))=0,"時間が0",IF($I2254=0,"丸めると0分","")))))))))</f>
        <v/>
      </c>
      <c r="M2254" s="58" t="n"/>
      <c r="N2254" s="33">
        <f>IF(ISNUMBER($A2254),DATE(YEAR($A2254),MONTH($A2254),1),"")</f>
        <v/>
      </c>
      <c r="O2254" s="34">
        <f>IF($C2254="","",IFERROR(MATCH($C2254,'案件'!$A$5:$A$84,0),"なし"))</f>
        <v/>
      </c>
      <c r="P2254" s="34">
        <f>IF($B2254="","",IFERROR(MATCH($B2254,'メンバー'!$B$5:$B$24,0),"なし"))</f>
        <v/>
      </c>
    </row>
    <row r="2255" ht="17" customHeight="1">
      <c r="A2255" s="23" t="n"/>
      <c r="B2255" s="21" t="n"/>
      <c r="C2255" s="21" t="n"/>
      <c r="D2255" s="29">
        <f>IF(OR($O2255="",$O2255="なし"),"",INDEX('案件'!$B$5:$B$84,$O2255)&amp;"")</f>
        <v/>
      </c>
      <c r="E2255" s="19" t="n"/>
      <c r="F2255" s="22" t="n"/>
      <c r="G2255" s="22" t="n"/>
      <c r="H2255" s="19" t="n"/>
      <c r="I2255" s="30">
        <f>IF(AND($F2255="",$G2255=""),"",IF(N('設定'!$B$11)&gt;0,ROUND((N($F2255)*60+N($G2255))/N('設定'!$B$11),0)*N('設定'!$B$11),(N($F2255)*60+N($G2255)))/60)</f>
        <v/>
      </c>
      <c r="J2255" s="31">
        <f>IF(OR($I2255="",$P2255="",$P2255="なし"),"",$I2255*N(INDEX('メンバー'!$D$5:$D$24,$P2255)))</f>
        <v/>
      </c>
      <c r="K2255" s="32">
        <f>IF(OR($O2255="",$O2255="なし"),"",INDEX('案件'!$D$5:$D$84,$O2255)&amp;"")</f>
        <v/>
      </c>
      <c r="L2255" s="32">
        <f>IF(AND($A2255="",$B2255="",$C2255="",$F2255="",$G2255=""),"",IF(NOT(ISNUMBER($A2255)),"日付がない",IF($P2255="","氏名がない",IF($P2255="なし","氏名がメンバーにない",IF($O2255="","案件コードがない",IF($O2255="なし","案件コードが案件にない",IF($I2255="","時間がない",IF((N($F2255)*60+N($G2255))=0,"時間が0",IF($I2255=0,"丸めると0分","")))))))))</f>
        <v/>
      </c>
      <c r="M2255" s="58" t="n"/>
      <c r="N2255" s="33">
        <f>IF(ISNUMBER($A2255),DATE(YEAR($A2255),MONTH($A2255),1),"")</f>
        <v/>
      </c>
      <c r="O2255" s="34">
        <f>IF($C2255="","",IFERROR(MATCH($C2255,'案件'!$A$5:$A$84,0),"なし"))</f>
        <v/>
      </c>
      <c r="P2255" s="34">
        <f>IF($B2255="","",IFERROR(MATCH($B2255,'メンバー'!$B$5:$B$24,0),"なし"))</f>
        <v/>
      </c>
    </row>
    <row r="2256" ht="17" customHeight="1">
      <c r="A2256" s="23" t="n"/>
      <c r="B2256" s="21" t="n"/>
      <c r="C2256" s="21" t="n"/>
      <c r="D2256" s="29">
        <f>IF(OR($O2256="",$O2256="なし"),"",INDEX('案件'!$B$5:$B$84,$O2256)&amp;"")</f>
        <v/>
      </c>
      <c r="E2256" s="19" t="n"/>
      <c r="F2256" s="22" t="n"/>
      <c r="G2256" s="22" t="n"/>
      <c r="H2256" s="19" t="n"/>
      <c r="I2256" s="30">
        <f>IF(AND($F2256="",$G2256=""),"",IF(N('設定'!$B$11)&gt;0,ROUND((N($F2256)*60+N($G2256))/N('設定'!$B$11),0)*N('設定'!$B$11),(N($F2256)*60+N($G2256)))/60)</f>
        <v/>
      </c>
      <c r="J2256" s="31">
        <f>IF(OR($I2256="",$P2256="",$P2256="なし"),"",$I2256*N(INDEX('メンバー'!$D$5:$D$24,$P2256)))</f>
        <v/>
      </c>
      <c r="K2256" s="32">
        <f>IF(OR($O2256="",$O2256="なし"),"",INDEX('案件'!$D$5:$D$84,$O2256)&amp;"")</f>
        <v/>
      </c>
      <c r="L2256" s="32">
        <f>IF(AND($A2256="",$B2256="",$C2256="",$F2256="",$G2256=""),"",IF(NOT(ISNUMBER($A2256)),"日付がない",IF($P2256="","氏名がない",IF($P2256="なし","氏名がメンバーにない",IF($O2256="","案件コードがない",IF($O2256="なし","案件コードが案件にない",IF($I2256="","時間がない",IF((N($F2256)*60+N($G2256))=0,"時間が0",IF($I2256=0,"丸めると0分","")))))))))</f>
        <v/>
      </c>
      <c r="M2256" s="58" t="n"/>
      <c r="N2256" s="33">
        <f>IF(ISNUMBER($A2256),DATE(YEAR($A2256),MONTH($A2256),1),"")</f>
        <v/>
      </c>
      <c r="O2256" s="34">
        <f>IF($C2256="","",IFERROR(MATCH($C2256,'案件'!$A$5:$A$84,0),"なし"))</f>
        <v/>
      </c>
      <c r="P2256" s="34">
        <f>IF($B2256="","",IFERROR(MATCH($B2256,'メンバー'!$B$5:$B$24,0),"なし"))</f>
        <v/>
      </c>
    </row>
    <row r="2257" ht="17" customHeight="1">
      <c r="A2257" s="23" t="n"/>
      <c r="B2257" s="21" t="n"/>
      <c r="C2257" s="21" t="n"/>
      <c r="D2257" s="29">
        <f>IF(OR($O2257="",$O2257="なし"),"",INDEX('案件'!$B$5:$B$84,$O2257)&amp;"")</f>
        <v/>
      </c>
      <c r="E2257" s="19" t="n"/>
      <c r="F2257" s="22" t="n"/>
      <c r="G2257" s="22" t="n"/>
      <c r="H2257" s="19" t="n"/>
      <c r="I2257" s="30">
        <f>IF(AND($F2257="",$G2257=""),"",IF(N('設定'!$B$11)&gt;0,ROUND((N($F2257)*60+N($G2257))/N('設定'!$B$11),0)*N('設定'!$B$11),(N($F2257)*60+N($G2257)))/60)</f>
        <v/>
      </c>
      <c r="J2257" s="31">
        <f>IF(OR($I2257="",$P2257="",$P2257="なし"),"",$I2257*N(INDEX('メンバー'!$D$5:$D$24,$P2257)))</f>
        <v/>
      </c>
      <c r="K2257" s="32">
        <f>IF(OR($O2257="",$O2257="なし"),"",INDEX('案件'!$D$5:$D$84,$O2257)&amp;"")</f>
        <v/>
      </c>
      <c r="L2257" s="32">
        <f>IF(AND($A2257="",$B2257="",$C2257="",$F2257="",$G2257=""),"",IF(NOT(ISNUMBER($A2257)),"日付がない",IF($P2257="","氏名がない",IF($P2257="なし","氏名がメンバーにない",IF($O2257="","案件コードがない",IF($O2257="なし","案件コードが案件にない",IF($I2257="","時間がない",IF((N($F2257)*60+N($G2257))=0,"時間が0",IF($I2257=0,"丸めると0分","")))))))))</f>
        <v/>
      </c>
      <c r="M2257" s="58" t="n"/>
      <c r="N2257" s="33">
        <f>IF(ISNUMBER($A2257),DATE(YEAR($A2257),MONTH($A2257),1),"")</f>
        <v/>
      </c>
      <c r="O2257" s="34">
        <f>IF($C2257="","",IFERROR(MATCH($C2257,'案件'!$A$5:$A$84,0),"なし"))</f>
        <v/>
      </c>
      <c r="P2257" s="34">
        <f>IF($B2257="","",IFERROR(MATCH($B2257,'メンバー'!$B$5:$B$24,0),"なし"))</f>
        <v/>
      </c>
    </row>
    <row r="2258" ht="17" customHeight="1">
      <c r="A2258" s="23" t="n"/>
      <c r="B2258" s="21" t="n"/>
      <c r="C2258" s="21" t="n"/>
      <c r="D2258" s="29">
        <f>IF(OR($O2258="",$O2258="なし"),"",INDEX('案件'!$B$5:$B$84,$O2258)&amp;"")</f>
        <v/>
      </c>
      <c r="E2258" s="19" t="n"/>
      <c r="F2258" s="22" t="n"/>
      <c r="G2258" s="22" t="n"/>
      <c r="H2258" s="19" t="n"/>
      <c r="I2258" s="30">
        <f>IF(AND($F2258="",$G2258=""),"",IF(N('設定'!$B$11)&gt;0,ROUND((N($F2258)*60+N($G2258))/N('設定'!$B$11),0)*N('設定'!$B$11),(N($F2258)*60+N($G2258)))/60)</f>
        <v/>
      </c>
      <c r="J2258" s="31">
        <f>IF(OR($I2258="",$P2258="",$P2258="なし"),"",$I2258*N(INDEX('メンバー'!$D$5:$D$24,$P2258)))</f>
        <v/>
      </c>
      <c r="K2258" s="32">
        <f>IF(OR($O2258="",$O2258="なし"),"",INDEX('案件'!$D$5:$D$84,$O2258)&amp;"")</f>
        <v/>
      </c>
      <c r="L2258" s="32">
        <f>IF(AND($A2258="",$B2258="",$C2258="",$F2258="",$G2258=""),"",IF(NOT(ISNUMBER($A2258)),"日付がない",IF($P2258="","氏名がない",IF($P2258="なし","氏名がメンバーにない",IF($O2258="","案件コードがない",IF($O2258="なし","案件コードが案件にない",IF($I2258="","時間がない",IF((N($F2258)*60+N($G2258))=0,"時間が0",IF($I2258=0,"丸めると0分","")))))))))</f>
        <v/>
      </c>
      <c r="M2258" s="58" t="n"/>
      <c r="N2258" s="33">
        <f>IF(ISNUMBER($A2258),DATE(YEAR($A2258),MONTH($A2258),1),"")</f>
        <v/>
      </c>
      <c r="O2258" s="34">
        <f>IF($C2258="","",IFERROR(MATCH($C2258,'案件'!$A$5:$A$84,0),"なし"))</f>
        <v/>
      </c>
      <c r="P2258" s="34">
        <f>IF($B2258="","",IFERROR(MATCH($B2258,'メンバー'!$B$5:$B$24,0),"なし"))</f>
        <v/>
      </c>
    </row>
    <row r="2259" ht="17" customHeight="1">
      <c r="A2259" s="23" t="n"/>
      <c r="B2259" s="21" t="n"/>
      <c r="C2259" s="21" t="n"/>
      <c r="D2259" s="29">
        <f>IF(OR($O2259="",$O2259="なし"),"",INDEX('案件'!$B$5:$B$84,$O2259)&amp;"")</f>
        <v/>
      </c>
      <c r="E2259" s="19" t="n"/>
      <c r="F2259" s="22" t="n"/>
      <c r="G2259" s="22" t="n"/>
      <c r="H2259" s="19" t="n"/>
      <c r="I2259" s="30">
        <f>IF(AND($F2259="",$G2259=""),"",IF(N('設定'!$B$11)&gt;0,ROUND((N($F2259)*60+N($G2259))/N('設定'!$B$11),0)*N('設定'!$B$11),(N($F2259)*60+N($G2259)))/60)</f>
        <v/>
      </c>
      <c r="J2259" s="31">
        <f>IF(OR($I2259="",$P2259="",$P2259="なし"),"",$I2259*N(INDEX('メンバー'!$D$5:$D$24,$P2259)))</f>
        <v/>
      </c>
      <c r="K2259" s="32">
        <f>IF(OR($O2259="",$O2259="なし"),"",INDEX('案件'!$D$5:$D$84,$O2259)&amp;"")</f>
        <v/>
      </c>
      <c r="L2259" s="32">
        <f>IF(AND($A2259="",$B2259="",$C2259="",$F2259="",$G2259=""),"",IF(NOT(ISNUMBER($A2259)),"日付がない",IF($P2259="","氏名がない",IF($P2259="なし","氏名がメンバーにない",IF($O2259="","案件コードがない",IF($O2259="なし","案件コードが案件にない",IF($I2259="","時間がない",IF((N($F2259)*60+N($G2259))=0,"時間が0",IF($I2259=0,"丸めると0分","")))))))))</f>
        <v/>
      </c>
      <c r="M2259" s="58" t="n"/>
      <c r="N2259" s="33">
        <f>IF(ISNUMBER($A2259),DATE(YEAR($A2259),MONTH($A2259),1),"")</f>
        <v/>
      </c>
      <c r="O2259" s="34">
        <f>IF($C2259="","",IFERROR(MATCH($C2259,'案件'!$A$5:$A$84,0),"なし"))</f>
        <v/>
      </c>
      <c r="P2259" s="34">
        <f>IF($B2259="","",IFERROR(MATCH($B2259,'メンバー'!$B$5:$B$24,0),"なし"))</f>
        <v/>
      </c>
    </row>
    <row r="2260" ht="17" customHeight="1">
      <c r="A2260" s="23" t="n"/>
      <c r="B2260" s="21" t="n"/>
      <c r="C2260" s="21" t="n"/>
      <c r="D2260" s="29">
        <f>IF(OR($O2260="",$O2260="なし"),"",INDEX('案件'!$B$5:$B$84,$O2260)&amp;"")</f>
        <v/>
      </c>
      <c r="E2260" s="19" t="n"/>
      <c r="F2260" s="22" t="n"/>
      <c r="G2260" s="22" t="n"/>
      <c r="H2260" s="19" t="n"/>
      <c r="I2260" s="30">
        <f>IF(AND($F2260="",$G2260=""),"",IF(N('設定'!$B$11)&gt;0,ROUND((N($F2260)*60+N($G2260))/N('設定'!$B$11),0)*N('設定'!$B$11),(N($F2260)*60+N($G2260)))/60)</f>
        <v/>
      </c>
      <c r="J2260" s="31">
        <f>IF(OR($I2260="",$P2260="",$P2260="なし"),"",$I2260*N(INDEX('メンバー'!$D$5:$D$24,$P2260)))</f>
        <v/>
      </c>
      <c r="K2260" s="32">
        <f>IF(OR($O2260="",$O2260="なし"),"",INDEX('案件'!$D$5:$D$84,$O2260)&amp;"")</f>
        <v/>
      </c>
      <c r="L2260" s="32">
        <f>IF(AND($A2260="",$B2260="",$C2260="",$F2260="",$G2260=""),"",IF(NOT(ISNUMBER($A2260)),"日付がない",IF($P2260="","氏名がない",IF($P2260="なし","氏名がメンバーにない",IF($O2260="","案件コードがない",IF($O2260="なし","案件コードが案件にない",IF($I2260="","時間がない",IF((N($F2260)*60+N($G2260))=0,"時間が0",IF($I2260=0,"丸めると0分","")))))))))</f>
        <v/>
      </c>
      <c r="M2260" s="58" t="n"/>
      <c r="N2260" s="33">
        <f>IF(ISNUMBER($A2260),DATE(YEAR($A2260),MONTH($A2260),1),"")</f>
        <v/>
      </c>
      <c r="O2260" s="34">
        <f>IF($C2260="","",IFERROR(MATCH($C2260,'案件'!$A$5:$A$84,0),"なし"))</f>
        <v/>
      </c>
      <c r="P2260" s="34">
        <f>IF($B2260="","",IFERROR(MATCH($B2260,'メンバー'!$B$5:$B$24,0),"なし"))</f>
        <v/>
      </c>
    </row>
    <row r="2261" ht="17" customHeight="1">
      <c r="A2261" s="23" t="n"/>
      <c r="B2261" s="21" t="n"/>
      <c r="C2261" s="21" t="n"/>
      <c r="D2261" s="29">
        <f>IF(OR($O2261="",$O2261="なし"),"",INDEX('案件'!$B$5:$B$84,$O2261)&amp;"")</f>
        <v/>
      </c>
      <c r="E2261" s="19" t="n"/>
      <c r="F2261" s="22" t="n"/>
      <c r="G2261" s="22" t="n"/>
      <c r="H2261" s="19" t="n"/>
      <c r="I2261" s="30">
        <f>IF(AND($F2261="",$G2261=""),"",IF(N('設定'!$B$11)&gt;0,ROUND((N($F2261)*60+N($G2261))/N('設定'!$B$11),0)*N('設定'!$B$11),(N($F2261)*60+N($G2261)))/60)</f>
        <v/>
      </c>
      <c r="J2261" s="31">
        <f>IF(OR($I2261="",$P2261="",$P2261="なし"),"",$I2261*N(INDEX('メンバー'!$D$5:$D$24,$P2261)))</f>
        <v/>
      </c>
      <c r="K2261" s="32">
        <f>IF(OR($O2261="",$O2261="なし"),"",INDEX('案件'!$D$5:$D$84,$O2261)&amp;"")</f>
        <v/>
      </c>
      <c r="L2261" s="32">
        <f>IF(AND($A2261="",$B2261="",$C2261="",$F2261="",$G2261=""),"",IF(NOT(ISNUMBER($A2261)),"日付がない",IF($P2261="","氏名がない",IF($P2261="なし","氏名がメンバーにない",IF($O2261="","案件コードがない",IF($O2261="なし","案件コードが案件にない",IF($I2261="","時間がない",IF((N($F2261)*60+N($G2261))=0,"時間が0",IF($I2261=0,"丸めると0分","")))))))))</f>
        <v/>
      </c>
      <c r="M2261" s="58" t="n"/>
      <c r="N2261" s="33">
        <f>IF(ISNUMBER($A2261),DATE(YEAR($A2261),MONTH($A2261),1),"")</f>
        <v/>
      </c>
      <c r="O2261" s="34">
        <f>IF($C2261="","",IFERROR(MATCH($C2261,'案件'!$A$5:$A$84,0),"なし"))</f>
        <v/>
      </c>
      <c r="P2261" s="34">
        <f>IF($B2261="","",IFERROR(MATCH($B2261,'メンバー'!$B$5:$B$24,0),"なし"))</f>
        <v/>
      </c>
    </row>
    <row r="2262" ht="17" customHeight="1">
      <c r="A2262" s="23" t="n"/>
      <c r="B2262" s="21" t="n"/>
      <c r="C2262" s="21" t="n"/>
      <c r="D2262" s="29">
        <f>IF(OR($O2262="",$O2262="なし"),"",INDEX('案件'!$B$5:$B$84,$O2262)&amp;"")</f>
        <v/>
      </c>
      <c r="E2262" s="19" t="n"/>
      <c r="F2262" s="22" t="n"/>
      <c r="G2262" s="22" t="n"/>
      <c r="H2262" s="19" t="n"/>
      <c r="I2262" s="30">
        <f>IF(AND($F2262="",$G2262=""),"",IF(N('設定'!$B$11)&gt;0,ROUND((N($F2262)*60+N($G2262))/N('設定'!$B$11),0)*N('設定'!$B$11),(N($F2262)*60+N($G2262)))/60)</f>
        <v/>
      </c>
      <c r="J2262" s="31">
        <f>IF(OR($I2262="",$P2262="",$P2262="なし"),"",$I2262*N(INDEX('メンバー'!$D$5:$D$24,$P2262)))</f>
        <v/>
      </c>
      <c r="K2262" s="32">
        <f>IF(OR($O2262="",$O2262="なし"),"",INDEX('案件'!$D$5:$D$84,$O2262)&amp;"")</f>
        <v/>
      </c>
      <c r="L2262" s="32">
        <f>IF(AND($A2262="",$B2262="",$C2262="",$F2262="",$G2262=""),"",IF(NOT(ISNUMBER($A2262)),"日付がない",IF($P2262="","氏名がない",IF($P2262="なし","氏名がメンバーにない",IF($O2262="","案件コードがない",IF($O2262="なし","案件コードが案件にない",IF($I2262="","時間がない",IF((N($F2262)*60+N($G2262))=0,"時間が0",IF($I2262=0,"丸めると0分","")))))))))</f>
        <v/>
      </c>
      <c r="M2262" s="58" t="n"/>
      <c r="N2262" s="33">
        <f>IF(ISNUMBER($A2262),DATE(YEAR($A2262),MONTH($A2262),1),"")</f>
        <v/>
      </c>
      <c r="O2262" s="34">
        <f>IF($C2262="","",IFERROR(MATCH($C2262,'案件'!$A$5:$A$84,0),"なし"))</f>
        <v/>
      </c>
      <c r="P2262" s="34">
        <f>IF($B2262="","",IFERROR(MATCH($B2262,'メンバー'!$B$5:$B$24,0),"なし"))</f>
        <v/>
      </c>
    </row>
    <row r="2263" ht="17" customHeight="1">
      <c r="A2263" s="23" t="n"/>
      <c r="B2263" s="21" t="n"/>
      <c r="C2263" s="21" t="n"/>
      <c r="D2263" s="29">
        <f>IF(OR($O2263="",$O2263="なし"),"",INDEX('案件'!$B$5:$B$84,$O2263)&amp;"")</f>
        <v/>
      </c>
      <c r="E2263" s="19" t="n"/>
      <c r="F2263" s="22" t="n"/>
      <c r="G2263" s="22" t="n"/>
      <c r="H2263" s="19" t="n"/>
      <c r="I2263" s="30">
        <f>IF(AND($F2263="",$G2263=""),"",IF(N('設定'!$B$11)&gt;0,ROUND((N($F2263)*60+N($G2263))/N('設定'!$B$11),0)*N('設定'!$B$11),(N($F2263)*60+N($G2263)))/60)</f>
        <v/>
      </c>
      <c r="J2263" s="31">
        <f>IF(OR($I2263="",$P2263="",$P2263="なし"),"",$I2263*N(INDEX('メンバー'!$D$5:$D$24,$P2263)))</f>
        <v/>
      </c>
      <c r="K2263" s="32">
        <f>IF(OR($O2263="",$O2263="なし"),"",INDEX('案件'!$D$5:$D$84,$O2263)&amp;"")</f>
        <v/>
      </c>
      <c r="L2263" s="32">
        <f>IF(AND($A2263="",$B2263="",$C2263="",$F2263="",$G2263=""),"",IF(NOT(ISNUMBER($A2263)),"日付がない",IF($P2263="","氏名がない",IF($P2263="なし","氏名がメンバーにない",IF($O2263="","案件コードがない",IF($O2263="なし","案件コードが案件にない",IF($I2263="","時間がない",IF((N($F2263)*60+N($G2263))=0,"時間が0",IF($I2263=0,"丸めると0分","")))))))))</f>
        <v/>
      </c>
      <c r="M2263" s="58" t="n"/>
      <c r="N2263" s="33">
        <f>IF(ISNUMBER($A2263),DATE(YEAR($A2263),MONTH($A2263),1),"")</f>
        <v/>
      </c>
      <c r="O2263" s="34">
        <f>IF($C2263="","",IFERROR(MATCH($C2263,'案件'!$A$5:$A$84,0),"なし"))</f>
        <v/>
      </c>
      <c r="P2263" s="34">
        <f>IF($B2263="","",IFERROR(MATCH($B2263,'メンバー'!$B$5:$B$24,0),"なし"))</f>
        <v/>
      </c>
    </row>
    <row r="2264" ht="17" customHeight="1">
      <c r="A2264" s="23" t="n"/>
      <c r="B2264" s="21" t="n"/>
      <c r="C2264" s="21" t="n"/>
      <c r="D2264" s="29">
        <f>IF(OR($O2264="",$O2264="なし"),"",INDEX('案件'!$B$5:$B$84,$O2264)&amp;"")</f>
        <v/>
      </c>
      <c r="E2264" s="19" t="n"/>
      <c r="F2264" s="22" t="n"/>
      <c r="G2264" s="22" t="n"/>
      <c r="H2264" s="19" t="n"/>
      <c r="I2264" s="30">
        <f>IF(AND($F2264="",$G2264=""),"",IF(N('設定'!$B$11)&gt;0,ROUND((N($F2264)*60+N($G2264))/N('設定'!$B$11),0)*N('設定'!$B$11),(N($F2264)*60+N($G2264)))/60)</f>
        <v/>
      </c>
      <c r="J2264" s="31">
        <f>IF(OR($I2264="",$P2264="",$P2264="なし"),"",$I2264*N(INDEX('メンバー'!$D$5:$D$24,$P2264)))</f>
        <v/>
      </c>
      <c r="K2264" s="32">
        <f>IF(OR($O2264="",$O2264="なし"),"",INDEX('案件'!$D$5:$D$84,$O2264)&amp;"")</f>
        <v/>
      </c>
      <c r="L2264" s="32">
        <f>IF(AND($A2264="",$B2264="",$C2264="",$F2264="",$G2264=""),"",IF(NOT(ISNUMBER($A2264)),"日付がない",IF($P2264="","氏名がない",IF($P2264="なし","氏名がメンバーにない",IF($O2264="","案件コードがない",IF($O2264="なし","案件コードが案件にない",IF($I2264="","時間がない",IF((N($F2264)*60+N($G2264))=0,"時間が0",IF($I2264=0,"丸めると0分","")))))))))</f>
        <v/>
      </c>
      <c r="M2264" s="58" t="n"/>
      <c r="N2264" s="33">
        <f>IF(ISNUMBER($A2264),DATE(YEAR($A2264),MONTH($A2264),1),"")</f>
        <v/>
      </c>
      <c r="O2264" s="34">
        <f>IF($C2264="","",IFERROR(MATCH($C2264,'案件'!$A$5:$A$84,0),"なし"))</f>
        <v/>
      </c>
      <c r="P2264" s="34">
        <f>IF($B2264="","",IFERROR(MATCH($B2264,'メンバー'!$B$5:$B$24,0),"なし"))</f>
        <v/>
      </c>
    </row>
    <row r="2265" ht="17" customHeight="1">
      <c r="A2265" s="23" t="n"/>
      <c r="B2265" s="21" t="n"/>
      <c r="C2265" s="21" t="n"/>
      <c r="D2265" s="29">
        <f>IF(OR($O2265="",$O2265="なし"),"",INDEX('案件'!$B$5:$B$84,$O2265)&amp;"")</f>
        <v/>
      </c>
      <c r="E2265" s="19" t="n"/>
      <c r="F2265" s="22" t="n"/>
      <c r="G2265" s="22" t="n"/>
      <c r="H2265" s="19" t="n"/>
      <c r="I2265" s="30">
        <f>IF(AND($F2265="",$G2265=""),"",IF(N('設定'!$B$11)&gt;0,ROUND((N($F2265)*60+N($G2265))/N('設定'!$B$11),0)*N('設定'!$B$11),(N($F2265)*60+N($G2265)))/60)</f>
        <v/>
      </c>
      <c r="J2265" s="31">
        <f>IF(OR($I2265="",$P2265="",$P2265="なし"),"",$I2265*N(INDEX('メンバー'!$D$5:$D$24,$P2265)))</f>
        <v/>
      </c>
      <c r="K2265" s="32">
        <f>IF(OR($O2265="",$O2265="なし"),"",INDEX('案件'!$D$5:$D$84,$O2265)&amp;"")</f>
        <v/>
      </c>
      <c r="L2265" s="32">
        <f>IF(AND($A2265="",$B2265="",$C2265="",$F2265="",$G2265=""),"",IF(NOT(ISNUMBER($A2265)),"日付がない",IF($P2265="","氏名がない",IF($P2265="なし","氏名がメンバーにない",IF($O2265="","案件コードがない",IF($O2265="なし","案件コードが案件にない",IF($I2265="","時間がない",IF((N($F2265)*60+N($G2265))=0,"時間が0",IF($I2265=0,"丸めると0分","")))))))))</f>
        <v/>
      </c>
      <c r="M2265" s="58" t="n"/>
      <c r="N2265" s="33">
        <f>IF(ISNUMBER($A2265),DATE(YEAR($A2265),MONTH($A2265),1),"")</f>
        <v/>
      </c>
      <c r="O2265" s="34">
        <f>IF($C2265="","",IFERROR(MATCH($C2265,'案件'!$A$5:$A$84,0),"なし"))</f>
        <v/>
      </c>
      <c r="P2265" s="34">
        <f>IF($B2265="","",IFERROR(MATCH($B2265,'メンバー'!$B$5:$B$24,0),"なし"))</f>
        <v/>
      </c>
    </row>
    <row r="2266" ht="17" customHeight="1">
      <c r="A2266" s="23" t="n"/>
      <c r="B2266" s="21" t="n"/>
      <c r="C2266" s="21" t="n"/>
      <c r="D2266" s="29">
        <f>IF(OR($O2266="",$O2266="なし"),"",INDEX('案件'!$B$5:$B$84,$O2266)&amp;"")</f>
        <v/>
      </c>
      <c r="E2266" s="19" t="n"/>
      <c r="F2266" s="22" t="n"/>
      <c r="G2266" s="22" t="n"/>
      <c r="H2266" s="19" t="n"/>
      <c r="I2266" s="30">
        <f>IF(AND($F2266="",$G2266=""),"",IF(N('設定'!$B$11)&gt;0,ROUND((N($F2266)*60+N($G2266))/N('設定'!$B$11),0)*N('設定'!$B$11),(N($F2266)*60+N($G2266)))/60)</f>
        <v/>
      </c>
      <c r="J2266" s="31">
        <f>IF(OR($I2266="",$P2266="",$P2266="なし"),"",$I2266*N(INDEX('メンバー'!$D$5:$D$24,$P2266)))</f>
        <v/>
      </c>
      <c r="K2266" s="32">
        <f>IF(OR($O2266="",$O2266="なし"),"",INDEX('案件'!$D$5:$D$84,$O2266)&amp;"")</f>
        <v/>
      </c>
      <c r="L2266" s="32">
        <f>IF(AND($A2266="",$B2266="",$C2266="",$F2266="",$G2266=""),"",IF(NOT(ISNUMBER($A2266)),"日付がない",IF($P2266="","氏名がない",IF($P2266="なし","氏名がメンバーにない",IF($O2266="","案件コードがない",IF($O2266="なし","案件コードが案件にない",IF($I2266="","時間がない",IF((N($F2266)*60+N($G2266))=0,"時間が0",IF($I2266=0,"丸めると0分","")))))))))</f>
        <v/>
      </c>
      <c r="M2266" s="58" t="n"/>
      <c r="N2266" s="33">
        <f>IF(ISNUMBER($A2266),DATE(YEAR($A2266),MONTH($A2266),1),"")</f>
        <v/>
      </c>
      <c r="O2266" s="34">
        <f>IF($C2266="","",IFERROR(MATCH($C2266,'案件'!$A$5:$A$84,0),"なし"))</f>
        <v/>
      </c>
      <c r="P2266" s="34">
        <f>IF($B2266="","",IFERROR(MATCH($B2266,'メンバー'!$B$5:$B$24,0),"なし"))</f>
        <v/>
      </c>
    </row>
    <row r="2267" ht="17" customHeight="1">
      <c r="A2267" s="23" t="n"/>
      <c r="B2267" s="21" t="n"/>
      <c r="C2267" s="21" t="n"/>
      <c r="D2267" s="29">
        <f>IF(OR($O2267="",$O2267="なし"),"",INDEX('案件'!$B$5:$B$84,$O2267)&amp;"")</f>
        <v/>
      </c>
      <c r="E2267" s="19" t="n"/>
      <c r="F2267" s="22" t="n"/>
      <c r="G2267" s="22" t="n"/>
      <c r="H2267" s="19" t="n"/>
      <c r="I2267" s="30">
        <f>IF(AND($F2267="",$G2267=""),"",IF(N('設定'!$B$11)&gt;0,ROUND((N($F2267)*60+N($G2267))/N('設定'!$B$11),0)*N('設定'!$B$11),(N($F2267)*60+N($G2267)))/60)</f>
        <v/>
      </c>
      <c r="J2267" s="31">
        <f>IF(OR($I2267="",$P2267="",$P2267="なし"),"",$I2267*N(INDEX('メンバー'!$D$5:$D$24,$P2267)))</f>
        <v/>
      </c>
      <c r="K2267" s="32">
        <f>IF(OR($O2267="",$O2267="なし"),"",INDEX('案件'!$D$5:$D$84,$O2267)&amp;"")</f>
        <v/>
      </c>
      <c r="L2267" s="32">
        <f>IF(AND($A2267="",$B2267="",$C2267="",$F2267="",$G2267=""),"",IF(NOT(ISNUMBER($A2267)),"日付がない",IF($P2267="","氏名がない",IF($P2267="なし","氏名がメンバーにない",IF($O2267="","案件コードがない",IF($O2267="なし","案件コードが案件にない",IF($I2267="","時間がない",IF((N($F2267)*60+N($G2267))=0,"時間が0",IF($I2267=0,"丸めると0分","")))))))))</f>
        <v/>
      </c>
      <c r="M2267" s="58" t="n"/>
      <c r="N2267" s="33">
        <f>IF(ISNUMBER($A2267),DATE(YEAR($A2267),MONTH($A2267),1),"")</f>
        <v/>
      </c>
      <c r="O2267" s="34">
        <f>IF($C2267="","",IFERROR(MATCH($C2267,'案件'!$A$5:$A$84,0),"なし"))</f>
        <v/>
      </c>
      <c r="P2267" s="34">
        <f>IF($B2267="","",IFERROR(MATCH($B2267,'メンバー'!$B$5:$B$24,0),"なし"))</f>
        <v/>
      </c>
    </row>
    <row r="2268" ht="17" customHeight="1">
      <c r="A2268" s="23" t="n"/>
      <c r="B2268" s="21" t="n"/>
      <c r="C2268" s="21" t="n"/>
      <c r="D2268" s="29">
        <f>IF(OR($O2268="",$O2268="なし"),"",INDEX('案件'!$B$5:$B$84,$O2268)&amp;"")</f>
        <v/>
      </c>
      <c r="E2268" s="19" t="n"/>
      <c r="F2268" s="22" t="n"/>
      <c r="G2268" s="22" t="n"/>
      <c r="H2268" s="19" t="n"/>
      <c r="I2268" s="30">
        <f>IF(AND($F2268="",$G2268=""),"",IF(N('設定'!$B$11)&gt;0,ROUND((N($F2268)*60+N($G2268))/N('設定'!$B$11),0)*N('設定'!$B$11),(N($F2268)*60+N($G2268)))/60)</f>
        <v/>
      </c>
      <c r="J2268" s="31">
        <f>IF(OR($I2268="",$P2268="",$P2268="なし"),"",$I2268*N(INDEX('メンバー'!$D$5:$D$24,$P2268)))</f>
        <v/>
      </c>
      <c r="K2268" s="32">
        <f>IF(OR($O2268="",$O2268="なし"),"",INDEX('案件'!$D$5:$D$84,$O2268)&amp;"")</f>
        <v/>
      </c>
      <c r="L2268" s="32">
        <f>IF(AND($A2268="",$B2268="",$C2268="",$F2268="",$G2268=""),"",IF(NOT(ISNUMBER($A2268)),"日付がない",IF($P2268="","氏名がない",IF($P2268="なし","氏名がメンバーにない",IF($O2268="","案件コードがない",IF($O2268="なし","案件コードが案件にない",IF($I2268="","時間がない",IF((N($F2268)*60+N($G2268))=0,"時間が0",IF($I2268=0,"丸めると0分","")))))))))</f>
        <v/>
      </c>
      <c r="M2268" s="58" t="n"/>
      <c r="N2268" s="33">
        <f>IF(ISNUMBER($A2268),DATE(YEAR($A2268),MONTH($A2268),1),"")</f>
        <v/>
      </c>
      <c r="O2268" s="34">
        <f>IF($C2268="","",IFERROR(MATCH($C2268,'案件'!$A$5:$A$84,0),"なし"))</f>
        <v/>
      </c>
      <c r="P2268" s="34">
        <f>IF($B2268="","",IFERROR(MATCH($B2268,'メンバー'!$B$5:$B$24,0),"なし"))</f>
        <v/>
      </c>
    </row>
    <row r="2269" ht="17" customHeight="1">
      <c r="A2269" s="23" t="n"/>
      <c r="B2269" s="21" t="n"/>
      <c r="C2269" s="21" t="n"/>
      <c r="D2269" s="29">
        <f>IF(OR($O2269="",$O2269="なし"),"",INDEX('案件'!$B$5:$B$84,$O2269)&amp;"")</f>
        <v/>
      </c>
      <c r="E2269" s="19" t="n"/>
      <c r="F2269" s="22" t="n"/>
      <c r="G2269" s="22" t="n"/>
      <c r="H2269" s="19" t="n"/>
      <c r="I2269" s="30">
        <f>IF(AND($F2269="",$G2269=""),"",IF(N('設定'!$B$11)&gt;0,ROUND((N($F2269)*60+N($G2269))/N('設定'!$B$11),0)*N('設定'!$B$11),(N($F2269)*60+N($G2269)))/60)</f>
        <v/>
      </c>
      <c r="J2269" s="31">
        <f>IF(OR($I2269="",$P2269="",$P2269="なし"),"",$I2269*N(INDEX('メンバー'!$D$5:$D$24,$P2269)))</f>
        <v/>
      </c>
      <c r="K2269" s="32">
        <f>IF(OR($O2269="",$O2269="なし"),"",INDEX('案件'!$D$5:$D$84,$O2269)&amp;"")</f>
        <v/>
      </c>
      <c r="L2269" s="32">
        <f>IF(AND($A2269="",$B2269="",$C2269="",$F2269="",$G2269=""),"",IF(NOT(ISNUMBER($A2269)),"日付がない",IF($P2269="","氏名がない",IF($P2269="なし","氏名がメンバーにない",IF($O2269="","案件コードがない",IF($O2269="なし","案件コードが案件にない",IF($I2269="","時間がない",IF((N($F2269)*60+N($G2269))=0,"時間が0",IF($I2269=0,"丸めると0分","")))))))))</f>
        <v/>
      </c>
      <c r="M2269" s="58" t="n"/>
      <c r="N2269" s="33">
        <f>IF(ISNUMBER($A2269),DATE(YEAR($A2269),MONTH($A2269),1),"")</f>
        <v/>
      </c>
      <c r="O2269" s="34">
        <f>IF($C2269="","",IFERROR(MATCH($C2269,'案件'!$A$5:$A$84,0),"なし"))</f>
        <v/>
      </c>
      <c r="P2269" s="34">
        <f>IF($B2269="","",IFERROR(MATCH($B2269,'メンバー'!$B$5:$B$24,0),"なし"))</f>
        <v/>
      </c>
    </row>
    <row r="2270" ht="17" customHeight="1">
      <c r="A2270" s="23" t="n"/>
      <c r="B2270" s="21" t="n"/>
      <c r="C2270" s="21" t="n"/>
      <c r="D2270" s="29">
        <f>IF(OR($O2270="",$O2270="なし"),"",INDEX('案件'!$B$5:$B$84,$O2270)&amp;"")</f>
        <v/>
      </c>
      <c r="E2270" s="19" t="n"/>
      <c r="F2270" s="22" t="n"/>
      <c r="G2270" s="22" t="n"/>
      <c r="H2270" s="19" t="n"/>
      <c r="I2270" s="30">
        <f>IF(AND($F2270="",$G2270=""),"",IF(N('設定'!$B$11)&gt;0,ROUND((N($F2270)*60+N($G2270))/N('設定'!$B$11),0)*N('設定'!$B$11),(N($F2270)*60+N($G2270)))/60)</f>
        <v/>
      </c>
      <c r="J2270" s="31">
        <f>IF(OR($I2270="",$P2270="",$P2270="なし"),"",$I2270*N(INDEX('メンバー'!$D$5:$D$24,$P2270)))</f>
        <v/>
      </c>
      <c r="K2270" s="32">
        <f>IF(OR($O2270="",$O2270="なし"),"",INDEX('案件'!$D$5:$D$84,$O2270)&amp;"")</f>
        <v/>
      </c>
      <c r="L2270" s="32">
        <f>IF(AND($A2270="",$B2270="",$C2270="",$F2270="",$G2270=""),"",IF(NOT(ISNUMBER($A2270)),"日付がない",IF($P2270="","氏名がない",IF($P2270="なし","氏名がメンバーにない",IF($O2270="","案件コードがない",IF($O2270="なし","案件コードが案件にない",IF($I2270="","時間がない",IF((N($F2270)*60+N($G2270))=0,"時間が0",IF($I2270=0,"丸めると0分","")))))))))</f>
        <v/>
      </c>
      <c r="M2270" s="58" t="n"/>
      <c r="N2270" s="33">
        <f>IF(ISNUMBER($A2270),DATE(YEAR($A2270),MONTH($A2270),1),"")</f>
        <v/>
      </c>
      <c r="O2270" s="34">
        <f>IF($C2270="","",IFERROR(MATCH($C2270,'案件'!$A$5:$A$84,0),"なし"))</f>
        <v/>
      </c>
      <c r="P2270" s="34">
        <f>IF($B2270="","",IFERROR(MATCH($B2270,'メンバー'!$B$5:$B$24,0),"なし"))</f>
        <v/>
      </c>
    </row>
    <row r="2271" ht="17" customHeight="1">
      <c r="A2271" s="23" t="n"/>
      <c r="B2271" s="21" t="n"/>
      <c r="C2271" s="21" t="n"/>
      <c r="D2271" s="29">
        <f>IF(OR($O2271="",$O2271="なし"),"",INDEX('案件'!$B$5:$B$84,$O2271)&amp;"")</f>
        <v/>
      </c>
      <c r="E2271" s="19" t="n"/>
      <c r="F2271" s="22" t="n"/>
      <c r="G2271" s="22" t="n"/>
      <c r="H2271" s="19" t="n"/>
      <c r="I2271" s="30">
        <f>IF(AND($F2271="",$G2271=""),"",IF(N('設定'!$B$11)&gt;0,ROUND((N($F2271)*60+N($G2271))/N('設定'!$B$11),0)*N('設定'!$B$11),(N($F2271)*60+N($G2271)))/60)</f>
        <v/>
      </c>
      <c r="J2271" s="31">
        <f>IF(OR($I2271="",$P2271="",$P2271="なし"),"",$I2271*N(INDEX('メンバー'!$D$5:$D$24,$P2271)))</f>
        <v/>
      </c>
      <c r="K2271" s="32">
        <f>IF(OR($O2271="",$O2271="なし"),"",INDEX('案件'!$D$5:$D$84,$O2271)&amp;"")</f>
        <v/>
      </c>
      <c r="L2271" s="32">
        <f>IF(AND($A2271="",$B2271="",$C2271="",$F2271="",$G2271=""),"",IF(NOT(ISNUMBER($A2271)),"日付がない",IF($P2271="","氏名がない",IF($P2271="なし","氏名がメンバーにない",IF($O2271="","案件コードがない",IF($O2271="なし","案件コードが案件にない",IF($I2271="","時間がない",IF((N($F2271)*60+N($G2271))=0,"時間が0",IF($I2271=0,"丸めると0分","")))))))))</f>
        <v/>
      </c>
      <c r="M2271" s="58" t="n"/>
      <c r="N2271" s="33">
        <f>IF(ISNUMBER($A2271),DATE(YEAR($A2271),MONTH($A2271),1),"")</f>
        <v/>
      </c>
      <c r="O2271" s="34">
        <f>IF($C2271="","",IFERROR(MATCH($C2271,'案件'!$A$5:$A$84,0),"なし"))</f>
        <v/>
      </c>
      <c r="P2271" s="34">
        <f>IF($B2271="","",IFERROR(MATCH($B2271,'メンバー'!$B$5:$B$24,0),"なし"))</f>
        <v/>
      </c>
    </row>
    <row r="2272" ht="17" customHeight="1">
      <c r="A2272" s="23" t="n"/>
      <c r="B2272" s="21" t="n"/>
      <c r="C2272" s="21" t="n"/>
      <c r="D2272" s="29">
        <f>IF(OR($O2272="",$O2272="なし"),"",INDEX('案件'!$B$5:$B$84,$O2272)&amp;"")</f>
        <v/>
      </c>
      <c r="E2272" s="19" t="n"/>
      <c r="F2272" s="22" t="n"/>
      <c r="G2272" s="22" t="n"/>
      <c r="H2272" s="19" t="n"/>
      <c r="I2272" s="30">
        <f>IF(AND($F2272="",$G2272=""),"",IF(N('設定'!$B$11)&gt;0,ROUND((N($F2272)*60+N($G2272))/N('設定'!$B$11),0)*N('設定'!$B$11),(N($F2272)*60+N($G2272)))/60)</f>
        <v/>
      </c>
      <c r="J2272" s="31">
        <f>IF(OR($I2272="",$P2272="",$P2272="なし"),"",$I2272*N(INDEX('メンバー'!$D$5:$D$24,$P2272)))</f>
        <v/>
      </c>
      <c r="K2272" s="32">
        <f>IF(OR($O2272="",$O2272="なし"),"",INDEX('案件'!$D$5:$D$84,$O2272)&amp;"")</f>
        <v/>
      </c>
      <c r="L2272" s="32">
        <f>IF(AND($A2272="",$B2272="",$C2272="",$F2272="",$G2272=""),"",IF(NOT(ISNUMBER($A2272)),"日付がない",IF($P2272="","氏名がない",IF($P2272="なし","氏名がメンバーにない",IF($O2272="","案件コードがない",IF($O2272="なし","案件コードが案件にない",IF($I2272="","時間がない",IF((N($F2272)*60+N($G2272))=0,"時間が0",IF($I2272=0,"丸めると0分","")))))))))</f>
        <v/>
      </c>
      <c r="M2272" s="58" t="n"/>
      <c r="N2272" s="33">
        <f>IF(ISNUMBER($A2272),DATE(YEAR($A2272),MONTH($A2272),1),"")</f>
        <v/>
      </c>
      <c r="O2272" s="34">
        <f>IF($C2272="","",IFERROR(MATCH($C2272,'案件'!$A$5:$A$84,0),"なし"))</f>
        <v/>
      </c>
      <c r="P2272" s="34">
        <f>IF($B2272="","",IFERROR(MATCH($B2272,'メンバー'!$B$5:$B$24,0),"なし"))</f>
        <v/>
      </c>
    </row>
    <row r="2273" ht="17" customHeight="1">
      <c r="A2273" s="23" t="n"/>
      <c r="B2273" s="21" t="n"/>
      <c r="C2273" s="21" t="n"/>
      <c r="D2273" s="29">
        <f>IF(OR($O2273="",$O2273="なし"),"",INDEX('案件'!$B$5:$B$84,$O2273)&amp;"")</f>
        <v/>
      </c>
      <c r="E2273" s="19" t="n"/>
      <c r="F2273" s="22" t="n"/>
      <c r="G2273" s="22" t="n"/>
      <c r="H2273" s="19" t="n"/>
      <c r="I2273" s="30">
        <f>IF(AND($F2273="",$G2273=""),"",IF(N('設定'!$B$11)&gt;0,ROUND((N($F2273)*60+N($G2273))/N('設定'!$B$11),0)*N('設定'!$B$11),(N($F2273)*60+N($G2273)))/60)</f>
        <v/>
      </c>
      <c r="J2273" s="31">
        <f>IF(OR($I2273="",$P2273="",$P2273="なし"),"",$I2273*N(INDEX('メンバー'!$D$5:$D$24,$P2273)))</f>
        <v/>
      </c>
      <c r="K2273" s="32">
        <f>IF(OR($O2273="",$O2273="なし"),"",INDEX('案件'!$D$5:$D$84,$O2273)&amp;"")</f>
        <v/>
      </c>
      <c r="L2273" s="32">
        <f>IF(AND($A2273="",$B2273="",$C2273="",$F2273="",$G2273=""),"",IF(NOT(ISNUMBER($A2273)),"日付がない",IF($P2273="","氏名がない",IF($P2273="なし","氏名がメンバーにない",IF($O2273="","案件コードがない",IF($O2273="なし","案件コードが案件にない",IF($I2273="","時間がない",IF((N($F2273)*60+N($G2273))=0,"時間が0",IF($I2273=0,"丸めると0分","")))))))))</f>
        <v/>
      </c>
      <c r="M2273" s="58" t="n"/>
      <c r="N2273" s="33">
        <f>IF(ISNUMBER($A2273),DATE(YEAR($A2273),MONTH($A2273),1),"")</f>
        <v/>
      </c>
      <c r="O2273" s="34">
        <f>IF($C2273="","",IFERROR(MATCH($C2273,'案件'!$A$5:$A$84,0),"なし"))</f>
        <v/>
      </c>
      <c r="P2273" s="34">
        <f>IF($B2273="","",IFERROR(MATCH($B2273,'メンバー'!$B$5:$B$24,0),"なし"))</f>
        <v/>
      </c>
    </row>
    <row r="2274" ht="17" customHeight="1">
      <c r="A2274" s="23" t="n"/>
      <c r="B2274" s="21" t="n"/>
      <c r="C2274" s="21" t="n"/>
      <c r="D2274" s="29">
        <f>IF(OR($O2274="",$O2274="なし"),"",INDEX('案件'!$B$5:$B$84,$O2274)&amp;"")</f>
        <v/>
      </c>
      <c r="E2274" s="19" t="n"/>
      <c r="F2274" s="22" t="n"/>
      <c r="G2274" s="22" t="n"/>
      <c r="H2274" s="19" t="n"/>
      <c r="I2274" s="30">
        <f>IF(AND($F2274="",$G2274=""),"",IF(N('設定'!$B$11)&gt;0,ROUND((N($F2274)*60+N($G2274))/N('設定'!$B$11),0)*N('設定'!$B$11),(N($F2274)*60+N($G2274)))/60)</f>
        <v/>
      </c>
      <c r="J2274" s="31">
        <f>IF(OR($I2274="",$P2274="",$P2274="なし"),"",$I2274*N(INDEX('メンバー'!$D$5:$D$24,$P2274)))</f>
        <v/>
      </c>
      <c r="K2274" s="32">
        <f>IF(OR($O2274="",$O2274="なし"),"",INDEX('案件'!$D$5:$D$84,$O2274)&amp;"")</f>
        <v/>
      </c>
      <c r="L2274" s="32">
        <f>IF(AND($A2274="",$B2274="",$C2274="",$F2274="",$G2274=""),"",IF(NOT(ISNUMBER($A2274)),"日付がない",IF($P2274="","氏名がない",IF($P2274="なし","氏名がメンバーにない",IF($O2274="","案件コードがない",IF($O2274="なし","案件コードが案件にない",IF($I2274="","時間がない",IF((N($F2274)*60+N($G2274))=0,"時間が0",IF($I2274=0,"丸めると0分","")))))))))</f>
        <v/>
      </c>
      <c r="M2274" s="58" t="n"/>
      <c r="N2274" s="33">
        <f>IF(ISNUMBER($A2274),DATE(YEAR($A2274),MONTH($A2274),1),"")</f>
        <v/>
      </c>
      <c r="O2274" s="34">
        <f>IF($C2274="","",IFERROR(MATCH($C2274,'案件'!$A$5:$A$84,0),"なし"))</f>
        <v/>
      </c>
      <c r="P2274" s="34">
        <f>IF($B2274="","",IFERROR(MATCH($B2274,'メンバー'!$B$5:$B$24,0),"なし"))</f>
        <v/>
      </c>
    </row>
    <row r="2275" ht="17" customHeight="1">
      <c r="A2275" s="23" t="n"/>
      <c r="B2275" s="21" t="n"/>
      <c r="C2275" s="21" t="n"/>
      <c r="D2275" s="29">
        <f>IF(OR($O2275="",$O2275="なし"),"",INDEX('案件'!$B$5:$B$84,$O2275)&amp;"")</f>
        <v/>
      </c>
      <c r="E2275" s="19" t="n"/>
      <c r="F2275" s="22" t="n"/>
      <c r="G2275" s="22" t="n"/>
      <c r="H2275" s="19" t="n"/>
      <c r="I2275" s="30">
        <f>IF(AND($F2275="",$G2275=""),"",IF(N('設定'!$B$11)&gt;0,ROUND((N($F2275)*60+N($G2275))/N('設定'!$B$11),0)*N('設定'!$B$11),(N($F2275)*60+N($G2275)))/60)</f>
        <v/>
      </c>
      <c r="J2275" s="31">
        <f>IF(OR($I2275="",$P2275="",$P2275="なし"),"",$I2275*N(INDEX('メンバー'!$D$5:$D$24,$P2275)))</f>
        <v/>
      </c>
      <c r="K2275" s="32">
        <f>IF(OR($O2275="",$O2275="なし"),"",INDEX('案件'!$D$5:$D$84,$O2275)&amp;"")</f>
        <v/>
      </c>
      <c r="L2275" s="32">
        <f>IF(AND($A2275="",$B2275="",$C2275="",$F2275="",$G2275=""),"",IF(NOT(ISNUMBER($A2275)),"日付がない",IF($P2275="","氏名がない",IF($P2275="なし","氏名がメンバーにない",IF($O2275="","案件コードがない",IF($O2275="なし","案件コードが案件にない",IF($I2275="","時間がない",IF((N($F2275)*60+N($G2275))=0,"時間が0",IF($I2275=0,"丸めると0分","")))))))))</f>
        <v/>
      </c>
      <c r="M2275" s="58" t="n"/>
      <c r="N2275" s="33">
        <f>IF(ISNUMBER($A2275),DATE(YEAR($A2275),MONTH($A2275),1),"")</f>
        <v/>
      </c>
      <c r="O2275" s="34">
        <f>IF($C2275="","",IFERROR(MATCH($C2275,'案件'!$A$5:$A$84,0),"なし"))</f>
        <v/>
      </c>
      <c r="P2275" s="34">
        <f>IF($B2275="","",IFERROR(MATCH($B2275,'メンバー'!$B$5:$B$24,0),"なし"))</f>
        <v/>
      </c>
    </row>
    <row r="2276" ht="17" customHeight="1">
      <c r="A2276" s="23" t="n"/>
      <c r="B2276" s="21" t="n"/>
      <c r="C2276" s="21" t="n"/>
      <c r="D2276" s="29">
        <f>IF(OR($O2276="",$O2276="なし"),"",INDEX('案件'!$B$5:$B$84,$O2276)&amp;"")</f>
        <v/>
      </c>
      <c r="E2276" s="19" t="n"/>
      <c r="F2276" s="22" t="n"/>
      <c r="G2276" s="22" t="n"/>
      <c r="H2276" s="19" t="n"/>
      <c r="I2276" s="30">
        <f>IF(AND($F2276="",$G2276=""),"",IF(N('設定'!$B$11)&gt;0,ROUND((N($F2276)*60+N($G2276))/N('設定'!$B$11),0)*N('設定'!$B$11),(N($F2276)*60+N($G2276)))/60)</f>
        <v/>
      </c>
      <c r="J2276" s="31">
        <f>IF(OR($I2276="",$P2276="",$P2276="なし"),"",$I2276*N(INDEX('メンバー'!$D$5:$D$24,$P2276)))</f>
        <v/>
      </c>
      <c r="K2276" s="32">
        <f>IF(OR($O2276="",$O2276="なし"),"",INDEX('案件'!$D$5:$D$84,$O2276)&amp;"")</f>
        <v/>
      </c>
      <c r="L2276" s="32">
        <f>IF(AND($A2276="",$B2276="",$C2276="",$F2276="",$G2276=""),"",IF(NOT(ISNUMBER($A2276)),"日付がない",IF($P2276="","氏名がない",IF($P2276="なし","氏名がメンバーにない",IF($O2276="","案件コードがない",IF($O2276="なし","案件コードが案件にない",IF($I2276="","時間がない",IF((N($F2276)*60+N($G2276))=0,"時間が0",IF($I2276=0,"丸めると0分","")))))))))</f>
        <v/>
      </c>
      <c r="M2276" s="58" t="n"/>
      <c r="N2276" s="33">
        <f>IF(ISNUMBER($A2276),DATE(YEAR($A2276),MONTH($A2276),1),"")</f>
        <v/>
      </c>
      <c r="O2276" s="34">
        <f>IF($C2276="","",IFERROR(MATCH($C2276,'案件'!$A$5:$A$84,0),"なし"))</f>
        <v/>
      </c>
      <c r="P2276" s="34">
        <f>IF($B2276="","",IFERROR(MATCH($B2276,'メンバー'!$B$5:$B$24,0),"なし"))</f>
        <v/>
      </c>
    </row>
    <row r="2277" ht="17" customHeight="1">
      <c r="A2277" s="23" t="n"/>
      <c r="B2277" s="21" t="n"/>
      <c r="C2277" s="21" t="n"/>
      <c r="D2277" s="29">
        <f>IF(OR($O2277="",$O2277="なし"),"",INDEX('案件'!$B$5:$B$84,$O2277)&amp;"")</f>
        <v/>
      </c>
      <c r="E2277" s="19" t="n"/>
      <c r="F2277" s="22" t="n"/>
      <c r="G2277" s="22" t="n"/>
      <c r="H2277" s="19" t="n"/>
      <c r="I2277" s="30">
        <f>IF(AND($F2277="",$G2277=""),"",IF(N('設定'!$B$11)&gt;0,ROUND((N($F2277)*60+N($G2277))/N('設定'!$B$11),0)*N('設定'!$B$11),(N($F2277)*60+N($G2277)))/60)</f>
        <v/>
      </c>
      <c r="J2277" s="31">
        <f>IF(OR($I2277="",$P2277="",$P2277="なし"),"",$I2277*N(INDEX('メンバー'!$D$5:$D$24,$P2277)))</f>
        <v/>
      </c>
      <c r="K2277" s="32">
        <f>IF(OR($O2277="",$O2277="なし"),"",INDEX('案件'!$D$5:$D$84,$O2277)&amp;"")</f>
        <v/>
      </c>
      <c r="L2277" s="32">
        <f>IF(AND($A2277="",$B2277="",$C2277="",$F2277="",$G2277=""),"",IF(NOT(ISNUMBER($A2277)),"日付がない",IF($P2277="","氏名がない",IF($P2277="なし","氏名がメンバーにない",IF($O2277="","案件コードがない",IF($O2277="なし","案件コードが案件にない",IF($I2277="","時間がない",IF((N($F2277)*60+N($G2277))=0,"時間が0",IF($I2277=0,"丸めると0分","")))))))))</f>
        <v/>
      </c>
      <c r="M2277" s="58" t="n"/>
      <c r="N2277" s="33">
        <f>IF(ISNUMBER($A2277),DATE(YEAR($A2277),MONTH($A2277),1),"")</f>
        <v/>
      </c>
      <c r="O2277" s="34">
        <f>IF($C2277="","",IFERROR(MATCH($C2277,'案件'!$A$5:$A$84,0),"なし"))</f>
        <v/>
      </c>
      <c r="P2277" s="34">
        <f>IF($B2277="","",IFERROR(MATCH($B2277,'メンバー'!$B$5:$B$24,0),"なし"))</f>
        <v/>
      </c>
    </row>
    <row r="2278" ht="17" customHeight="1">
      <c r="A2278" s="23" t="n"/>
      <c r="B2278" s="21" t="n"/>
      <c r="C2278" s="21" t="n"/>
      <c r="D2278" s="29">
        <f>IF(OR($O2278="",$O2278="なし"),"",INDEX('案件'!$B$5:$B$84,$O2278)&amp;"")</f>
        <v/>
      </c>
      <c r="E2278" s="19" t="n"/>
      <c r="F2278" s="22" t="n"/>
      <c r="G2278" s="22" t="n"/>
      <c r="H2278" s="19" t="n"/>
      <c r="I2278" s="30">
        <f>IF(AND($F2278="",$G2278=""),"",IF(N('設定'!$B$11)&gt;0,ROUND((N($F2278)*60+N($G2278))/N('設定'!$B$11),0)*N('設定'!$B$11),(N($F2278)*60+N($G2278)))/60)</f>
        <v/>
      </c>
      <c r="J2278" s="31">
        <f>IF(OR($I2278="",$P2278="",$P2278="なし"),"",$I2278*N(INDEX('メンバー'!$D$5:$D$24,$P2278)))</f>
        <v/>
      </c>
      <c r="K2278" s="32">
        <f>IF(OR($O2278="",$O2278="なし"),"",INDEX('案件'!$D$5:$D$84,$O2278)&amp;"")</f>
        <v/>
      </c>
      <c r="L2278" s="32">
        <f>IF(AND($A2278="",$B2278="",$C2278="",$F2278="",$G2278=""),"",IF(NOT(ISNUMBER($A2278)),"日付がない",IF($P2278="","氏名がない",IF($P2278="なし","氏名がメンバーにない",IF($O2278="","案件コードがない",IF($O2278="なし","案件コードが案件にない",IF($I2278="","時間がない",IF((N($F2278)*60+N($G2278))=0,"時間が0",IF($I2278=0,"丸めると0分","")))))))))</f>
        <v/>
      </c>
      <c r="M2278" s="58" t="n"/>
      <c r="N2278" s="33">
        <f>IF(ISNUMBER($A2278),DATE(YEAR($A2278),MONTH($A2278),1),"")</f>
        <v/>
      </c>
      <c r="O2278" s="34">
        <f>IF($C2278="","",IFERROR(MATCH($C2278,'案件'!$A$5:$A$84,0),"なし"))</f>
        <v/>
      </c>
      <c r="P2278" s="34">
        <f>IF($B2278="","",IFERROR(MATCH($B2278,'メンバー'!$B$5:$B$24,0),"なし"))</f>
        <v/>
      </c>
    </row>
    <row r="2279" ht="17" customHeight="1">
      <c r="A2279" s="23" t="n"/>
      <c r="B2279" s="21" t="n"/>
      <c r="C2279" s="21" t="n"/>
      <c r="D2279" s="29">
        <f>IF(OR($O2279="",$O2279="なし"),"",INDEX('案件'!$B$5:$B$84,$O2279)&amp;"")</f>
        <v/>
      </c>
      <c r="E2279" s="19" t="n"/>
      <c r="F2279" s="22" t="n"/>
      <c r="G2279" s="22" t="n"/>
      <c r="H2279" s="19" t="n"/>
      <c r="I2279" s="30">
        <f>IF(AND($F2279="",$G2279=""),"",IF(N('設定'!$B$11)&gt;0,ROUND((N($F2279)*60+N($G2279))/N('設定'!$B$11),0)*N('設定'!$B$11),(N($F2279)*60+N($G2279)))/60)</f>
        <v/>
      </c>
      <c r="J2279" s="31">
        <f>IF(OR($I2279="",$P2279="",$P2279="なし"),"",$I2279*N(INDEX('メンバー'!$D$5:$D$24,$P2279)))</f>
        <v/>
      </c>
      <c r="K2279" s="32">
        <f>IF(OR($O2279="",$O2279="なし"),"",INDEX('案件'!$D$5:$D$84,$O2279)&amp;"")</f>
        <v/>
      </c>
      <c r="L2279" s="32">
        <f>IF(AND($A2279="",$B2279="",$C2279="",$F2279="",$G2279=""),"",IF(NOT(ISNUMBER($A2279)),"日付がない",IF($P2279="","氏名がない",IF($P2279="なし","氏名がメンバーにない",IF($O2279="","案件コードがない",IF($O2279="なし","案件コードが案件にない",IF($I2279="","時間がない",IF((N($F2279)*60+N($G2279))=0,"時間が0",IF($I2279=0,"丸めると0分","")))))))))</f>
        <v/>
      </c>
      <c r="M2279" s="58" t="n"/>
      <c r="N2279" s="33">
        <f>IF(ISNUMBER($A2279),DATE(YEAR($A2279),MONTH($A2279),1),"")</f>
        <v/>
      </c>
      <c r="O2279" s="34">
        <f>IF($C2279="","",IFERROR(MATCH($C2279,'案件'!$A$5:$A$84,0),"なし"))</f>
        <v/>
      </c>
      <c r="P2279" s="34">
        <f>IF($B2279="","",IFERROR(MATCH($B2279,'メンバー'!$B$5:$B$24,0),"なし"))</f>
        <v/>
      </c>
    </row>
    <row r="2280" ht="17" customHeight="1">
      <c r="A2280" s="23" t="n"/>
      <c r="B2280" s="21" t="n"/>
      <c r="C2280" s="21" t="n"/>
      <c r="D2280" s="29">
        <f>IF(OR($O2280="",$O2280="なし"),"",INDEX('案件'!$B$5:$B$84,$O2280)&amp;"")</f>
        <v/>
      </c>
      <c r="E2280" s="19" t="n"/>
      <c r="F2280" s="22" t="n"/>
      <c r="G2280" s="22" t="n"/>
      <c r="H2280" s="19" t="n"/>
      <c r="I2280" s="30">
        <f>IF(AND($F2280="",$G2280=""),"",IF(N('設定'!$B$11)&gt;0,ROUND((N($F2280)*60+N($G2280))/N('設定'!$B$11),0)*N('設定'!$B$11),(N($F2280)*60+N($G2280)))/60)</f>
        <v/>
      </c>
      <c r="J2280" s="31">
        <f>IF(OR($I2280="",$P2280="",$P2280="なし"),"",$I2280*N(INDEX('メンバー'!$D$5:$D$24,$P2280)))</f>
        <v/>
      </c>
      <c r="K2280" s="32">
        <f>IF(OR($O2280="",$O2280="なし"),"",INDEX('案件'!$D$5:$D$84,$O2280)&amp;"")</f>
        <v/>
      </c>
      <c r="L2280" s="32">
        <f>IF(AND($A2280="",$B2280="",$C2280="",$F2280="",$G2280=""),"",IF(NOT(ISNUMBER($A2280)),"日付がない",IF($P2280="","氏名がない",IF($P2280="なし","氏名がメンバーにない",IF($O2280="","案件コードがない",IF($O2280="なし","案件コードが案件にない",IF($I2280="","時間がない",IF((N($F2280)*60+N($G2280))=0,"時間が0",IF($I2280=0,"丸めると0分","")))))))))</f>
        <v/>
      </c>
      <c r="M2280" s="58" t="n"/>
      <c r="N2280" s="33">
        <f>IF(ISNUMBER($A2280),DATE(YEAR($A2280),MONTH($A2280),1),"")</f>
        <v/>
      </c>
      <c r="O2280" s="34">
        <f>IF($C2280="","",IFERROR(MATCH($C2280,'案件'!$A$5:$A$84,0),"なし"))</f>
        <v/>
      </c>
      <c r="P2280" s="34">
        <f>IF($B2280="","",IFERROR(MATCH($B2280,'メンバー'!$B$5:$B$24,0),"なし"))</f>
        <v/>
      </c>
    </row>
    <row r="2281" ht="17" customHeight="1">
      <c r="A2281" s="23" t="n"/>
      <c r="B2281" s="21" t="n"/>
      <c r="C2281" s="21" t="n"/>
      <c r="D2281" s="29">
        <f>IF(OR($O2281="",$O2281="なし"),"",INDEX('案件'!$B$5:$B$84,$O2281)&amp;"")</f>
        <v/>
      </c>
      <c r="E2281" s="19" t="n"/>
      <c r="F2281" s="22" t="n"/>
      <c r="G2281" s="22" t="n"/>
      <c r="H2281" s="19" t="n"/>
      <c r="I2281" s="30">
        <f>IF(AND($F2281="",$G2281=""),"",IF(N('設定'!$B$11)&gt;0,ROUND((N($F2281)*60+N($G2281))/N('設定'!$B$11),0)*N('設定'!$B$11),(N($F2281)*60+N($G2281)))/60)</f>
        <v/>
      </c>
      <c r="J2281" s="31">
        <f>IF(OR($I2281="",$P2281="",$P2281="なし"),"",$I2281*N(INDEX('メンバー'!$D$5:$D$24,$P2281)))</f>
        <v/>
      </c>
      <c r="K2281" s="32">
        <f>IF(OR($O2281="",$O2281="なし"),"",INDEX('案件'!$D$5:$D$84,$O2281)&amp;"")</f>
        <v/>
      </c>
      <c r="L2281" s="32">
        <f>IF(AND($A2281="",$B2281="",$C2281="",$F2281="",$G2281=""),"",IF(NOT(ISNUMBER($A2281)),"日付がない",IF($P2281="","氏名がない",IF($P2281="なし","氏名がメンバーにない",IF($O2281="","案件コードがない",IF($O2281="なし","案件コードが案件にない",IF($I2281="","時間がない",IF((N($F2281)*60+N($G2281))=0,"時間が0",IF($I2281=0,"丸めると0分","")))))))))</f>
        <v/>
      </c>
      <c r="M2281" s="58" t="n"/>
      <c r="N2281" s="33">
        <f>IF(ISNUMBER($A2281),DATE(YEAR($A2281),MONTH($A2281),1),"")</f>
        <v/>
      </c>
      <c r="O2281" s="34">
        <f>IF($C2281="","",IFERROR(MATCH($C2281,'案件'!$A$5:$A$84,0),"なし"))</f>
        <v/>
      </c>
      <c r="P2281" s="34">
        <f>IF($B2281="","",IFERROR(MATCH($B2281,'メンバー'!$B$5:$B$24,0),"なし"))</f>
        <v/>
      </c>
    </row>
    <row r="2282" ht="17" customHeight="1">
      <c r="A2282" s="23" t="n"/>
      <c r="B2282" s="21" t="n"/>
      <c r="C2282" s="21" t="n"/>
      <c r="D2282" s="29">
        <f>IF(OR($O2282="",$O2282="なし"),"",INDEX('案件'!$B$5:$B$84,$O2282)&amp;"")</f>
        <v/>
      </c>
      <c r="E2282" s="19" t="n"/>
      <c r="F2282" s="22" t="n"/>
      <c r="G2282" s="22" t="n"/>
      <c r="H2282" s="19" t="n"/>
      <c r="I2282" s="30">
        <f>IF(AND($F2282="",$G2282=""),"",IF(N('設定'!$B$11)&gt;0,ROUND((N($F2282)*60+N($G2282))/N('設定'!$B$11),0)*N('設定'!$B$11),(N($F2282)*60+N($G2282)))/60)</f>
        <v/>
      </c>
      <c r="J2282" s="31">
        <f>IF(OR($I2282="",$P2282="",$P2282="なし"),"",$I2282*N(INDEX('メンバー'!$D$5:$D$24,$P2282)))</f>
        <v/>
      </c>
      <c r="K2282" s="32">
        <f>IF(OR($O2282="",$O2282="なし"),"",INDEX('案件'!$D$5:$D$84,$O2282)&amp;"")</f>
        <v/>
      </c>
      <c r="L2282" s="32">
        <f>IF(AND($A2282="",$B2282="",$C2282="",$F2282="",$G2282=""),"",IF(NOT(ISNUMBER($A2282)),"日付がない",IF($P2282="","氏名がない",IF($P2282="なし","氏名がメンバーにない",IF($O2282="","案件コードがない",IF($O2282="なし","案件コードが案件にない",IF($I2282="","時間がない",IF((N($F2282)*60+N($G2282))=0,"時間が0",IF($I2282=0,"丸めると0分","")))))))))</f>
        <v/>
      </c>
      <c r="M2282" s="58" t="n"/>
      <c r="N2282" s="33">
        <f>IF(ISNUMBER($A2282),DATE(YEAR($A2282),MONTH($A2282),1),"")</f>
        <v/>
      </c>
      <c r="O2282" s="34">
        <f>IF($C2282="","",IFERROR(MATCH($C2282,'案件'!$A$5:$A$84,0),"なし"))</f>
        <v/>
      </c>
      <c r="P2282" s="34">
        <f>IF($B2282="","",IFERROR(MATCH($B2282,'メンバー'!$B$5:$B$24,0),"なし"))</f>
        <v/>
      </c>
    </row>
    <row r="2283" ht="17" customHeight="1">
      <c r="A2283" s="23" t="n"/>
      <c r="B2283" s="21" t="n"/>
      <c r="C2283" s="21" t="n"/>
      <c r="D2283" s="29">
        <f>IF(OR($O2283="",$O2283="なし"),"",INDEX('案件'!$B$5:$B$84,$O2283)&amp;"")</f>
        <v/>
      </c>
      <c r="E2283" s="19" t="n"/>
      <c r="F2283" s="22" t="n"/>
      <c r="G2283" s="22" t="n"/>
      <c r="H2283" s="19" t="n"/>
      <c r="I2283" s="30">
        <f>IF(AND($F2283="",$G2283=""),"",IF(N('設定'!$B$11)&gt;0,ROUND((N($F2283)*60+N($G2283))/N('設定'!$B$11),0)*N('設定'!$B$11),(N($F2283)*60+N($G2283)))/60)</f>
        <v/>
      </c>
      <c r="J2283" s="31">
        <f>IF(OR($I2283="",$P2283="",$P2283="なし"),"",$I2283*N(INDEX('メンバー'!$D$5:$D$24,$P2283)))</f>
        <v/>
      </c>
      <c r="K2283" s="32">
        <f>IF(OR($O2283="",$O2283="なし"),"",INDEX('案件'!$D$5:$D$84,$O2283)&amp;"")</f>
        <v/>
      </c>
      <c r="L2283" s="32">
        <f>IF(AND($A2283="",$B2283="",$C2283="",$F2283="",$G2283=""),"",IF(NOT(ISNUMBER($A2283)),"日付がない",IF($P2283="","氏名がない",IF($P2283="なし","氏名がメンバーにない",IF($O2283="","案件コードがない",IF($O2283="なし","案件コードが案件にない",IF($I2283="","時間がない",IF((N($F2283)*60+N($G2283))=0,"時間が0",IF($I2283=0,"丸めると0分","")))))))))</f>
        <v/>
      </c>
      <c r="M2283" s="58" t="n"/>
      <c r="N2283" s="33">
        <f>IF(ISNUMBER($A2283),DATE(YEAR($A2283),MONTH($A2283),1),"")</f>
        <v/>
      </c>
      <c r="O2283" s="34">
        <f>IF($C2283="","",IFERROR(MATCH($C2283,'案件'!$A$5:$A$84,0),"なし"))</f>
        <v/>
      </c>
      <c r="P2283" s="34">
        <f>IF($B2283="","",IFERROR(MATCH($B2283,'メンバー'!$B$5:$B$24,0),"なし"))</f>
        <v/>
      </c>
    </row>
    <row r="2284" ht="17" customHeight="1">
      <c r="A2284" s="23" t="n"/>
      <c r="B2284" s="21" t="n"/>
      <c r="C2284" s="21" t="n"/>
      <c r="D2284" s="29">
        <f>IF(OR($O2284="",$O2284="なし"),"",INDEX('案件'!$B$5:$B$84,$O2284)&amp;"")</f>
        <v/>
      </c>
      <c r="E2284" s="19" t="n"/>
      <c r="F2284" s="22" t="n"/>
      <c r="G2284" s="22" t="n"/>
      <c r="H2284" s="19" t="n"/>
      <c r="I2284" s="30">
        <f>IF(AND($F2284="",$G2284=""),"",IF(N('設定'!$B$11)&gt;0,ROUND((N($F2284)*60+N($G2284))/N('設定'!$B$11),0)*N('設定'!$B$11),(N($F2284)*60+N($G2284)))/60)</f>
        <v/>
      </c>
      <c r="J2284" s="31">
        <f>IF(OR($I2284="",$P2284="",$P2284="なし"),"",$I2284*N(INDEX('メンバー'!$D$5:$D$24,$P2284)))</f>
        <v/>
      </c>
      <c r="K2284" s="32">
        <f>IF(OR($O2284="",$O2284="なし"),"",INDEX('案件'!$D$5:$D$84,$O2284)&amp;"")</f>
        <v/>
      </c>
      <c r="L2284" s="32">
        <f>IF(AND($A2284="",$B2284="",$C2284="",$F2284="",$G2284=""),"",IF(NOT(ISNUMBER($A2284)),"日付がない",IF($P2284="","氏名がない",IF($P2284="なし","氏名がメンバーにない",IF($O2284="","案件コードがない",IF($O2284="なし","案件コードが案件にない",IF($I2284="","時間がない",IF((N($F2284)*60+N($G2284))=0,"時間が0",IF($I2284=0,"丸めると0分","")))))))))</f>
        <v/>
      </c>
      <c r="M2284" s="58" t="n"/>
      <c r="N2284" s="33">
        <f>IF(ISNUMBER($A2284),DATE(YEAR($A2284),MONTH($A2284),1),"")</f>
        <v/>
      </c>
      <c r="O2284" s="34">
        <f>IF($C2284="","",IFERROR(MATCH($C2284,'案件'!$A$5:$A$84,0),"なし"))</f>
        <v/>
      </c>
      <c r="P2284" s="34">
        <f>IF($B2284="","",IFERROR(MATCH($B2284,'メンバー'!$B$5:$B$24,0),"なし"))</f>
        <v/>
      </c>
    </row>
    <row r="2285" ht="17" customHeight="1">
      <c r="A2285" s="23" t="n"/>
      <c r="B2285" s="21" t="n"/>
      <c r="C2285" s="21" t="n"/>
      <c r="D2285" s="29">
        <f>IF(OR($O2285="",$O2285="なし"),"",INDEX('案件'!$B$5:$B$84,$O2285)&amp;"")</f>
        <v/>
      </c>
      <c r="E2285" s="19" t="n"/>
      <c r="F2285" s="22" t="n"/>
      <c r="G2285" s="22" t="n"/>
      <c r="H2285" s="19" t="n"/>
      <c r="I2285" s="30">
        <f>IF(AND($F2285="",$G2285=""),"",IF(N('設定'!$B$11)&gt;0,ROUND((N($F2285)*60+N($G2285))/N('設定'!$B$11),0)*N('設定'!$B$11),(N($F2285)*60+N($G2285)))/60)</f>
        <v/>
      </c>
      <c r="J2285" s="31">
        <f>IF(OR($I2285="",$P2285="",$P2285="なし"),"",$I2285*N(INDEX('メンバー'!$D$5:$D$24,$P2285)))</f>
        <v/>
      </c>
      <c r="K2285" s="32">
        <f>IF(OR($O2285="",$O2285="なし"),"",INDEX('案件'!$D$5:$D$84,$O2285)&amp;"")</f>
        <v/>
      </c>
      <c r="L2285" s="32">
        <f>IF(AND($A2285="",$B2285="",$C2285="",$F2285="",$G2285=""),"",IF(NOT(ISNUMBER($A2285)),"日付がない",IF($P2285="","氏名がない",IF($P2285="なし","氏名がメンバーにない",IF($O2285="","案件コードがない",IF($O2285="なし","案件コードが案件にない",IF($I2285="","時間がない",IF((N($F2285)*60+N($G2285))=0,"時間が0",IF($I2285=0,"丸めると0分","")))))))))</f>
        <v/>
      </c>
      <c r="M2285" s="58" t="n"/>
      <c r="N2285" s="33">
        <f>IF(ISNUMBER($A2285),DATE(YEAR($A2285),MONTH($A2285),1),"")</f>
        <v/>
      </c>
      <c r="O2285" s="34">
        <f>IF($C2285="","",IFERROR(MATCH($C2285,'案件'!$A$5:$A$84,0),"なし"))</f>
        <v/>
      </c>
      <c r="P2285" s="34">
        <f>IF($B2285="","",IFERROR(MATCH($B2285,'メンバー'!$B$5:$B$24,0),"なし"))</f>
        <v/>
      </c>
    </row>
    <row r="2286" ht="17" customHeight="1">
      <c r="A2286" s="23" t="n"/>
      <c r="B2286" s="21" t="n"/>
      <c r="C2286" s="21" t="n"/>
      <c r="D2286" s="29">
        <f>IF(OR($O2286="",$O2286="なし"),"",INDEX('案件'!$B$5:$B$84,$O2286)&amp;"")</f>
        <v/>
      </c>
      <c r="E2286" s="19" t="n"/>
      <c r="F2286" s="22" t="n"/>
      <c r="G2286" s="22" t="n"/>
      <c r="H2286" s="19" t="n"/>
      <c r="I2286" s="30">
        <f>IF(AND($F2286="",$G2286=""),"",IF(N('設定'!$B$11)&gt;0,ROUND((N($F2286)*60+N($G2286))/N('設定'!$B$11),0)*N('設定'!$B$11),(N($F2286)*60+N($G2286)))/60)</f>
        <v/>
      </c>
      <c r="J2286" s="31">
        <f>IF(OR($I2286="",$P2286="",$P2286="なし"),"",$I2286*N(INDEX('メンバー'!$D$5:$D$24,$P2286)))</f>
        <v/>
      </c>
      <c r="K2286" s="32">
        <f>IF(OR($O2286="",$O2286="なし"),"",INDEX('案件'!$D$5:$D$84,$O2286)&amp;"")</f>
        <v/>
      </c>
      <c r="L2286" s="32">
        <f>IF(AND($A2286="",$B2286="",$C2286="",$F2286="",$G2286=""),"",IF(NOT(ISNUMBER($A2286)),"日付がない",IF($P2286="","氏名がない",IF($P2286="なし","氏名がメンバーにない",IF($O2286="","案件コードがない",IF($O2286="なし","案件コードが案件にない",IF($I2286="","時間がない",IF((N($F2286)*60+N($G2286))=0,"時間が0",IF($I2286=0,"丸めると0分","")))))))))</f>
        <v/>
      </c>
      <c r="M2286" s="58" t="n"/>
      <c r="N2286" s="33">
        <f>IF(ISNUMBER($A2286),DATE(YEAR($A2286),MONTH($A2286),1),"")</f>
        <v/>
      </c>
      <c r="O2286" s="34">
        <f>IF($C2286="","",IFERROR(MATCH($C2286,'案件'!$A$5:$A$84,0),"なし"))</f>
        <v/>
      </c>
      <c r="P2286" s="34">
        <f>IF($B2286="","",IFERROR(MATCH($B2286,'メンバー'!$B$5:$B$24,0),"なし"))</f>
        <v/>
      </c>
    </row>
    <row r="2287" ht="17" customHeight="1">
      <c r="A2287" s="23" t="n"/>
      <c r="B2287" s="21" t="n"/>
      <c r="C2287" s="21" t="n"/>
      <c r="D2287" s="29">
        <f>IF(OR($O2287="",$O2287="なし"),"",INDEX('案件'!$B$5:$B$84,$O2287)&amp;"")</f>
        <v/>
      </c>
      <c r="E2287" s="19" t="n"/>
      <c r="F2287" s="22" t="n"/>
      <c r="G2287" s="22" t="n"/>
      <c r="H2287" s="19" t="n"/>
      <c r="I2287" s="30">
        <f>IF(AND($F2287="",$G2287=""),"",IF(N('設定'!$B$11)&gt;0,ROUND((N($F2287)*60+N($G2287))/N('設定'!$B$11),0)*N('設定'!$B$11),(N($F2287)*60+N($G2287)))/60)</f>
        <v/>
      </c>
      <c r="J2287" s="31">
        <f>IF(OR($I2287="",$P2287="",$P2287="なし"),"",$I2287*N(INDEX('メンバー'!$D$5:$D$24,$P2287)))</f>
        <v/>
      </c>
      <c r="K2287" s="32">
        <f>IF(OR($O2287="",$O2287="なし"),"",INDEX('案件'!$D$5:$D$84,$O2287)&amp;"")</f>
        <v/>
      </c>
      <c r="L2287" s="32">
        <f>IF(AND($A2287="",$B2287="",$C2287="",$F2287="",$G2287=""),"",IF(NOT(ISNUMBER($A2287)),"日付がない",IF($P2287="","氏名がない",IF($P2287="なし","氏名がメンバーにない",IF($O2287="","案件コードがない",IF($O2287="なし","案件コードが案件にない",IF($I2287="","時間がない",IF((N($F2287)*60+N($G2287))=0,"時間が0",IF($I2287=0,"丸めると0分","")))))))))</f>
        <v/>
      </c>
      <c r="M2287" s="58" t="n"/>
      <c r="N2287" s="33">
        <f>IF(ISNUMBER($A2287),DATE(YEAR($A2287),MONTH($A2287),1),"")</f>
        <v/>
      </c>
      <c r="O2287" s="34">
        <f>IF($C2287="","",IFERROR(MATCH($C2287,'案件'!$A$5:$A$84,0),"なし"))</f>
        <v/>
      </c>
      <c r="P2287" s="34">
        <f>IF($B2287="","",IFERROR(MATCH($B2287,'メンバー'!$B$5:$B$24,0),"なし"))</f>
        <v/>
      </c>
    </row>
    <row r="2288" ht="17" customHeight="1">
      <c r="A2288" s="23" t="n"/>
      <c r="B2288" s="21" t="n"/>
      <c r="C2288" s="21" t="n"/>
      <c r="D2288" s="29">
        <f>IF(OR($O2288="",$O2288="なし"),"",INDEX('案件'!$B$5:$B$84,$O2288)&amp;"")</f>
        <v/>
      </c>
      <c r="E2288" s="19" t="n"/>
      <c r="F2288" s="22" t="n"/>
      <c r="G2288" s="22" t="n"/>
      <c r="H2288" s="19" t="n"/>
      <c r="I2288" s="30">
        <f>IF(AND($F2288="",$G2288=""),"",IF(N('設定'!$B$11)&gt;0,ROUND((N($F2288)*60+N($G2288))/N('設定'!$B$11),0)*N('設定'!$B$11),(N($F2288)*60+N($G2288)))/60)</f>
        <v/>
      </c>
      <c r="J2288" s="31">
        <f>IF(OR($I2288="",$P2288="",$P2288="なし"),"",$I2288*N(INDEX('メンバー'!$D$5:$D$24,$P2288)))</f>
        <v/>
      </c>
      <c r="K2288" s="32">
        <f>IF(OR($O2288="",$O2288="なし"),"",INDEX('案件'!$D$5:$D$84,$O2288)&amp;"")</f>
        <v/>
      </c>
      <c r="L2288" s="32">
        <f>IF(AND($A2288="",$B2288="",$C2288="",$F2288="",$G2288=""),"",IF(NOT(ISNUMBER($A2288)),"日付がない",IF($P2288="","氏名がない",IF($P2288="なし","氏名がメンバーにない",IF($O2288="","案件コードがない",IF($O2288="なし","案件コードが案件にない",IF($I2288="","時間がない",IF((N($F2288)*60+N($G2288))=0,"時間が0",IF($I2288=0,"丸めると0分","")))))))))</f>
        <v/>
      </c>
      <c r="M2288" s="58" t="n"/>
      <c r="N2288" s="33">
        <f>IF(ISNUMBER($A2288),DATE(YEAR($A2288),MONTH($A2288),1),"")</f>
        <v/>
      </c>
      <c r="O2288" s="34">
        <f>IF($C2288="","",IFERROR(MATCH($C2288,'案件'!$A$5:$A$84,0),"なし"))</f>
        <v/>
      </c>
      <c r="P2288" s="34">
        <f>IF($B2288="","",IFERROR(MATCH($B2288,'メンバー'!$B$5:$B$24,0),"なし"))</f>
        <v/>
      </c>
    </row>
    <row r="2289" ht="17" customHeight="1">
      <c r="A2289" s="23" t="n"/>
      <c r="B2289" s="21" t="n"/>
      <c r="C2289" s="21" t="n"/>
      <c r="D2289" s="29">
        <f>IF(OR($O2289="",$O2289="なし"),"",INDEX('案件'!$B$5:$B$84,$O2289)&amp;"")</f>
        <v/>
      </c>
      <c r="E2289" s="19" t="n"/>
      <c r="F2289" s="22" t="n"/>
      <c r="G2289" s="22" t="n"/>
      <c r="H2289" s="19" t="n"/>
      <c r="I2289" s="30">
        <f>IF(AND($F2289="",$G2289=""),"",IF(N('設定'!$B$11)&gt;0,ROUND((N($F2289)*60+N($G2289))/N('設定'!$B$11),0)*N('設定'!$B$11),(N($F2289)*60+N($G2289)))/60)</f>
        <v/>
      </c>
      <c r="J2289" s="31">
        <f>IF(OR($I2289="",$P2289="",$P2289="なし"),"",$I2289*N(INDEX('メンバー'!$D$5:$D$24,$P2289)))</f>
        <v/>
      </c>
      <c r="K2289" s="32">
        <f>IF(OR($O2289="",$O2289="なし"),"",INDEX('案件'!$D$5:$D$84,$O2289)&amp;"")</f>
        <v/>
      </c>
      <c r="L2289" s="32">
        <f>IF(AND($A2289="",$B2289="",$C2289="",$F2289="",$G2289=""),"",IF(NOT(ISNUMBER($A2289)),"日付がない",IF($P2289="","氏名がない",IF($P2289="なし","氏名がメンバーにない",IF($O2289="","案件コードがない",IF($O2289="なし","案件コードが案件にない",IF($I2289="","時間がない",IF((N($F2289)*60+N($G2289))=0,"時間が0",IF($I2289=0,"丸めると0分","")))))))))</f>
        <v/>
      </c>
      <c r="M2289" s="58" t="n"/>
      <c r="N2289" s="33">
        <f>IF(ISNUMBER($A2289),DATE(YEAR($A2289),MONTH($A2289),1),"")</f>
        <v/>
      </c>
      <c r="O2289" s="34">
        <f>IF($C2289="","",IFERROR(MATCH($C2289,'案件'!$A$5:$A$84,0),"なし"))</f>
        <v/>
      </c>
      <c r="P2289" s="34">
        <f>IF($B2289="","",IFERROR(MATCH($B2289,'メンバー'!$B$5:$B$24,0),"なし"))</f>
        <v/>
      </c>
    </row>
    <row r="2290" ht="17" customHeight="1">
      <c r="A2290" s="23" t="n"/>
      <c r="B2290" s="21" t="n"/>
      <c r="C2290" s="21" t="n"/>
      <c r="D2290" s="29">
        <f>IF(OR($O2290="",$O2290="なし"),"",INDEX('案件'!$B$5:$B$84,$O2290)&amp;"")</f>
        <v/>
      </c>
      <c r="E2290" s="19" t="n"/>
      <c r="F2290" s="22" t="n"/>
      <c r="G2290" s="22" t="n"/>
      <c r="H2290" s="19" t="n"/>
      <c r="I2290" s="30">
        <f>IF(AND($F2290="",$G2290=""),"",IF(N('設定'!$B$11)&gt;0,ROUND((N($F2290)*60+N($G2290))/N('設定'!$B$11),0)*N('設定'!$B$11),(N($F2290)*60+N($G2290)))/60)</f>
        <v/>
      </c>
      <c r="J2290" s="31">
        <f>IF(OR($I2290="",$P2290="",$P2290="なし"),"",$I2290*N(INDEX('メンバー'!$D$5:$D$24,$P2290)))</f>
        <v/>
      </c>
      <c r="K2290" s="32">
        <f>IF(OR($O2290="",$O2290="なし"),"",INDEX('案件'!$D$5:$D$84,$O2290)&amp;"")</f>
        <v/>
      </c>
      <c r="L2290" s="32">
        <f>IF(AND($A2290="",$B2290="",$C2290="",$F2290="",$G2290=""),"",IF(NOT(ISNUMBER($A2290)),"日付がない",IF($P2290="","氏名がない",IF($P2290="なし","氏名がメンバーにない",IF($O2290="","案件コードがない",IF($O2290="なし","案件コードが案件にない",IF($I2290="","時間がない",IF((N($F2290)*60+N($G2290))=0,"時間が0",IF($I2290=0,"丸めると0分","")))))))))</f>
        <v/>
      </c>
      <c r="M2290" s="58" t="n"/>
      <c r="N2290" s="33">
        <f>IF(ISNUMBER($A2290),DATE(YEAR($A2290),MONTH($A2290),1),"")</f>
        <v/>
      </c>
      <c r="O2290" s="34">
        <f>IF($C2290="","",IFERROR(MATCH($C2290,'案件'!$A$5:$A$84,0),"なし"))</f>
        <v/>
      </c>
      <c r="P2290" s="34">
        <f>IF($B2290="","",IFERROR(MATCH($B2290,'メンバー'!$B$5:$B$24,0),"なし"))</f>
        <v/>
      </c>
    </row>
    <row r="2291" ht="17" customHeight="1">
      <c r="A2291" s="23" t="n"/>
      <c r="B2291" s="21" t="n"/>
      <c r="C2291" s="21" t="n"/>
      <c r="D2291" s="29">
        <f>IF(OR($O2291="",$O2291="なし"),"",INDEX('案件'!$B$5:$B$84,$O2291)&amp;"")</f>
        <v/>
      </c>
      <c r="E2291" s="19" t="n"/>
      <c r="F2291" s="22" t="n"/>
      <c r="G2291" s="22" t="n"/>
      <c r="H2291" s="19" t="n"/>
      <c r="I2291" s="30">
        <f>IF(AND($F2291="",$G2291=""),"",IF(N('設定'!$B$11)&gt;0,ROUND((N($F2291)*60+N($G2291))/N('設定'!$B$11),0)*N('設定'!$B$11),(N($F2291)*60+N($G2291)))/60)</f>
        <v/>
      </c>
      <c r="J2291" s="31">
        <f>IF(OR($I2291="",$P2291="",$P2291="なし"),"",$I2291*N(INDEX('メンバー'!$D$5:$D$24,$P2291)))</f>
        <v/>
      </c>
      <c r="K2291" s="32">
        <f>IF(OR($O2291="",$O2291="なし"),"",INDEX('案件'!$D$5:$D$84,$O2291)&amp;"")</f>
        <v/>
      </c>
      <c r="L2291" s="32">
        <f>IF(AND($A2291="",$B2291="",$C2291="",$F2291="",$G2291=""),"",IF(NOT(ISNUMBER($A2291)),"日付がない",IF($P2291="","氏名がない",IF($P2291="なし","氏名がメンバーにない",IF($O2291="","案件コードがない",IF($O2291="なし","案件コードが案件にない",IF($I2291="","時間がない",IF((N($F2291)*60+N($G2291))=0,"時間が0",IF($I2291=0,"丸めると0分","")))))))))</f>
        <v/>
      </c>
      <c r="M2291" s="58" t="n"/>
      <c r="N2291" s="33">
        <f>IF(ISNUMBER($A2291),DATE(YEAR($A2291),MONTH($A2291),1),"")</f>
        <v/>
      </c>
      <c r="O2291" s="34">
        <f>IF($C2291="","",IFERROR(MATCH($C2291,'案件'!$A$5:$A$84,0),"なし"))</f>
        <v/>
      </c>
      <c r="P2291" s="34">
        <f>IF($B2291="","",IFERROR(MATCH($B2291,'メンバー'!$B$5:$B$24,0),"なし"))</f>
        <v/>
      </c>
    </row>
    <row r="2292" ht="17" customHeight="1">
      <c r="A2292" s="23" t="n"/>
      <c r="B2292" s="21" t="n"/>
      <c r="C2292" s="21" t="n"/>
      <c r="D2292" s="29">
        <f>IF(OR($O2292="",$O2292="なし"),"",INDEX('案件'!$B$5:$B$84,$O2292)&amp;"")</f>
        <v/>
      </c>
      <c r="E2292" s="19" t="n"/>
      <c r="F2292" s="22" t="n"/>
      <c r="G2292" s="22" t="n"/>
      <c r="H2292" s="19" t="n"/>
      <c r="I2292" s="30">
        <f>IF(AND($F2292="",$G2292=""),"",IF(N('設定'!$B$11)&gt;0,ROUND((N($F2292)*60+N($G2292))/N('設定'!$B$11),0)*N('設定'!$B$11),(N($F2292)*60+N($G2292)))/60)</f>
        <v/>
      </c>
      <c r="J2292" s="31">
        <f>IF(OR($I2292="",$P2292="",$P2292="なし"),"",$I2292*N(INDEX('メンバー'!$D$5:$D$24,$P2292)))</f>
        <v/>
      </c>
      <c r="K2292" s="32">
        <f>IF(OR($O2292="",$O2292="なし"),"",INDEX('案件'!$D$5:$D$84,$O2292)&amp;"")</f>
        <v/>
      </c>
      <c r="L2292" s="32">
        <f>IF(AND($A2292="",$B2292="",$C2292="",$F2292="",$G2292=""),"",IF(NOT(ISNUMBER($A2292)),"日付がない",IF($P2292="","氏名がない",IF($P2292="なし","氏名がメンバーにない",IF($O2292="","案件コードがない",IF($O2292="なし","案件コードが案件にない",IF($I2292="","時間がない",IF((N($F2292)*60+N($G2292))=0,"時間が0",IF($I2292=0,"丸めると0分","")))))))))</f>
        <v/>
      </c>
      <c r="M2292" s="58" t="n"/>
      <c r="N2292" s="33">
        <f>IF(ISNUMBER($A2292),DATE(YEAR($A2292),MONTH($A2292),1),"")</f>
        <v/>
      </c>
      <c r="O2292" s="34">
        <f>IF($C2292="","",IFERROR(MATCH($C2292,'案件'!$A$5:$A$84,0),"なし"))</f>
        <v/>
      </c>
      <c r="P2292" s="34">
        <f>IF($B2292="","",IFERROR(MATCH($B2292,'メンバー'!$B$5:$B$24,0),"なし"))</f>
        <v/>
      </c>
    </row>
    <row r="2293" ht="17" customHeight="1">
      <c r="A2293" s="23" t="n"/>
      <c r="B2293" s="21" t="n"/>
      <c r="C2293" s="21" t="n"/>
      <c r="D2293" s="29">
        <f>IF(OR($O2293="",$O2293="なし"),"",INDEX('案件'!$B$5:$B$84,$O2293)&amp;"")</f>
        <v/>
      </c>
      <c r="E2293" s="19" t="n"/>
      <c r="F2293" s="22" t="n"/>
      <c r="G2293" s="22" t="n"/>
      <c r="H2293" s="19" t="n"/>
      <c r="I2293" s="30">
        <f>IF(AND($F2293="",$G2293=""),"",IF(N('設定'!$B$11)&gt;0,ROUND((N($F2293)*60+N($G2293))/N('設定'!$B$11),0)*N('設定'!$B$11),(N($F2293)*60+N($G2293)))/60)</f>
        <v/>
      </c>
      <c r="J2293" s="31">
        <f>IF(OR($I2293="",$P2293="",$P2293="なし"),"",$I2293*N(INDEX('メンバー'!$D$5:$D$24,$P2293)))</f>
        <v/>
      </c>
      <c r="K2293" s="32">
        <f>IF(OR($O2293="",$O2293="なし"),"",INDEX('案件'!$D$5:$D$84,$O2293)&amp;"")</f>
        <v/>
      </c>
      <c r="L2293" s="32">
        <f>IF(AND($A2293="",$B2293="",$C2293="",$F2293="",$G2293=""),"",IF(NOT(ISNUMBER($A2293)),"日付がない",IF($P2293="","氏名がない",IF($P2293="なし","氏名がメンバーにない",IF($O2293="","案件コードがない",IF($O2293="なし","案件コードが案件にない",IF($I2293="","時間がない",IF((N($F2293)*60+N($G2293))=0,"時間が0",IF($I2293=0,"丸めると0分","")))))))))</f>
        <v/>
      </c>
      <c r="M2293" s="58" t="n"/>
      <c r="N2293" s="33">
        <f>IF(ISNUMBER($A2293),DATE(YEAR($A2293),MONTH($A2293),1),"")</f>
        <v/>
      </c>
      <c r="O2293" s="34">
        <f>IF($C2293="","",IFERROR(MATCH($C2293,'案件'!$A$5:$A$84,0),"なし"))</f>
        <v/>
      </c>
      <c r="P2293" s="34">
        <f>IF($B2293="","",IFERROR(MATCH($B2293,'メンバー'!$B$5:$B$24,0),"なし"))</f>
        <v/>
      </c>
    </row>
    <row r="2294" ht="17" customHeight="1">
      <c r="A2294" s="23" t="n"/>
      <c r="B2294" s="21" t="n"/>
      <c r="C2294" s="21" t="n"/>
      <c r="D2294" s="29">
        <f>IF(OR($O2294="",$O2294="なし"),"",INDEX('案件'!$B$5:$B$84,$O2294)&amp;"")</f>
        <v/>
      </c>
      <c r="E2294" s="19" t="n"/>
      <c r="F2294" s="22" t="n"/>
      <c r="G2294" s="22" t="n"/>
      <c r="H2294" s="19" t="n"/>
      <c r="I2294" s="30">
        <f>IF(AND($F2294="",$G2294=""),"",IF(N('設定'!$B$11)&gt;0,ROUND((N($F2294)*60+N($G2294))/N('設定'!$B$11),0)*N('設定'!$B$11),(N($F2294)*60+N($G2294)))/60)</f>
        <v/>
      </c>
      <c r="J2294" s="31">
        <f>IF(OR($I2294="",$P2294="",$P2294="なし"),"",$I2294*N(INDEX('メンバー'!$D$5:$D$24,$P2294)))</f>
        <v/>
      </c>
      <c r="K2294" s="32">
        <f>IF(OR($O2294="",$O2294="なし"),"",INDEX('案件'!$D$5:$D$84,$O2294)&amp;"")</f>
        <v/>
      </c>
      <c r="L2294" s="32">
        <f>IF(AND($A2294="",$B2294="",$C2294="",$F2294="",$G2294=""),"",IF(NOT(ISNUMBER($A2294)),"日付がない",IF($P2294="","氏名がない",IF($P2294="なし","氏名がメンバーにない",IF($O2294="","案件コードがない",IF($O2294="なし","案件コードが案件にない",IF($I2294="","時間がない",IF((N($F2294)*60+N($G2294))=0,"時間が0",IF($I2294=0,"丸めると0分","")))))))))</f>
        <v/>
      </c>
      <c r="M2294" s="58" t="n"/>
      <c r="N2294" s="33">
        <f>IF(ISNUMBER($A2294),DATE(YEAR($A2294),MONTH($A2294),1),"")</f>
        <v/>
      </c>
      <c r="O2294" s="34">
        <f>IF($C2294="","",IFERROR(MATCH($C2294,'案件'!$A$5:$A$84,0),"なし"))</f>
        <v/>
      </c>
      <c r="P2294" s="34">
        <f>IF($B2294="","",IFERROR(MATCH($B2294,'メンバー'!$B$5:$B$24,0),"なし"))</f>
        <v/>
      </c>
    </row>
    <row r="2295" ht="17" customHeight="1">
      <c r="A2295" s="23" t="n"/>
      <c r="B2295" s="21" t="n"/>
      <c r="C2295" s="21" t="n"/>
      <c r="D2295" s="29">
        <f>IF(OR($O2295="",$O2295="なし"),"",INDEX('案件'!$B$5:$B$84,$O2295)&amp;"")</f>
        <v/>
      </c>
      <c r="E2295" s="19" t="n"/>
      <c r="F2295" s="22" t="n"/>
      <c r="G2295" s="22" t="n"/>
      <c r="H2295" s="19" t="n"/>
      <c r="I2295" s="30">
        <f>IF(AND($F2295="",$G2295=""),"",IF(N('設定'!$B$11)&gt;0,ROUND((N($F2295)*60+N($G2295))/N('設定'!$B$11),0)*N('設定'!$B$11),(N($F2295)*60+N($G2295)))/60)</f>
        <v/>
      </c>
      <c r="J2295" s="31">
        <f>IF(OR($I2295="",$P2295="",$P2295="なし"),"",$I2295*N(INDEX('メンバー'!$D$5:$D$24,$P2295)))</f>
        <v/>
      </c>
      <c r="K2295" s="32">
        <f>IF(OR($O2295="",$O2295="なし"),"",INDEX('案件'!$D$5:$D$84,$O2295)&amp;"")</f>
        <v/>
      </c>
      <c r="L2295" s="32">
        <f>IF(AND($A2295="",$B2295="",$C2295="",$F2295="",$G2295=""),"",IF(NOT(ISNUMBER($A2295)),"日付がない",IF($P2295="","氏名がない",IF($P2295="なし","氏名がメンバーにない",IF($O2295="","案件コードがない",IF($O2295="なし","案件コードが案件にない",IF($I2295="","時間がない",IF((N($F2295)*60+N($G2295))=0,"時間が0",IF($I2295=0,"丸めると0分","")))))))))</f>
        <v/>
      </c>
      <c r="M2295" s="58" t="n"/>
      <c r="N2295" s="33">
        <f>IF(ISNUMBER($A2295),DATE(YEAR($A2295),MONTH($A2295),1),"")</f>
        <v/>
      </c>
      <c r="O2295" s="34">
        <f>IF($C2295="","",IFERROR(MATCH($C2295,'案件'!$A$5:$A$84,0),"なし"))</f>
        <v/>
      </c>
      <c r="P2295" s="34">
        <f>IF($B2295="","",IFERROR(MATCH($B2295,'メンバー'!$B$5:$B$24,0),"なし"))</f>
        <v/>
      </c>
    </row>
    <row r="2296" ht="17" customHeight="1">
      <c r="A2296" s="23" t="n"/>
      <c r="B2296" s="21" t="n"/>
      <c r="C2296" s="21" t="n"/>
      <c r="D2296" s="29">
        <f>IF(OR($O2296="",$O2296="なし"),"",INDEX('案件'!$B$5:$B$84,$O2296)&amp;"")</f>
        <v/>
      </c>
      <c r="E2296" s="19" t="n"/>
      <c r="F2296" s="22" t="n"/>
      <c r="G2296" s="22" t="n"/>
      <c r="H2296" s="19" t="n"/>
      <c r="I2296" s="30">
        <f>IF(AND($F2296="",$G2296=""),"",IF(N('設定'!$B$11)&gt;0,ROUND((N($F2296)*60+N($G2296))/N('設定'!$B$11),0)*N('設定'!$B$11),(N($F2296)*60+N($G2296)))/60)</f>
        <v/>
      </c>
      <c r="J2296" s="31">
        <f>IF(OR($I2296="",$P2296="",$P2296="なし"),"",$I2296*N(INDEX('メンバー'!$D$5:$D$24,$P2296)))</f>
        <v/>
      </c>
      <c r="K2296" s="32">
        <f>IF(OR($O2296="",$O2296="なし"),"",INDEX('案件'!$D$5:$D$84,$O2296)&amp;"")</f>
        <v/>
      </c>
      <c r="L2296" s="32">
        <f>IF(AND($A2296="",$B2296="",$C2296="",$F2296="",$G2296=""),"",IF(NOT(ISNUMBER($A2296)),"日付がない",IF($P2296="","氏名がない",IF($P2296="なし","氏名がメンバーにない",IF($O2296="","案件コードがない",IF($O2296="なし","案件コードが案件にない",IF($I2296="","時間がない",IF((N($F2296)*60+N($G2296))=0,"時間が0",IF($I2296=0,"丸めると0分","")))))))))</f>
        <v/>
      </c>
      <c r="M2296" s="58" t="n"/>
      <c r="N2296" s="33">
        <f>IF(ISNUMBER($A2296),DATE(YEAR($A2296),MONTH($A2296),1),"")</f>
        <v/>
      </c>
      <c r="O2296" s="34">
        <f>IF($C2296="","",IFERROR(MATCH($C2296,'案件'!$A$5:$A$84,0),"なし"))</f>
        <v/>
      </c>
      <c r="P2296" s="34">
        <f>IF($B2296="","",IFERROR(MATCH($B2296,'メンバー'!$B$5:$B$24,0),"なし"))</f>
        <v/>
      </c>
    </row>
    <row r="2297" ht="17" customHeight="1">
      <c r="A2297" s="23" t="n"/>
      <c r="B2297" s="21" t="n"/>
      <c r="C2297" s="21" t="n"/>
      <c r="D2297" s="29">
        <f>IF(OR($O2297="",$O2297="なし"),"",INDEX('案件'!$B$5:$B$84,$O2297)&amp;"")</f>
        <v/>
      </c>
      <c r="E2297" s="19" t="n"/>
      <c r="F2297" s="22" t="n"/>
      <c r="G2297" s="22" t="n"/>
      <c r="H2297" s="19" t="n"/>
      <c r="I2297" s="30">
        <f>IF(AND($F2297="",$G2297=""),"",IF(N('設定'!$B$11)&gt;0,ROUND((N($F2297)*60+N($G2297))/N('設定'!$B$11),0)*N('設定'!$B$11),(N($F2297)*60+N($G2297)))/60)</f>
        <v/>
      </c>
      <c r="J2297" s="31">
        <f>IF(OR($I2297="",$P2297="",$P2297="なし"),"",$I2297*N(INDEX('メンバー'!$D$5:$D$24,$P2297)))</f>
        <v/>
      </c>
      <c r="K2297" s="32">
        <f>IF(OR($O2297="",$O2297="なし"),"",INDEX('案件'!$D$5:$D$84,$O2297)&amp;"")</f>
        <v/>
      </c>
      <c r="L2297" s="32">
        <f>IF(AND($A2297="",$B2297="",$C2297="",$F2297="",$G2297=""),"",IF(NOT(ISNUMBER($A2297)),"日付がない",IF($P2297="","氏名がない",IF($P2297="なし","氏名がメンバーにない",IF($O2297="","案件コードがない",IF($O2297="なし","案件コードが案件にない",IF($I2297="","時間がない",IF((N($F2297)*60+N($G2297))=0,"時間が0",IF($I2297=0,"丸めると0分","")))))))))</f>
        <v/>
      </c>
      <c r="M2297" s="58" t="n"/>
      <c r="N2297" s="33">
        <f>IF(ISNUMBER($A2297),DATE(YEAR($A2297),MONTH($A2297),1),"")</f>
        <v/>
      </c>
      <c r="O2297" s="34">
        <f>IF($C2297="","",IFERROR(MATCH($C2297,'案件'!$A$5:$A$84,0),"なし"))</f>
        <v/>
      </c>
      <c r="P2297" s="34">
        <f>IF($B2297="","",IFERROR(MATCH($B2297,'メンバー'!$B$5:$B$24,0),"なし"))</f>
        <v/>
      </c>
    </row>
    <row r="2298" ht="17" customHeight="1">
      <c r="A2298" s="23" t="n"/>
      <c r="B2298" s="21" t="n"/>
      <c r="C2298" s="21" t="n"/>
      <c r="D2298" s="29">
        <f>IF(OR($O2298="",$O2298="なし"),"",INDEX('案件'!$B$5:$B$84,$O2298)&amp;"")</f>
        <v/>
      </c>
      <c r="E2298" s="19" t="n"/>
      <c r="F2298" s="22" t="n"/>
      <c r="G2298" s="22" t="n"/>
      <c r="H2298" s="19" t="n"/>
      <c r="I2298" s="30">
        <f>IF(AND($F2298="",$G2298=""),"",IF(N('設定'!$B$11)&gt;0,ROUND((N($F2298)*60+N($G2298))/N('設定'!$B$11),0)*N('設定'!$B$11),(N($F2298)*60+N($G2298)))/60)</f>
        <v/>
      </c>
      <c r="J2298" s="31">
        <f>IF(OR($I2298="",$P2298="",$P2298="なし"),"",$I2298*N(INDEX('メンバー'!$D$5:$D$24,$P2298)))</f>
        <v/>
      </c>
      <c r="K2298" s="32">
        <f>IF(OR($O2298="",$O2298="なし"),"",INDEX('案件'!$D$5:$D$84,$O2298)&amp;"")</f>
        <v/>
      </c>
      <c r="L2298" s="32">
        <f>IF(AND($A2298="",$B2298="",$C2298="",$F2298="",$G2298=""),"",IF(NOT(ISNUMBER($A2298)),"日付がない",IF($P2298="","氏名がない",IF($P2298="なし","氏名がメンバーにない",IF($O2298="","案件コードがない",IF($O2298="なし","案件コードが案件にない",IF($I2298="","時間がない",IF((N($F2298)*60+N($G2298))=0,"時間が0",IF($I2298=0,"丸めると0分","")))))))))</f>
        <v/>
      </c>
      <c r="M2298" s="58" t="n"/>
      <c r="N2298" s="33">
        <f>IF(ISNUMBER($A2298),DATE(YEAR($A2298),MONTH($A2298),1),"")</f>
        <v/>
      </c>
      <c r="O2298" s="34">
        <f>IF($C2298="","",IFERROR(MATCH($C2298,'案件'!$A$5:$A$84,0),"なし"))</f>
        <v/>
      </c>
      <c r="P2298" s="34">
        <f>IF($B2298="","",IFERROR(MATCH($B2298,'メンバー'!$B$5:$B$24,0),"なし"))</f>
        <v/>
      </c>
    </row>
    <row r="2299" ht="17" customHeight="1">
      <c r="A2299" s="23" t="n"/>
      <c r="B2299" s="21" t="n"/>
      <c r="C2299" s="21" t="n"/>
      <c r="D2299" s="29">
        <f>IF(OR($O2299="",$O2299="なし"),"",INDEX('案件'!$B$5:$B$84,$O2299)&amp;"")</f>
        <v/>
      </c>
      <c r="E2299" s="19" t="n"/>
      <c r="F2299" s="22" t="n"/>
      <c r="G2299" s="22" t="n"/>
      <c r="H2299" s="19" t="n"/>
      <c r="I2299" s="30">
        <f>IF(AND($F2299="",$G2299=""),"",IF(N('設定'!$B$11)&gt;0,ROUND((N($F2299)*60+N($G2299))/N('設定'!$B$11),0)*N('設定'!$B$11),(N($F2299)*60+N($G2299)))/60)</f>
        <v/>
      </c>
      <c r="J2299" s="31">
        <f>IF(OR($I2299="",$P2299="",$P2299="なし"),"",$I2299*N(INDEX('メンバー'!$D$5:$D$24,$P2299)))</f>
        <v/>
      </c>
      <c r="K2299" s="32">
        <f>IF(OR($O2299="",$O2299="なし"),"",INDEX('案件'!$D$5:$D$84,$O2299)&amp;"")</f>
        <v/>
      </c>
      <c r="L2299" s="32">
        <f>IF(AND($A2299="",$B2299="",$C2299="",$F2299="",$G2299=""),"",IF(NOT(ISNUMBER($A2299)),"日付がない",IF($P2299="","氏名がない",IF($P2299="なし","氏名がメンバーにない",IF($O2299="","案件コードがない",IF($O2299="なし","案件コードが案件にない",IF($I2299="","時間がない",IF((N($F2299)*60+N($G2299))=0,"時間が0",IF($I2299=0,"丸めると0分","")))))))))</f>
        <v/>
      </c>
      <c r="M2299" s="58" t="n"/>
      <c r="N2299" s="33">
        <f>IF(ISNUMBER($A2299),DATE(YEAR($A2299),MONTH($A2299),1),"")</f>
        <v/>
      </c>
      <c r="O2299" s="34">
        <f>IF($C2299="","",IFERROR(MATCH($C2299,'案件'!$A$5:$A$84,0),"なし"))</f>
        <v/>
      </c>
      <c r="P2299" s="34">
        <f>IF($B2299="","",IFERROR(MATCH($B2299,'メンバー'!$B$5:$B$24,0),"なし"))</f>
        <v/>
      </c>
    </row>
    <row r="2300" ht="17" customHeight="1">
      <c r="A2300" s="23" t="n"/>
      <c r="B2300" s="21" t="n"/>
      <c r="C2300" s="21" t="n"/>
      <c r="D2300" s="29">
        <f>IF(OR($O2300="",$O2300="なし"),"",INDEX('案件'!$B$5:$B$84,$O2300)&amp;"")</f>
        <v/>
      </c>
      <c r="E2300" s="19" t="n"/>
      <c r="F2300" s="22" t="n"/>
      <c r="G2300" s="22" t="n"/>
      <c r="H2300" s="19" t="n"/>
      <c r="I2300" s="30">
        <f>IF(AND($F2300="",$G2300=""),"",IF(N('設定'!$B$11)&gt;0,ROUND((N($F2300)*60+N($G2300))/N('設定'!$B$11),0)*N('設定'!$B$11),(N($F2300)*60+N($G2300)))/60)</f>
        <v/>
      </c>
      <c r="J2300" s="31">
        <f>IF(OR($I2300="",$P2300="",$P2300="なし"),"",$I2300*N(INDEX('メンバー'!$D$5:$D$24,$P2300)))</f>
        <v/>
      </c>
      <c r="K2300" s="32">
        <f>IF(OR($O2300="",$O2300="なし"),"",INDEX('案件'!$D$5:$D$84,$O2300)&amp;"")</f>
        <v/>
      </c>
      <c r="L2300" s="32">
        <f>IF(AND($A2300="",$B2300="",$C2300="",$F2300="",$G2300=""),"",IF(NOT(ISNUMBER($A2300)),"日付がない",IF($P2300="","氏名がない",IF($P2300="なし","氏名がメンバーにない",IF($O2300="","案件コードがない",IF($O2300="なし","案件コードが案件にない",IF($I2300="","時間がない",IF((N($F2300)*60+N($G2300))=0,"時間が0",IF($I2300=0,"丸めると0分","")))))))))</f>
        <v/>
      </c>
      <c r="M2300" s="58" t="n"/>
      <c r="N2300" s="33">
        <f>IF(ISNUMBER($A2300),DATE(YEAR($A2300),MONTH($A2300),1),"")</f>
        <v/>
      </c>
      <c r="O2300" s="34">
        <f>IF($C2300="","",IFERROR(MATCH($C2300,'案件'!$A$5:$A$84,0),"なし"))</f>
        <v/>
      </c>
      <c r="P2300" s="34">
        <f>IF($B2300="","",IFERROR(MATCH($B2300,'メンバー'!$B$5:$B$24,0),"なし"))</f>
        <v/>
      </c>
    </row>
    <row r="2301" ht="17" customHeight="1">
      <c r="A2301" s="23" t="n"/>
      <c r="B2301" s="21" t="n"/>
      <c r="C2301" s="21" t="n"/>
      <c r="D2301" s="29">
        <f>IF(OR($O2301="",$O2301="なし"),"",INDEX('案件'!$B$5:$B$84,$O2301)&amp;"")</f>
        <v/>
      </c>
      <c r="E2301" s="19" t="n"/>
      <c r="F2301" s="22" t="n"/>
      <c r="G2301" s="22" t="n"/>
      <c r="H2301" s="19" t="n"/>
      <c r="I2301" s="30">
        <f>IF(AND($F2301="",$G2301=""),"",IF(N('設定'!$B$11)&gt;0,ROUND((N($F2301)*60+N($G2301))/N('設定'!$B$11),0)*N('設定'!$B$11),(N($F2301)*60+N($G2301)))/60)</f>
        <v/>
      </c>
      <c r="J2301" s="31">
        <f>IF(OR($I2301="",$P2301="",$P2301="なし"),"",$I2301*N(INDEX('メンバー'!$D$5:$D$24,$P2301)))</f>
        <v/>
      </c>
      <c r="K2301" s="32">
        <f>IF(OR($O2301="",$O2301="なし"),"",INDEX('案件'!$D$5:$D$84,$O2301)&amp;"")</f>
        <v/>
      </c>
      <c r="L2301" s="32">
        <f>IF(AND($A2301="",$B2301="",$C2301="",$F2301="",$G2301=""),"",IF(NOT(ISNUMBER($A2301)),"日付がない",IF($P2301="","氏名がない",IF($P2301="なし","氏名がメンバーにない",IF($O2301="","案件コードがない",IF($O2301="なし","案件コードが案件にない",IF($I2301="","時間がない",IF((N($F2301)*60+N($G2301))=0,"時間が0",IF($I2301=0,"丸めると0分","")))))))))</f>
        <v/>
      </c>
      <c r="M2301" s="58" t="n"/>
      <c r="N2301" s="33">
        <f>IF(ISNUMBER($A2301),DATE(YEAR($A2301),MONTH($A2301),1),"")</f>
        <v/>
      </c>
      <c r="O2301" s="34">
        <f>IF($C2301="","",IFERROR(MATCH($C2301,'案件'!$A$5:$A$84,0),"なし"))</f>
        <v/>
      </c>
      <c r="P2301" s="34">
        <f>IF($B2301="","",IFERROR(MATCH($B2301,'メンバー'!$B$5:$B$24,0),"なし"))</f>
        <v/>
      </c>
    </row>
    <row r="2302" ht="17" customHeight="1">
      <c r="A2302" s="23" t="n"/>
      <c r="B2302" s="21" t="n"/>
      <c r="C2302" s="21" t="n"/>
      <c r="D2302" s="29">
        <f>IF(OR($O2302="",$O2302="なし"),"",INDEX('案件'!$B$5:$B$84,$O2302)&amp;"")</f>
        <v/>
      </c>
      <c r="E2302" s="19" t="n"/>
      <c r="F2302" s="22" t="n"/>
      <c r="G2302" s="22" t="n"/>
      <c r="H2302" s="19" t="n"/>
      <c r="I2302" s="30">
        <f>IF(AND($F2302="",$G2302=""),"",IF(N('設定'!$B$11)&gt;0,ROUND((N($F2302)*60+N($G2302))/N('設定'!$B$11),0)*N('設定'!$B$11),(N($F2302)*60+N($G2302)))/60)</f>
        <v/>
      </c>
      <c r="J2302" s="31">
        <f>IF(OR($I2302="",$P2302="",$P2302="なし"),"",$I2302*N(INDEX('メンバー'!$D$5:$D$24,$P2302)))</f>
        <v/>
      </c>
      <c r="K2302" s="32">
        <f>IF(OR($O2302="",$O2302="なし"),"",INDEX('案件'!$D$5:$D$84,$O2302)&amp;"")</f>
        <v/>
      </c>
      <c r="L2302" s="32">
        <f>IF(AND($A2302="",$B2302="",$C2302="",$F2302="",$G2302=""),"",IF(NOT(ISNUMBER($A2302)),"日付がない",IF($P2302="","氏名がない",IF($P2302="なし","氏名がメンバーにない",IF($O2302="","案件コードがない",IF($O2302="なし","案件コードが案件にない",IF($I2302="","時間がない",IF((N($F2302)*60+N($G2302))=0,"時間が0",IF($I2302=0,"丸めると0分","")))))))))</f>
        <v/>
      </c>
      <c r="M2302" s="58" t="n"/>
      <c r="N2302" s="33">
        <f>IF(ISNUMBER($A2302),DATE(YEAR($A2302),MONTH($A2302),1),"")</f>
        <v/>
      </c>
      <c r="O2302" s="34">
        <f>IF($C2302="","",IFERROR(MATCH($C2302,'案件'!$A$5:$A$84,0),"なし"))</f>
        <v/>
      </c>
      <c r="P2302" s="34">
        <f>IF($B2302="","",IFERROR(MATCH($B2302,'メンバー'!$B$5:$B$24,0),"なし"))</f>
        <v/>
      </c>
    </row>
    <row r="2303" ht="17" customHeight="1">
      <c r="A2303" s="23" t="n"/>
      <c r="B2303" s="21" t="n"/>
      <c r="C2303" s="21" t="n"/>
      <c r="D2303" s="29">
        <f>IF(OR($O2303="",$O2303="なし"),"",INDEX('案件'!$B$5:$B$84,$O2303)&amp;"")</f>
        <v/>
      </c>
      <c r="E2303" s="19" t="n"/>
      <c r="F2303" s="22" t="n"/>
      <c r="G2303" s="22" t="n"/>
      <c r="H2303" s="19" t="n"/>
      <c r="I2303" s="30">
        <f>IF(AND($F2303="",$G2303=""),"",IF(N('設定'!$B$11)&gt;0,ROUND((N($F2303)*60+N($G2303))/N('設定'!$B$11),0)*N('設定'!$B$11),(N($F2303)*60+N($G2303)))/60)</f>
        <v/>
      </c>
      <c r="J2303" s="31">
        <f>IF(OR($I2303="",$P2303="",$P2303="なし"),"",$I2303*N(INDEX('メンバー'!$D$5:$D$24,$P2303)))</f>
        <v/>
      </c>
      <c r="K2303" s="32">
        <f>IF(OR($O2303="",$O2303="なし"),"",INDEX('案件'!$D$5:$D$84,$O2303)&amp;"")</f>
        <v/>
      </c>
      <c r="L2303" s="32">
        <f>IF(AND($A2303="",$B2303="",$C2303="",$F2303="",$G2303=""),"",IF(NOT(ISNUMBER($A2303)),"日付がない",IF($P2303="","氏名がない",IF($P2303="なし","氏名がメンバーにない",IF($O2303="","案件コードがない",IF($O2303="なし","案件コードが案件にない",IF($I2303="","時間がない",IF((N($F2303)*60+N($G2303))=0,"時間が0",IF($I2303=0,"丸めると0分","")))))))))</f>
        <v/>
      </c>
      <c r="M2303" s="58" t="n"/>
      <c r="N2303" s="33">
        <f>IF(ISNUMBER($A2303),DATE(YEAR($A2303),MONTH($A2303),1),"")</f>
        <v/>
      </c>
      <c r="O2303" s="34">
        <f>IF($C2303="","",IFERROR(MATCH($C2303,'案件'!$A$5:$A$84,0),"なし"))</f>
        <v/>
      </c>
      <c r="P2303" s="34">
        <f>IF($B2303="","",IFERROR(MATCH($B2303,'メンバー'!$B$5:$B$24,0),"なし"))</f>
        <v/>
      </c>
    </row>
    <row r="2304" ht="17" customHeight="1">
      <c r="A2304" s="23" t="n"/>
      <c r="B2304" s="21" t="n"/>
      <c r="C2304" s="21" t="n"/>
      <c r="D2304" s="29">
        <f>IF(OR($O2304="",$O2304="なし"),"",INDEX('案件'!$B$5:$B$84,$O2304)&amp;"")</f>
        <v/>
      </c>
      <c r="E2304" s="19" t="n"/>
      <c r="F2304" s="22" t="n"/>
      <c r="G2304" s="22" t="n"/>
      <c r="H2304" s="19" t="n"/>
      <c r="I2304" s="30">
        <f>IF(AND($F2304="",$G2304=""),"",IF(N('設定'!$B$11)&gt;0,ROUND((N($F2304)*60+N($G2304))/N('設定'!$B$11),0)*N('設定'!$B$11),(N($F2304)*60+N($G2304)))/60)</f>
        <v/>
      </c>
      <c r="J2304" s="31">
        <f>IF(OR($I2304="",$P2304="",$P2304="なし"),"",$I2304*N(INDEX('メンバー'!$D$5:$D$24,$P2304)))</f>
        <v/>
      </c>
      <c r="K2304" s="32">
        <f>IF(OR($O2304="",$O2304="なし"),"",INDEX('案件'!$D$5:$D$84,$O2304)&amp;"")</f>
        <v/>
      </c>
      <c r="L2304" s="32">
        <f>IF(AND($A2304="",$B2304="",$C2304="",$F2304="",$G2304=""),"",IF(NOT(ISNUMBER($A2304)),"日付がない",IF($P2304="","氏名がない",IF($P2304="なし","氏名がメンバーにない",IF($O2304="","案件コードがない",IF($O2304="なし","案件コードが案件にない",IF($I2304="","時間がない",IF((N($F2304)*60+N($G2304))=0,"時間が0",IF($I2304=0,"丸めると0分","")))))))))</f>
        <v/>
      </c>
      <c r="M2304" s="58" t="n"/>
      <c r="N2304" s="33">
        <f>IF(ISNUMBER($A2304),DATE(YEAR($A2304),MONTH($A2304),1),"")</f>
        <v/>
      </c>
      <c r="O2304" s="34">
        <f>IF($C2304="","",IFERROR(MATCH($C2304,'案件'!$A$5:$A$84,0),"なし"))</f>
        <v/>
      </c>
      <c r="P2304" s="34">
        <f>IF($B2304="","",IFERROR(MATCH($B2304,'メンバー'!$B$5:$B$24,0),"なし"))</f>
        <v/>
      </c>
    </row>
    <row r="2305" ht="17" customHeight="1">
      <c r="A2305" s="23" t="n"/>
      <c r="B2305" s="21" t="n"/>
      <c r="C2305" s="21" t="n"/>
      <c r="D2305" s="29">
        <f>IF(OR($O2305="",$O2305="なし"),"",INDEX('案件'!$B$5:$B$84,$O2305)&amp;"")</f>
        <v/>
      </c>
      <c r="E2305" s="19" t="n"/>
      <c r="F2305" s="22" t="n"/>
      <c r="G2305" s="22" t="n"/>
      <c r="H2305" s="19" t="n"/>
      <c r="I2305" s="30">
        <f>IF(AND($F2305="",$G2305=""),"",IF(N('設定'!$B$11)&gt;0,ROUND((N($F2305)*60+N($G2305))/N('設定'!$B$11),0)*N('設定'!$B$11),(N($F2305)*60+N($G2305)))/60)</f>
        <v/>
      </c>
      <c r="J2305" s="31">
        <f>IF(OR($I2305="",$P2305="",$P2305="なし"),"",$I2305*N(INDEX('メンバー'!$D$5:$D$24,$P2305)))</f>
        <v/>
      </c>
      <c r="K2305" s="32">
        <f>IF(OR($O2305="",$O2305="なし"),"",INDEX('案件'!$D$5:$D$84,$O2305)&amp;"")</f>
        <v/>
      </c>
      <c r="L2305" s="32">
        <f>IF(AND($A2305="",$B2305="",$C2305="",$F2305="",$G2305=""),"",IF(NOT(ISNUMBER($A2305)),"日付がない",IF($P2305="","氏名がない",IF($P2305="なし","氏名がメンバーにない",IF($O2305="","案件コードがない",IF($O2305="なし","案件コードが案件にない",IF($I2305="","時間がない",IF((N($F2305)*60+N($G2305))=0,"時間が0",IF($I2305=0,"丸めると0分","")))))))))</f>
        <v/>
      </c>
      <c r="M2305" s="58" t="n"/>
      <c r="N2305" s="33">
        <f>IF(ISNUMBER($A2305),DATE(YEAR($A2305),MONTH($A2305),1),"")</f>
        <v/>
      </c>
      <c r="O2305" s="34">
        <f>IF($C2305="","",IFERROR(MATCH($C2305,'案件'!$A$5:$A$84,0),"なし"))</f>
        <v/>
      </c>
      <c r="P2305" s="34">
        <f>IF($B2305="","",IFERROR(MATCH($B2305,'メンバー'!$B$5:$B$24,0),"なし"))</f>
        <v/>
      </c>
    </row>
    <row r="2306" ht="17" customHeight="1">
      <c r="A2306" s="23" t="n"/>
      <c r="B2306" s="21" t="n"/>
      <c r="C2306" s="21" t="n"/>
      <c r="D2306" s="29">
        <f>IF(OR($O2306="",$O2306="なし"),"",INDEX('案件'!$B$5:$B$84,$O2306)&amp;"")</f>
        <v/>
      </c>
      <c r="E2306" s="19" t="n"/>
      <c r="F2306" s="22" t="n"/>
      <c r="G2306" s="22" t="n"/>
      <c r="H2306" s="19" t="n"/>
      <c r="I2306" s="30">
        <f>IF(AND($F2306="",$G2306=""),"",IF(N('設定'!$B$11)&gt;0,ROUND((N($F2306)*60+N($G2306))/N('設定'!$B$11),0)*N('設定'!$B$11),(N($F2306)*60+N($G2306)))/60)</f>
        <v/>
      </c>
      <c r="J2306" s="31">
        <f>IF(OR($I2306="",$P2306="",$P2306="なし"),"",$I2306*N(INDEX('メンバー'!$D$5:$D$24,$P2306)))</f>
        <v/>
      </c>
      <c r="K2306" s="32">
        <f>IF(OR($O2306="",$O2306="なし"),"",INDEX('案件'!$D$5:$D$84,$O2306)&amp;"")</f>
        <v/>
      </c>
      <c r="L2306" s="32">
        <f>IF(AND($A2306="",$B2306="",$C2306="",$F2306="",$G2306=""),"",IF(NOT(ISNUMBER($A2306)),"日付がない",IF($P2306="","氏名がない",IF($P2306="なし","氏名がメンバーにない",IF($O2306="","案件コードがない",IF($O2306="なし","案件コードが案件にない",IF($I2306="","時間がない",IF((N($F2306)*60+N($G2306))=0,"時間が0",IF($I2306=0,"丸めると0分","")))))))))</f>
        <v/>
      </c>
      <c r="M2306" s="58" t="n"/>
      <c r="N2306" s="33">
        <f>IF(ISNUMBER($A2306),DATE(YEAR($A2306),MONTH($A2306),1),"")</f>
        <v/>
      </c>
      <c r="O2306" s="34">
        <f>IF($C2306="","",IFERROR(MATCH($C2306,'案件'!$A$5:$A$84,0),"なし"))</f>
        <v/>
      </c>
      <c r="P2306" s="34">
        <f>IF($B2306="","",IFERROR(MATCH($B2306,'メンバー'!$B$5:$B$24,0),"なし"))</f>
        <v/>
      </c>
    </row>
    <row r="2307" ht="17" customHeight="1">
      <c r="A2307" s="23" t="n"/>
      <c r="B2307" s="21" t="n"/>
      <c r="C2307" s="21" t="n"/>
      <c r="D2307" s="29">
        <f>IF(OR($O2307="",$O2307="なし"),"",INDEX('案件'!$B$5:$B$84,$O2307)&amp;"")</f>
        <v/>
      </c>
      <c r="E2307" s="19" t="n"/>
      <c r="F2307" s="22" t="n"/>
      <c r="G2307" s="22" t="n"/>
      <c r="H2307" s="19" t="n"/>
      <c r="I2307" s="30">
        <f>IF(AND($F2307="",$G2307=""),"",IF(N('設定'!$B$11)&gt;0,ROUND((N($F2307)*60+N($G2307))/N('設定'!$B$11),0)*N('設定'!$B$11),(N($F2307)*60+N($G2307)))/60)</f>
        <v/>
      </c>
      <c r="J2307" s="31">
        <f>IF(OR($I2307="",$P2307="",$P2307="なし"),"",$I2307*N(INDEX('メンバー'!$D$5:$D$24,$P2307)))</f>
        <v/>
      </c>
      <c r="K2307" s="32">
        <f>IF(OR($O2307="",$O2307="なし"),"",INDEX('案件'!$D$5:$D$84,$O2307)&amp;"")</f>
        <v/>
      </c>
      <c r="L2307" s="32">
        <f>IF(AND($A2307="",$B2307="",$C2307="",$F2307="",$G2307=""),"",IF(NOT(ISNUMBER($A2307)),"日付がない",IF($P2307="","氏名がない",IF($P2307="なし","氏名がメンバーにない",IF($O2307="","案件コードがない",IF($O2307="なし","案件コードが案件にない",IF($I2307="","時間がない",IF((N($F2307)*60+N($G2307))=0,"時間が0",IF($I2307=0,"丸めると0分","")))))))))</f>
        <v/>
      </c>
      <c r="M2307" s="58" t="n"/>
      <c r="N2307" s="33">
        <f>IF(ISNUMBER($A2307),DATE(YEAR($A2307),MONTH($A2307),1),"")</f>
        <v/>
      </c>
      <c r="O2307" s="34">
        <f>IF($C2307="","",IFERROR(MATCH($C2307,'案件'!$A$5:$A$84,0),"なし"))</f>
        <v/>
      </c>
      <c r="P2307" s="34">
        <f>IF($B2307="","",IFERROR(MATCH($B2307,'メンバー'!$B$5:$B$24,0),"なし"))</f>
        <v/>
      </c>
    </row>
    <row r="2308" ht="17" customHeight="1">
      <c r="A2308" s="23" t="n"/>
      <c r="B2308" s="21" t="n"/>
      <c r="C2308" s="21" t="n"/>
      <c r="D2308" s="29">
        <f>IF(OR($O2308="",$O2308="なし"),"",INDEX('案件'!$B$5:$B$84,$O2308)&amp;"")</f>
        <v/>
      </c>
      <c r="E2308" s="19" t="n"/>
      <c r="F2308" s="22" t="n"/>
      <c r="G2308" s="22" t="n"/>
      <c r="H2308" s="19" t="n"/>
      <c r="I2308" s="30">
        <f>IF(AND($F2308="",$G2308=""),"",IF(N('設定'!$B$11)&gt;0,ROUND((N($F2308)*60+N($G2308))/N('設定'!$B$11),0)*N('設定'!$B$11),(N($F2308)*60+N($G2308)))/60)</f>
        <v/>
      </c>
      <c r="J2308" s="31">
        <f>IF(OR($I2308="",$P2308="",$P2308="なし"),"",$I2308*N(INDEX('メンバー'!$D$5:$D$24,$P2308)))</f>
        <v/>
      </c>
      <c r="K2308" s="32">
        <f>IF(OR($O2308="",$O2308="なし"),"",INDEX('案件'!$D$5:$D$84,$O2308)&amp;"")</f>
        <v/>
      </c>
      <c r="L2308" s="32">
        <f>IF(AND($A2308="",$B2308="",$C2308="",$F2308="",$G2308=""),"",IF(NOT(ISNUMBER($A2308)),"日付がない",IF($P2308="","氏名がない",IF($P2308="なし","氏名がメンバーにない",IF($O2308="","案件コードがない",IF($O2308="なし","案件コードが案件にない",IF($I2308="","時間がない",IF((N($F2308)*60+N($G2308))=0,"時間が0",IF($I2308=0,"丸めると0分","")))))))))</f>
        <v/>
      </c>
      <c r="M2308" s="58" t="n"/>
      <c r="N2308" s="33">
        <f>IF(ISNUMBER($A2308),DATE(YEAR($A2308),MONTH($A2308),1),"")</f>
        <v/>
      </c>
      <c r="O2308" s="34">
        <f>IF($C2308="","",IFERROR(MATCH($C2308,'案件'!$A$5:$A$84,0),"なし"))</f>
        <v/>
      </c>
      <c r="P2308" s="34">
        <f>IF($B2308="","",IFERROR(MATCH($B2308,'メンバー'!$B$5:$B$24,0),"なし"))</f>
        <v/>
      </c>
    </row>
    <row r="2309" ht="17" customHeight="1">
      <c r="A2309" s="23" t="n"/>
      <c r="B2309" s="21" t="n"/>
      <c r="C2309" s="21" t="n"/>
      <c r="D2309" s="29">
        <f>IF(OR($O2309="",$O2309="なし"),"",INDEX('案件'!$B$5:$B$84,$O2309)&amp;"")</f>
        <v/>
      </c>
      <c r="E2309" s="19" t="n"/>
      <c r="F2309" s="22" t="n"/>
      <c r="G2309" s="22" t="n"/>
      <c r="H2309" s="19" t="n"/>
      <c r="I2309" s="30">
        <f>IF(AND($F2309="",$G2309=""),"",IF(N('設定'!$B$11)&gt;0,ROUND((N($F2309)*60+N($G2309))/N('設定'!$B$11),0)*N('設定'!$B$11),(N($F2309)*60+N($G2309)))/60)</f>
        <v/>
      </c>
      <c r="J2309" s="31">
        <f>IF(OR($I2309="",$P2309="",$P2309="なし"),"",$I2309*N(INDEX('メンバー'!$D$5:$D$24,$P2309)))</f>
        <v/>
      </c>
      <c r="K2309" s="32">
        <f>IF(OR($O2309="",$O2309="なし"),"",INDEX('案件'!$D$5:$D$84,$O2309)&amp;"")</f>
        <v/>
      </c>
      <c r="L2309" s="32">
        <f>IF(AND($A2309="",$B2309="",$C2309="",$F2309="",$G2309=""),"",IF(NOT(ISNUMBER($A2309)),"日付がない",IF($P2309="","氏名がない",IF($P2309="なし","氏名がメンバーにない",IF($O2309="","案件コードがない",IF($O2309="なし","案件コードが案件にない",IF($I2309="","時間がない",IF((N($F2309)*60+N($G2309))=0,"時間が0",IF($I2309=0,"丸めると0分","")))))))))</f>
        <v/>
      </c>
      <c r="M2309" s="58" t="n"/>
      <c r="N2309" s="33">
        <f>IF(ISNUMBER($A2309),DATE(YEAR($A2309),MONTH($A2309),1),"")</f>
        <v/>
      </c>
      <c r="O2309" s="34">
        <f>IF($C2309="","",IFERROR(MATCH($C2309,'案件'!$A$5:$A$84,0),"なし"))</f>
        <v/>
      </c>
      <c r="P2309" s="34">
        <f>IF($B2309="","",IFERROR(MATCH($B2309,'メンバー'!$B$5:$B$24,0),"なし"))</f>
        <v/>
      </c>
    </row>
    <row r="2310" ht="17" customHeight="1">
      <c r="A2310" s="23" t="n"/>
      <c r="B2310" s="21" t="n"/>
      <c r="C2310" s="21" t="n"/>
      <c r="D2310" s="29">
        <f>IF(OR($O2310="",$O2310="なし"),"",INDEX('案件'!$B$5:$B$84,$O2310)&amp;"")</f>
        <v/>
      </c>
      <c r="E2310" s="19" t="n"/>
      <c r="F2310" s="22" t="n"/>
      <c r="G2310" s="22" t="n"/>
      <c r="H2310" s="19" t="n"/>
      <c r="I2310" s="30">
        <f>IF(AND($F2310="",$G2310=""),"",IF(N('設定'!$B$11)&gt;0,ROUND((N($F2310)*60+N($G2310))/N('設定'!$B$11),0)*N('設定'!$B$11),(N($F2310)*60+N($G2310)))/60)</f>
        <v/>
      </c>
      <c r="J2310" s="31">
        <f>IF(OR($I2310="",$P2310="",$P2310="なし"),"",$I2310*N(INDEX('メンバー'!$D$5:$D$24,$P2310)))</f>
        <v/>
      </c>
      <c r="K2310" s="32">
        <f>IF(OR($O2310="",$O2310="なし"),"",INDEX('案件'!$D$5:$D$84,$O2310)&amp;"")</f>
        <v/>
      </c>
      <c r="L2310" s="32">
        <f>IF(AND($A2310="",$B2310="",$C2310="",$F2310="",$G2310=""),"",IF(NOT(ISNUMBER($A2310)),"日付がない",IF($P2310="","氏名がない",IF($P2310="なし","氏名がメンバーにない",IF($O2310="","案件コードがない",IF($O2310="なし","案件コードが案件にない",IF($I2310="","時間がない",IF((N($F2310)*60+N($G2310))=0,"時間が0",IF($I2310=0,"丸めると0分","")))))))))</f>
        <v/>
      </c>
      <c r="M2310" s="58" t="n"/>
      <c r="N2310" s="33">
        <f>IF(ISNUMBER($A2310),DATE(YEAR($A2310),MONTH($A2310),1),"")</f>
        <v/>
      </c>
      <c r="O2310" s="34">
        <f>IF($C2310="","",IFERROR(MATCH($C2310,'案件'!$A$5:$A$84,0),"なし"))</f>
        <v/>
      </c>
      <c r="P2310" s="34">
        <f>IF($B2310="","",IFERROR(MATCH($B2310,'メンバー'!$B$5:$B$24,0),"なし"))</f>
        <v/>
      </c>
    </row>
    <row r="2311" ht="17" customHeight="1">
      <c r="A2311" s="23" t="n"/>
      <c r="B2311" s="21" t="n"/>
      <c r="C2311" s="21" t="n"/>
      <c r="D2311" s="29">
        <f>IF(OR($O2311="",$O2311="なし"),"",INDEX('案件'!$B$5:$B$84,$O2311)&amp;"")</f>
        <v/>
      </c>
      <c r="E2311" s="19" t="n"/>
      <c r="F2311" s="22" t="n"/>
      <c r="G2311" s="22" t="n"/>
      <c r="H2311" s="19" t="n"/>
      <c r="I2311" s="30">
        <f>IF(AND($F2311="",$G2311=""),"",IF(N('設定'!$B$11)&gt;0,ROUND((N($F2311)*60+N($G2311))/N('設定'!$B$11),0)*N('設定'!$B$11),(N($F2311)*60+N($G2311)))/60)</f>
        <v/>
      </c>
      <c r="J2311" s="31">
        <f>IF(OR($I2311="",$P2311="",$P2311="なし"),"",$I2311*N(INDEX('メンバー'!$D$5:$D$24,$P2311)))</f>
        <v/>
      </c>
      <c r="K2311" s="32">
        <f>IF(OR($O2311="",$O2311="なし"),"",INDEX('案件'!$D$5:$D$84,$O2311)&amp;"")</f>
        <v/>
      </c>
      <c r="L2311" s="32">
        <f>IF(AND($A2311="",$B2311="",$C2311="",$F2311="",$G2311=""),"",IF(NOT(ISNUMBER($A2311)),"日付がない",IF($P2311="","氏名がない",IF($P2311="なし","氏名がメンバーにない",IF($O2311="","案件コードがない",IF($O2311="なし","案件コードが案件にない",IF($I2311="","時間がない",IF((N($F2311)*60+N($G2311))=0,"時間が0",IF($I2311=0,"丸めると0分","")))))))))</f>
        <v/>
      </c>
      <c r="M2311" s="58" t="n"/>
      <c r="N2311" s="33">
        <f>IF(ISNUMBER($A2311),DATE(YEAR($A2311),MONTH($A2311),1),"")</f>
        <v/>
      </c>
      <c r="O2311" s="34">
        <f>IF($C2311="","",IFERROR(MATCH($C2311,'案件'!$A$5:$A$84,0),"なし"))</f>
        <v/>
      </c>
      <c r="P2311" s="34">
        <f>IF($B2311="","",IFERROR(MATCH($B2311,'メンバー'!$B$5:$B$24,0),"なし"))</f>
        <v/>
      </c>
    </row>
    <row r="2312" ht="17" customHeight="1">
      <c r="A2312" s="23" t="n"/>
      <c r="B2312" s="21" t="n"/>
      <c r="C2312" s="21" t="n"/>
      <c r="D2312" s="29">
        <f>IF(OR($O2312="",$O2312="なし"),"",INDEX('案件'!$B$5:$B$84,$O2312)&amp;"")</f>
        <v/>
      </c>
      <c r="E2312" s="19" t="n"/>
      <c r="F2312" s="22" t="n"/>
      <c r="G2312" s="22" t="n"/>
      <c r="H2312" s="19" t="n"/>
      <c r="I2312" s="30">
        <f>IF(AND($F2312="",$G2312=""),"",IF(N('設定'!$B$11)&gt;0,ROUND((N($F2312)*60+N($G2312))/N('設定'!$B$11),0)*N('設定'!$B$11),(N($F2312)*60+N($G2312)))/60)</f>
        <v/>
      </c>
      <c r="J2312" s="31">
        <f>IF(OR($I2312="",$P2312="",$P2312="なし"),"",$I2312*N(INDEX('メンバー'!$D$5:$D$24,$P2312)))</f>
        <v/>
      </c>
      <c r="K2312" s="32">
        <f>IF(OR($O2312="",$O2312="なし"),"",INDEX('案件'!$D$5:$D$84,$O2312)&amp;"")</f>
        <v/>
      </c>
      <c r="L2312" s="32">
        <f>IF(AND($A2312="",$B2312="",$C2312="",$F2312="",$G2312=""),"",IF(NOT(ISNUMBER($A2312)),"日付がない",IF($P2312="","氏名がない",IF($P2312="なし","氏名がメンバーにない",IF($O2312="","案件コードがない",IF($O2312="なし","案件コードが案件にない",IF($I2312="","時間がない",IF((N($F2312)*60+N($G2312))=0,"時間が0",IF($I2312=0,"丸めると0分","")))))))))</f>
        <v/>
      </c>
      <c r="M2312" s="58" t="n"/>
      <c r="N2312" s="33">
        <f>IF(ISNUMBER($A2312),DATE(YEAR($A2312),MONTH($A2312),1),"")</f>
        <v/>
      </c>
      <c r="O2312" s="34">
        <f>IF($C2312="","",IFERROR(MATCH($C2312,'案件'!$A$5:$A$84,0),"なし"))</f>
        <v/>
      </c>
      <c r="P2312" s="34">
        <f>IF($B2312="","",IFERROR(MATCH($B2312,'メンバー'!$B$5:$B$24,0),"なし"))</f>
        <v/>
      </c>
    </row>
    <row r="2313" ht="17" customHeight="1">
      <c r="A2313" s="23" t="n"/>
      <c r="B2313" s="21" t="n"/>
      <c r="C2313" s="21" t="n"/>
      <c r="D2313" s="29">
        <f>IF(OR($O2313="",$O2313="なし"),"",INDEX('案件'!$B$5:$B$84,$O2313)&amp;"")</f>
        <v/>
      </c>
      <c r="E2313" s="19" t="n"/>
      <c r="F2313" s="22" t="n"/>
      <c r="G2313" s="22" t="n"/>
      <c r="H2313" s="19" t="n"/>
      <c r="I2313" s="30">
        <f>IF(AND($F2313="",$G2313=""),"",IF(N('設定'!$B$11)&gt;0,ROUND((N($F2313)*60+N($G2313))/N('設定'!$B$11),0)*N('設定'!$B$11),(N($F2313)*60+N($G2313)))/60)</f>
        <v/>
      </c>
      <c r="J2313" s="31">
        <f>IF(OR($I2313="",$P2313="",$P2313="なし"),"",$I2313*N(INDEX('メンバー'!$D$5:$D$24,$P2313)))</f>
        <v/>
      </c>
      <c r="K2313" s="32">
        <f>IF(OR($O2313="",$O2313="なし"),"",INDEX('案件'!$D$5:$D$84,$O2313)&amp;"")</f>
        <v/>
      </c>
      <c r="L2313" s="32">
        <f>IF(AND($A2313="",$B2313="",$C2313="",$F2313="",$G2313=""),"",IF(NOT(ISNUMBER($A2313)),"日付がない",IF($P2313="","氏名がない",IF($P2313="なし","氏名がメンバーにない",IF($O2313="","案件コードがない",IF($O2313="なし","案件コードが案件にない",IF($I2313="","時間がない",IF((N($F2313)*60+N($G2313))=0,"時間が0",IF($I2313=0,"丸めると0分","")))))))))</f>
        <v/>
      </c>
      <c r="M2313" s="58" t="n"/>
      <c r="N2313" s="33">
        <f>IF(ISNUMBER($A2313),DATE(YEAR($A2313),MONTH($A2313),1),"")</f>
        <v/>
      </c>
      <c r="O2313" s="34">
        <f>IF($C2313="","",IFERROR(MATCH($C2313,'案件'!$A$5:$A$84,0),"なし"))</f>
        <v/>
      </c>
      <c r="P2313" s="34">
        <f>IF($B2313="","",IFERROR(MATCH($B2313,'メンバー'!$B$5:$B$24,0),"なし"))</f>
        <v/>
      </c>
    </row>
    <row r="2314" ht="17" customHeight="1">
      <c r="A2314" s="23" t="n"/>
      <c r="B2314" s="21" t="n"/>
      <c r="C2314" s="21" t="n"/>
      <c r="D2314" s="29">
        <f>IF(OR($O2314="",$O2314="なし"),"",INDEX('案件'!$B$5:$B$84,$O2314)&amp;"")</f>
        <v/>
      </c>
      <c r="E2314" s="19" t="n"/>
      <c r="F2314" s="22" t="n"/>
      <c r="G2314" s="22" t="n"/>
      <c r="H2314" s="19" t="n"/>
      <c r="I2314" s="30">
        <f>IF(AND($F2314="",$G2314=""),"",IF(N('設定'!$B$11)&gt;0,ROUND((N($F2314)*60+N($G2314))/N('設定'!$B$11),0)*N('設定'!$B$11),(N($F2314)*60+N($G2314)))/60)</f>
        <v/>
      </c>
      <c r="J2314" s="31">
        <f>IF(OR($I2314="",$P2314="",$P2314="なし"),"",$I2314*N(INDEX('メンバー'!$D$5:$D$24,$P2314)))</f>
        <v/>
      </c>
      <c r="K2314" s="32">
        <f>IF(OR($O2314="",$O2314="なし"),"",INDEX('案件'!$D$5:$D$84,$O2314)&amp;"")</f>
        <v/>
      </c>
      <c r="L2314" s="32">
        <f>IF(AND($A2314="",$B2314="",$C2314="",$F2314="",$G2314=""),"",IF(NOT(ISNUMBER($A2314)),"日付がない",IF($P2314="","氏名がない",IF($P2314="なし","氏名がメンバーにない",IF($O2314="","案件コードがない",IF($O2314="なし","案件コードが案件にない",IF($I2314="","時間がない",IF((N($F2314)*60+N($G2314))=0,"時間が0",IF($I2314=0,"丸めると0分","")))))))))</f>
        <v/>
      </c>
      <c r="M2314" s="58" t="n"/>
      <c r="N2314" s="33">
        <f>IF(ISNUMBER($A2314),DATE(YEAR($A2314),MONTH($A2314),1),"")</f>
        <v/>
      </c>
      <c r="O2314" s="34">
        <f>IF($C2314="","",IFERROR(MATCH($C2314,'案件'!$A$5:$A$84,0),"なし"))</f>
        <v/>
      </c>
      <c r="P2314" s="34">
        <f>IF($B2314="","",IFERROR(MATCH($B2314,'メンバー'!$B$5:$B$24,0),"なし"))</f>
        <v/>
      </c>
    </row>
    <row r="2315" ht="17" customHeight="1">
      <c r="A2315" s="23" t="n"/>
      <c r="B2315" s="21" t="n"/>
      <c r="C2315" s="21" t="n"/>
      <c r="D2315" s="29">
        <f>IF(OR($O2315="",$O2315="なし"),"",INDEX('案件'!$B$5:$B$84,$O2315)&amp;"")</f>
        <v/>
      </c>
      <c r="E2315" s="19" t="n"/>
      <c r="F2315" s="22" t="n"/>
      <c r="G2315" s="22" t="n"/>
      <c r="H2315" s="19" t="n"/>
      <c r="I2315" s="30">
        <f>IF(AND($F2315="",$G2315=""),"",IF(N('設定'!$B$11)&gt;0,ROUND((N($F2315)*60+N($G2315))/N('設定'!$B$11),0)*N('設定'!$B$11),(N($F2315)*60+N($G2315)))/60)</f>
        <v/>
      </c>
      <c r="J2315" s="31">
        <f>IF(OR($I2315="",$P2315="",$P2315="なし"),"",$I2315*N(INDEX('メンバー'!$D$5:$D$24,$P2315)))</f>
        <v/>
      </c>
      <c r="K2315" s="32">
        <f>IF(OR($O2315="",$O2315="なし"),"",INDEX('案件'!$D$5:$D$84,$O2315)&amp;"")</f>
        <v/>
      </c>
      <c r="L2315" s="32">
        <f>IF(AND($A2315="",$B2315="",$C2315="",$F2315="",$G2315=""),"",IF(NOT(ISNUMBER($A2315)),"日付がない",IF($P2315="","氏名がない",IF($P2315="なし","氏名がメンバーにない",IF($O2315="","案件コードがない",IF($O2315="なし","案件コードが案件にない",IF($I2315="","時間がない",IF((N($F2315)*60+N($G2315))=0,"時間が0",IF($I2315=0,"丸めると0分","")))))))))</f>
        <v/>
      </c>
      <c r="M2315" s="58" t="n"/>
      <c r="N2315" s="33">
        <f>IF(ISNUMBER($A2315),DATE(YEAR($A2315),MONTH($A2315),1),"")</f>
        <v/>
      </c>
      <c r="O2315" s="34">
        <f>IF($C2315="","",IFERROR(MATCH($C2315,'案件'!$A$5:$A$84,0),"なし"))</f>
        <v/>
      </c>
      <c r="P2315" s="34">
        <f>IF($B2315="","",IFERROR(MATCH($B2315,'メンバー'!$B$5:$B$24,0),"なし"))</f>
        <v/>
      </c>
    </row>
    <row r="2316" ht="17" customHeight="1">
      <c r="A2316" s="23" t="n"/>
      <c r="B2316" s="21" t="n"/>
      <c r="C2316" s="21" t="n"/>
      <c r="D2316" s="29">
        <f>IF(OR($O2316="",$O2316="なし"),"",INDEX('案件'!$B$5:$B$84,$O2316)&amp;"")</f>
        <v/>
      </c>
      <c r="E2316" s="19" t="n"/>
      <c r="F2316" s="22" t="n"/>
      <c r="G2316" s="22" t="n"/>
      <c r="H2316" s="19" t="n"/>
      <c r="I2316" s="30">
        <f>IF(AND($F2316="",$G2316=""),"",IF(N('設定'!$B$11)&gt;0,ROUND((N($F2316)*60+N($G2316))/N('設定'!$B$11),0)*N('設定'!$B$11),(N($F2316)*60+N($G2316)))/60)</f>
        <v/>
      </c>
      <c r="J2316" s="31">
        <f>IF(OR($I2316="",$P2316="",$P2316="なし"),"",$I2316*N(INDEX('メンバー'!$D$5:$D$24,$P2316)))</f>
        <v/>
      </c>
      <c r="K2316" s="32">
        <f>IF(OR($O2316="",$O2316="なし"),"",INDEX('案件'!$D$5:$D$84,$O2316)&amp;"")</f>
        <v/>
      </c>
      <c r="L2316" s="32">
        <f>IF(AND($A2316="",$B2316="",$C2316="",$F2316="",$G2316=""),"",IF(NOT(ISNUMBER($A2316)),"日付がない",IF($P2316="","氏名がない",IF($P2316="なし","氏名がメンバーにない",IF($O2316="","案件コードがない",IF($O2316="なし","案件コードが案件にない",IF($I2316="","時間がない",IF((N($F2316)*60+N($G2316))=0,"時間が0",IF($I2316=0,"丸めると0分","")))))))))</f>
        <v/>
      </c>
      <c r="M2316" s="58" t="n"/>
      <c r="N2316" s="33">
        <f>IF(ISNUMBER($A2316),DATE(YEAR($A2316),MONTH($A2316),1),"")</f>
        <v/>
      </c>
      <c r="O2316" s="34">
        <f>IF($C2316="","",IFERROR(MATCH($C2316,'案件'!$A$5:$A$84,0),"なし"))</f>
        <v/>
      </c>
      <c r="P2316" s="34">
        <f>IF($B2316="","",IFERROR(MATCH($B2316,'メンバー'!$B$5:$B$24,0),"なし"))</f>
        <v/>
      </c>
    </row>
    <row r="2317" ht="17" customHeight="1">
      <c r="A2317" s="23" t="n"/>
      <c r="B2317" s="21" t="n"/>
      <c r="C2317" s="21" t="n"/>
      <c r="D2317" s="29">
        <f>IF(OR($O2317="",$O2317="なし"),"",INDEX('案件'!$B$5:$B$84,$O2317)&amp;"")</f>
        <v/>
      </c>
      <c r="E2317" s="19" t="n"/>
      <c r="F2317" s="22" t="n"/>
      <c r="G2317" s="22" t="n"/>
      <c r="H2317" s="19" t="n"/>
      <c r="I2317" s="30">
        <f>IF(AND($F2317="",$G2317=""),"",IF(N('設定'!$B$11)&gt;0,ROUND((N($F2317)*60+N($G2317))/N('設定'!$B$11),0)*N('設定'!$B$11),(N($F2317)*60+N($G2317)))/60)</f>
        <v/>
      </c>
      <c r="J2317" s="31">
        <f>IF(OR($I2317="",$P2317="",$P2317="なし"),"",$I2317*N(INDEX('メンバー'!$D$5:$D$24,$P2317)))</f>
        <v/>
      </c>
      <c r="K2317" s="32">
        <f>IF(OR($O2317="",$O2317="なし"),"",INDEX('案件'!$D$5:$D$84,$O2317)&amp;"")</f>
        <v/>
      </c>
      <c r="L2317" s="32">
        <f>IF(AND($A2317="",$B2317="",$C2317="",$F2317="",$G2317=""),"",IF(NOT(ISNUMBER($A2317)),"日付がない",IF($P2317="","氏名がない",IF($P2317="なし","氏名がメンバーにない",IF($O2317="","案件コードがない",IF($O2317="なし","案件コードが案件にない",IF($I2317="","時間がない",IF((N($F2317)*60+N($G2317))=0,"時間が0",IF($I2317=0,"丸めると0分","")))))))))</f>
        <v/>
      </c>
      <c r="M2317" s="58" t="n"/>
      <c r="N2317" s="33">
        <f>IF(ISNUMBER($A2317),DATE(YEAR($A2317),MONTH($A2317),1),"")</f>
        <v/>
      </c>
      <c r="O2317" s="34">
        <f>IF($C2317="","",IFERROR(MATCH($C2317,'案件'!$A$5:$A$84,0),"なし"))</f>
        <v/>
      </c>
      <c r="P2317" s="34">
        <f>IF($B2317="","",IFERROR(MATCH($B2317,'メンバー'!$B$5:$B$24,0),"なし"))</f>
        <v/>
      </c>
    </row>
    <row r="2318" ht="17" customHeight="1">
      <c r="A2318" s="23" t="n"/>
      <c r="B2318" s="21" t="n"/>
      <c r="C2318" s="21" t="n"/>
      <c r="D2318" s="29">
        <f>IF(OR($O2318="",$O2318="なし"),"",INDEX('案件'!$B$5:$B$84,$O2318)&amp;"")</f>
        <v/>
      </c>
      <c r="E2318" s="19" t="n"/>
      <c r="F2318" s="22" t="n"/>
      <c r="G2318" s="22" t="n"/>
      <c r="H2318" s="19" t="n"/>
      <c r="I2318" s="30">
        <f>IF(AND($F2318="",$G2318=""),"",IF(N('設定'!$B$11)&gt;0,ROUND((N($F2318)*60+N($G2318))/N('設定'!$B$11),0)*N('設定'!$B$11),(N($F2318)*60+N($G2318)))/60)</f>
        <v/>
      </c>
      <c r="J2318" s="31">
        <f>IF(OR($I2318="",$P2318="",$P2318="なし"),"",$I2318*N(INDEX('メンバー'!$D$5:$D$24,$P2318)))</f>
        <v/>
      </c>
      <c r="K2318" s="32">
        <f>IF(OR($O2318="",$O2318="なし"),"",INDEX('案件'!$D$5:$D$84,$O2318)&amp;"")</f>
        <v/>
      </c>
      <c r="L2318" s="32">
        <f>IF(AND($A2318="",$B2318="",$C2318="",$F2318="",$G2318=""),"",IF(NOT(ISNUMBER($A2318)),"日付がない",IF($P2318="","氏名がない",IF($P2318="なし","氏名がメンバーにない",IF($O2318="","案件コードがない",IF($O2318="なし","案件コードが案件にない",IF($I2318="","時間がない",IF((N($F2318)*60+N($G2318))=0,"時間が0",IF($I2318=0,"丸めると0分","")))))))))</f>
        <v/>
      </c>
      <c r="M2318" s="58" t="n"/>
      <c r="N2318" s="33">
        <f>IF(ISNUMBER($A2318),DATE(YEAR($A2318),MONTH($A2318),1),"")</f>
        <v/>
      </c>
      <c r="O2318" s="34">
        <f>IF($C2318="","",IFERROR(MATCH($C2318,'案件'!$A$5:$A$84,0),"なし"))</f>
        <v/>
      </c>
      <c r="P2318" s="34">
        <f>IF($B2318="","",IFERROR(MATCH($B2318,'メンバー'!$B$5:$B$24,0),"なし"))</f>
        <v/>
      </c>
    </row>
    <row r="2319" ht="17" customHeight="1">
      <c r="A2319" s="23" t="n"/>
      <c r="B2319" s="21" t="n"/>
      <c r="C2319" s="21" t="n"/>
      <c r="D2319" s="29">
        <f>IF(OR($O2319="",$O2319="なし"),"",INDEX('案件'!$B$5:$B$84,$O2319)&amp;"")</f>
        <v/>
      </c>
      <c r="E2319" s="19" t="n"/>
      <c r="F2319" s="22" t="n"/>
      <c r="G2319" s="22" t="n"/>
      <c r="H2319" s="19" t="n"/>
      <c r="I2319" s="30">
        <f>IF(AND($F2319="",$G2319=""),"",IF(N('設定'!$B$11)&gt;0,ROUND((N($F2319)*60+N($G2319))/N('設定'!$B$11),0)*N('設定'!$B$11),(N($F2319)*60+N($G2319)))/60)</f>
        <v/>
      </c>
      <c r="J2319" s="31">
        <f>IF(OR($I2319="",$P2319="",$P2319="なし"),"",$I2319*N(INDEX('メンバー'!$D$5:$D$24,$P2319)))</f>
        <v/>
      </c>
      <c r="K2319" s="32">
        <f>IF(OR($O2319="",$O2319="なし"),"",INDEX('案件'!$D$5:$D$84,$O2319)&amp;"")</f>
        <v/>
      </c>
      <c r="L2319" s="32">
        <f>IF(AND($A2319="",$B2319="",$C2319="",$F2319="",$G2319=""),"",IF(NOT(ISNUMBER($A2319)),"日付がない",IF($P2319="","氏名がない",IF($P2319="なし","氏名がメンバーにない",IF($O2319="","案件コードがない",IF($O2319="なし","案件コードが案件にない",IF($I2319="","時間がない",IF((N($F2319)*60+N($G2319))=0,"時間が0",IF($I2319=0,"丸めると0分","")))))))))</f>
        <v/>
      </c>
      <c r="M2319" s="58" t="n"/>
      <c r="N2319" s="33">
        <f>IF(ISNUMBER($A2319),DATE(YEAR($A2319),MONTH($A2319),1),"")</f>
        <v/>
      </c>
      <c r="O2319" s="34">
        <f>IF($C2319="","",IFERROR(MATCH($C2319,'案件'!$A$5:$A$84,0),"なし"))</f>
        <v/>
      </c>
      <c r="P2319" s="34">
        <f>IF($B2319="","",IFERROR(MATCH($B2319,'メンバー'!$B$5:$B$24,0),"なし"))</f>
        <v/>
      </c>
    </row>
    <row r="2320" ht="17" customHeight="1">
      <c r="A2320" s="23" t="n"/>
      <c r="B2320" s="21" t="n"/>
      <c r="C2320" s="21" t="n"/>
      <c r="D2320" s="29">
        <f>IF(OR($O2320="",$O2320="なし"),"",INDEX('案件'!$B$5:$B$84,$O2320)&amp;"")</f>
        <v/>
      </c>
      <c r="E2320" s="19" t="n"/>
      <c r="F2320" s="22" t="n"/>
      <c r="G2320" s="22" t="n"/>
      <c r="H2320" s="19" t="n"/>
      <c r="I2320" s="30">
        <f>IF(AND($F2320="",$G2320=""),"",IF(N('設定'!$B$11)&gt;0,ROUND((N($F2320)*60+N($G2320))/N('設定'!$B$11),0)*N('設定'!$B$11),(N($F2320)*60+N($G2320)))/60)</f>
        <v/>
      </c>
      <c r="J2320" s="31">
        <f>IF(OR($I2320="",$P2320="",$P2320="なし"),"",$I2320*N(INDEX('メンバー'!$D$5:$D$24,$P2320)))</f>
        <v/>
      </c>
      <c r="K2320" s="32">
        <f>IF(OR($O2320="",$O2320="なし"),"",INDEX('案件'!$D$5:$D$84,$O2320)&amp;"")</f>
        <v/>
      </c>
      <c r="L2320" s="32">
        <f>IF(AND($A2320="",$B2320="",$C2320="",$F2320="",$G2320=""),"",IF(NOT(ISNUMBER($A2320)),"日付がない",IF($P2320="","氏名がない",IF($P2320="なし","氏名がメンバーにない",IF($O2320="","案件コードがない",IF($O2320="なし","案件コードが案件にない",IF($I2320="","時間がない",IF((N($F2320)*60+N($G2320))=0,"時間が0",IF($I2320=0,"丸めると0分","")))))))))</f>
        <v/>
      </c>
      <c r="M2320" s="58" t="n"/>
      <c r="N2320" s="33">
        <f>IF(ISNUMBER($A2320),DATE(YEAR($A2320),MONTH($A2320),1),"")</f>
        <v/>
      </c>
      <c r="O2320" s="34">
        <f>IF($C2320="","",IFERROR(MATCH($C2320,'案件'!$A$5:$A$84,0),"なし"))</f>
        <v/>
      </c>
      <c r="P2320" s="34">
        <f>IF($B2320="","",IFERROR(MATCH($B2320,'メンバー'!$B$5:$B$24,0),"なし"))</f>
        <v/>
      </c>
    </row>
    <row r="2321" ht="17" customHeight="1">
      <c r="A2321" s="23" t="n"/>
      <c r="B2321" s="21" t="n"/>
      <c r="C2321" s="21" t="n"/>
      <c r="D2321" s="29">
        <f>IF(OR($O2321="",$O2321="なし"),"",INDEX('案件'!$B$5:$B$84,$O2321)&amp;"")</f>
        <v/>
      </c>
      <c r="E2321" s="19" t="n"/>
      <c r="F2321" s="22" t="n"/>
      <c r="G2321" s="22" t="n"/>
      <c r="H2321" s="19" t="n"/>
      <c r="I2321" s="30">
        <f>IF(AND($F2321="",$G2321=""),"",IF(N('設定'!$B$11)&gt;0,ROUND((N($F2321)*60+N($G2321))/N('設定'!$B$11),0)*N('設定'!$B$11),(N($F2321)*60+N($G2321)))/60)</f>
        <v/>
      </c>
      <c r="J2321" s="31">
        <f>IF(OR($I2321="",$P2321="",$P2321="なし"),"",$I2321*N(INDEX('メンバー'!$D$5:$D$24,$P2321)))</f>
        <v/>
      </c>
      <c r="K2321" s="32">
        <f>IF(OR($O2321="",$O2321="なし"),"",INDEX('案件'!$D$5:$D$84,$O2321)&amp;"")</f>
        <v/>
      </c>
      <c r="L2321" s="32">
        <f>IF(AND($A2321="",$B2321="",$C2321="",$F2321="",$G2321=""),"",IF(NOT(ISNUMBER($A2321)),"日付がない",IF($P2321="","氏名がない",IF($P2321="なし","氏名がメンバーにない",IF($O2321="","案件コードがない",IF($O2321="なし","案件コードが案件にない",IF($I2321="","時間がない",IF((N($F2321)*60+N($G2321))=0,"時間が0",IF($I2321=0,"丸めると0分","")))))))))</f>
        <v/>
      </c>
      <c r="M2321" s="58" t="n"/>
      <c r="N2321" s="33">
        <f>IF(ISNUMBER($A2321),DATE(YEAR($A2321),MONTH($A2321),1),"")</f>
        <v/>
      </c>
      <c r="O2321" s="34">
        <f>IF($C2321="","",IFERROR(MATCH($C2321,'案件'!$A$5:$A$84,0),"なし"))</f>
        <v/>
      </c>
      <c r="P2321" s="34">
        <f>IF($B2321="","",IFERROR(MATCH($B2321,'メンバー'!$B$5:$B$24,0),"なし"))</f>
        <v/>
      </c>
    </row>
    <row r="2322" ht="17" customHeight="1">
      <c r="A2322" s="23" t="n"/>
      <c r="B2322" s="21" t="n"/>
      <c r="C2322" s="21" t="n"/>
      <c r="D2322" s="29">
        <f>IF(OR($O2322="",$O2322="なし"),"",INDEX('案件'!$B$5:$B$84,$O2322)&amp;"")</f>
        <v/>
      </c>
      <c r="E2322" s="19" t="n"/>
      <c r="F2322" s="22" t="n"/>
      <c r="G2322" s="22" t="n"/>
      <c r="H2322" s="19" t="n"/>
      <c r="I2322" s="30">
        <f>IF(AND($F2322="",$G2322=""),"",IF(N('設定'!$B$11)&gt;0,ROUND((N($F2322)*60+N($G2322))/N('設定'!$B$11),0)*N('設定'!$B$11),(N($F2322)*60+N($G2322)))/60)</f>
        <v/>
      </c>
      <c r="J2322" s="31">
        <f>IF(OR($I2322="",$P2322="",$P2322="なし"),"",$I2322*N(INDEX('メンバー'!$D$5:$D$24,$P2322)))</f>
        <v/>
      </c>
      <c r="K2322" s="32">
        <f>IF(OR($O2322="",$O2322="なし"),"",INDEX('案件'!$D$5:$D$84,$O2322)&amp;"")</f>
        <v/>
      </c>
      <c r="L2322" s="32">
        <f>IF(AND($A2322="",$B2322="",$C2322="",$F2322="",$G2322=""),"",IF(NOT(ISNUMBER($A2322)),"日付がない",IF($P2322="","氏名がない",IF($P2322="なし","氏名がメンバーにない",IF($O2322="","案件コードがない",IF($O2322="なし","案件コードが案件にない",IF($I2322="","時間がない",IF((N($F2322)*60+N($G2322))=0,"時間が0",IF($I2322=0,"丸めると0分","")))))))))</f>
        <v/>
      </c>
      <c r="M2322" s="58" t="n"/>
      <c r="N2322" s="33">
        <f>IF(ISNUMBER($A2322),DATE(YEAR($A2322),MONTH($A2322),1),"")</f>
        <v/>
      </c>
      <c r="O2322" s="34">
        <f>IF($C2322="","",IFERROR(MATCH($C2322,'案件'!$A$5:$A$84,0),"なし"))</f>
        <v/>
      </c>
      <c r="P2322" s="34">
        <f>IF($B2322="","",IFERROR(MATCH($B2322,'メンバー'!$B$5:$B$24,0),"なし"))</f>
        <v/>
      </c>
    </row>
    <row r="2323" ht="17" customHeight="1">
      <c r="A2323" s="23" t="n"/>
      <c r="B2323" s="21" t="n"/>
      <c r="C2323" s="21" t="n"/>
      <c r="D2323" s="29">
        <f>IF(OR($O2323="",$O2323="なし"),"",INDEX('案件'!$B$5:$B$84,$O2323)&amp;"")</f>
        <v/>
      </c>
      <c r="E2323" s="19" t="n"/>
      <c r="F2323" s="22" t="n"/>
      <c r="G2323" s="22" t="n"/>
      <c r="H2323" s="19" t="n"/>
      <c r="I2323" s="30">
        <f>IF(AND($F2323="",$G2323=""),"",IF(N('設定'!$B$11)&gt;0,ROUND((N($F2323)*60+N($G2323))/N('設定'!$B$11),0)*N('設定'!$B$11),(N($F2323)*60+N($G2323)))/60)</f>
        <v/>
      </c>
      <c r="J2323" s="31">
        <f>IF(OR($I2323="",$P2323="",$P2323="なし"),"",$I2323*N(INDEX('メンバー'!$D$5:$D$24,$P2323)))</f>
        <v/>
      </c>
      <c r="K2323" s="32">
        <f>IF(OR($O2323="",$O2323="なし"),"",INDEX('案件'!$D$5:$D$84,$O2323)&amp;"")</f>
        <v/>
      </c>
      <c r="L2323" s="32">
        <f>IF(AND($A2323="",$B2323="",$C2323="",$F2323="",$G2323=""),"",IF(NOT(ISNUMBER($A2323)),"日付がない",IF($P2323="","氏名がない",IF($P2323="なし","氏名がメンバーにない",IF($O2323="","案件コードがない",IF($O2323="なし","案件コードが案件にない",IF($I2323="","時間がない",IF((N($F2323)*60+N($G2323))=0,"時間が0",IF($I2323=0,"丸めると0分","")))))))))</f>
        <v/>
      </c>
      <c r="M2323" s="58" t="n"/>
      <c r="N2323" s="33">
        <f>IF(ISNUMBER($A2323),DATE(YEAR($A2323),MONTH($A2323),1),"")</f>
        <v/>
      </c>
      <c r="O2323" s="34">
        <f>IF($C2323="","",IFERROR(MATCH($C2323,'案件'!$A$5:$A$84,0),"なし"))</f>
        <v/>
      </c>
      <c r="P2323" s="34">
        <f>IF($B2323="","",IFERROR(MATCH($B2323,'メンバー'!$B$5:$B$24,0),"なし"))</f>
        <v/>
      </c>
    </row>
    <row r="2324" ht="17" customHeight="1">
      <c r="A2324" s="23" t="n"/>
      <c r="B2324" s="21" t="n"/>
      <c r="C2324" s="21" t="n"/>
      <c r="D2324" s="29">
        <f>IF(OR($O2324="",$O2324="なし"),"",INDEX('案件'!$B$5:$B$84,$O2324)&amp;"")</f>
        <v/>
      </c>
      <c r="E2324" s="19" t="n"/>
      <c r="F2324" s="22" t="n"/>
      <c r="G2324" s="22" t="n"/>
      <c r="H2324" s="19" t="n"/>
      <c r="I2324" s="30">
        <f>IF(AND($F2324="",$G2324=""),"",IF(N('設定'!$B$11)&gt;0,ROUND((N($F2324)*60+N($G2324))/N('設定'!$B$11),0)*N('設定'!$B$11),(N($F2324)*60+N($G2324)))/60)</f>
        <v/>
      </c>
      <c r="J2324" s="31">
        <f>IF(OR($I2324="",$P2324="",$P2324="なし"),"",$I2324*N(INDEX('メンバー'!$D$5:$D$24,$P2324)))</f>
        <v/>
      </c>
      <c r="K2324" s="32">
        <f>IF(OR($O2324="",$O2324="なし"),"",INDEX('案件'!$D$5:$D$84,$O2324)&amp;"")</f>
        <v/>
      </c>
      <c r="L2324" s="32">
        <f>IF(AND($A2324="",$B2324="",$C2324="",$F2324="",$G2324=""),"",IF(NOT(ISNUMBER($A2324)),"日付がない",IF($P2324="","氏名がない",IF($P2324="なし","氏名がメンバーにない",IF($O2324="","案件コードがない",IF($O2324="なし","案件コードが案件にない",IF($I2324="","時間がない",IF((N($F2324)*60+N($G2324))=0,"時間が0",IF($I2324=0,"丸めると0分","")))))))))</f>
        <v/>
      </c>
      <c r="M2324" s="58" t="n"/>
      <c r="N2324" s="33">
        <f>IF(ISNUMBER($A2324),DATE(YEAR($A2324),MONTH($A2324),1),"")</f>
        <v/>
      </c>
      <c r="O2324" s="34">
        <f>IF($C2324="","",IFERROR(MATCH($C2324,'案件'!$A$5:$A$84,0),"なし"))</f>
        <v/>
      </c>
      <c r="P2324" s="34">
        <f>IF($B2324="","",IFERROR(MATCH($B2324,'メンバー'!$B$5:$B$24,0),"なし"))</f>
        <v/>
      </c>
    </row>
    <row r="2325" ht="17" customHeight="1">
      <c r="A2325" s="23" t="n"/>
      <c r="B2325" s="21" t="n"/>
      <c r="C2325" s="21" t="n"/>
      <c r="D2325" s="29">
        <f>IF(OR($O2325="",$O2325="なし"),"",INDEX('案件'!$B$5:$B$84,$O2325)&amp;"")</f>
        <v/>
      </c>
      <c r="E2325" s="19" t="n"/>
      <c r="F2325" s="22" t="n"/>
      <c r="G2325" s="22" t="n"/>
      <c r="H2325" s="19" t="n"/>
      <c r="I2325" s="30">
        <f>IF(AND($F2325="",$G2325=""),"",IF(N('設定'!$B$11)&gt;0,ROUND((N($F2325)*60+N($G2325))/N('設定'!$B$11),0)*N('設定'!$B$11),(N($F2325)*60+N($G2325)))/60)</f>
        <v/>
      </c>
      <c r="J2325" s="31">
        <f>IF(OR($I2325="",$P2325="",$P2325="なし"),"",$I2325*N(INDEX('メンバー'!$D$5:$D$24,$P2325)))</f>
        <v/>
      </c>
      <c r="K2325" s="32">
        <f>IF(OR($O2325="",$O2325="なし"),"",INDEX('案件'!$D$5:$D$84,$O2325)&amp;"")</f>
        <v/>
      </c>
      <c r="L2325" s="32">
        <f>IF(AND($A2325="",$B2325="",$C2325="",$F2325="",$G2325=""),"",IF(NOT(ISNUMBER($A2325)),"日付がない",IF($P2325="","氏名がない",IF($P2325="なし","氏名がメンバーにない",IF($O2325="","案件コードがない",IF($O2325="なし","案件コードが案件にない",IF($I2325="","時間がない",IF((N($F2325)*60+N($G2325))=0,"時間が0",IF($I2325=0,"丸めると0分","")))))))))</f>
        <v/>
      </c>
      <c r="M2325" s="58" t="n"/>
      <c r="N2325" s="33">
        <f>IF(ISNUMBER($A2325),DATE(YEAR($A2325),MONTH($A2325),1),"")</f>
        <v/>
      </c>
      <c r="O2325" s="34">
        <f>IF($C2325="","",IFERROR(MATCH($C2325,'案件'!$A$5:$A$84,0),"なし"))</f>
        <v/>
      </c>
      <c r="P2325" s="34">
        <f>IF($B2325="","",IFERROR(MATCH($B2325,'メンバー'!$B$5:$B$24,0),"なし"))</f>
        <v/>
      </c>
    </row>
    <row r="2326" ht="17" customHeight="1">
      <c r="A2326" s="23" t="n"/>
      <c r="B2326" s="21" t="n"/>
      <c r="C2326" s="21" t="n"/>
      <c r="D2326" s="29">
        <f>IF(OR($O2326="",$O2326="なし"),"",INDEX('案件'!$B$5:$B$84,$O2326)&amp;"")</f>
        <v/>
      </c>
      <c r="E2326" s="19" t="n"/>
      <c r="F2326" s="22" t="n"/>
      <c r="G2326" s="22" t="n"/>
      <c r="H2326" s="19" t="n"/>
      <c r="I2326" s="30">
        <f>IF(AND($F2326="",$G2326=""),"",IF(N('設定'!$B$11)&gt;0,ROUND((N($F2326)*60+N($G2326))/N('設定'!$B$11),0)*N('設定'!$B$11),(N($F2326)*60+N($G2326)))/60)</f>
        <v/>
      </c>
      <c r="J2326" s="31">
        <f>IF(OR($I2326="",$P2326="",$P2326="なし"),"",$I2326*N(INDEX('メンバー'!$D$5:$D$24,$P2326)))</f>
        <v/>
      </c>
      <c r="K2326" s="32">
        <f>IF(OR($O2326="",$O2326="なし"),"",INDEX('案件'!$D$5:$D$84,$O2326)&amp;"")</f>
        <v/>
      </c>
      <c r="L2326" s="32">
        <f>IF(AND($A2326="",$B2326="",$C2326="",$F2326="",$G2326=""),"",IF(NOT(ISNUMBER($A2326)),"日付がない",IF($P2326="","氏名がない",IF($P2326="なし","氏名がメンバーにない",IF($O2326="","案件コードがない",IF($O2326="なし","案件コードが案件にない",IF($I2326="","時間がない",IF((N($F2326)*60+N($G2326))=0,"時間が0",IF($I2326=0,"丸めると0分","")))))))))</f>
        <v/>
      </c>
      <c r="M2326" s="58" t="n"/>
      <c r="N2326" s="33">
        <f>IF(ISNUMBER($A2326),DATE(YEAR($A2326),MONTH($A2326),1),"")</f>
        <v/>
      </c>
      <c r="O2326" s="34">
        <f>IF($C2326="","",IFERROR(MATCH($C2326,'案件'!$A$5:$A$84,0),"なし"))</f>
        <v/>
      </c>
      <c r="P2326" s="34">
        <f>IF($B2326="","",IFERROR(MATCH($B2326,'メンバー'!$B$5:$B$24,0),"なし"))</f>
        <v/>
      </c>
    </row>
    <row r="2327" ht="17" customHeight="1">
      <c r="A2327" s="23" t="n"/>
      <c r="B2327" s="21" t="n"/>
      <c r="C2327" s="21" t="n"/>
      <c r="D2327" s="29">
        <f>IF(OR($O2327="",$O2327="なし"),"",INDEX('案件'!$B$5:$B$84,$O2327)&amp;"")</f>
        <v/>
      </c>
      <c r="E2327" s="19" t="n"/>
      <c r="F2327" s="22" t="n"/>
      <c r="G2327" s="22" t="n"/>
      <c r="H2327" s="19" t="n"/>
      <c r="I2327" s="30">
        <f>IF(AND($F2327="",$G2327=""),"",IF(N('設定'!$B$11)&gt;0,ROUND((N($F2327)*60+N($G2327))/N('設定'!$B$11),0)*N('設定'!$B$11),(N($F2327)*60+N($G2327)))/60)</f>
        <v/>
      </c>
      <c r="J2327" s="31">
        <f>IF(OR($I2327="",$P2327="",$P2327="なし"),"",$I2327*N(INDEX('メンバー'!$D$5:$D$24,$P2327)))</f>
        <v/>
      </c>
      <c r="K2327" s="32">
        <f>IF(OR($O2327="",$O2327="なし"),"",INDEX('案件'!$D$5:$D$84,$O2327)&amp;"")</f>
        <v/>
      </c>
      <c r="L2327" s="32">
        <f>IF(AND($A2327="",$B2327="",$C2327="",$F2327="",$G2327=""),"",IF(NOT(ISNUMBER($A2327)),"日付がない",IF($P2327="","氏名がない",IF($P2327="なし","氏名がメンバーにない",IF($O2327="","案件コードがない",IF($O2327="なし","案件コードが案件にない",IF($I2327="","時間がない",IF((N($F2327)*60+N($G2327))=0,"時間が0",IF($I2327=0,"丸めると0分","")))))))))</f>
        <v/>
      </c>
      <c r="M2327" s="58" t="n"/>
      <c r="N2327" s="33">
        <f>IF(ISNUMBER($A2327),DATE(YEAR($A2327),MONTH($A2327),1),"")</f>
        <v/>
      </c>
      <c r="O2327" s="34">
        <f>IF($C2327="","",IFERROR(MATCH($C2327,'案件'!$A$5:$A$84,0),"なし"))</f>
        <v/>
      </c>
      <c r="P2327" s="34">
        <f>IF($B2327="","",IFERROR(MATCH($B2327,'メンバー'!$B$5:$B$24,0),"なし"))</f>
        <v/>
      </c>
    </row>
    <row r="2328" ht="17" customHeight="1">
      <c r="A2328" s="23" t="n"/>
      <c r="B2328" s="21" t="n"/>
      <c r="C2328" s="21" t="n"/>
      <c r="D2328" s="29">
        <f>IF(OR($O2328="",$O2328="なし"),"",INDEX('案件'!$B$5:$B$84,$O2328)&amp;"")</f>
        <v/>
      </c>
      <c r="E2328" s="19" t="n"/>
      <c r="F2328" s="22" t="n"/>
      <c r="G2328" s="22" t="n"/>
      <c r="H2328" s="19" t="n"/>
      <c r="I2328" s="30">
        <f>IF(AND($F2328="",$G2328=""),"",IF(N('設定'!$B$11)&gt;0,ROUND((N($F2328)*60+N($G2328))/N('設定'!$B$11),0)*N('設定'!$B$11),(N($F2328)*60+N($G2328)))/60)</f>
        <v/>
      </c>
      <c r="J2328" s="31">
        <f>IF(OR($I2328="",$P2328="",$P2328="なし"),"",$I2328*N(INDEX('メンバー'!$D$5:$D$24,$P2328)))</f>
        <v/>
      </c>
      <c r="K2328" s="32">
        <f>IF(OR($O2328="",$O2328="なし"),"",INDEX('案件'!$D$5:$D$84,$O2328)&amp;"")</f>
        <v/>
      </c>
      <c r="L2328" s="32">
        <f>IF(AND($A2328="",$B2328="",$C2328="",$F2328="",$G2328=""),"",IF(NOT(ISNUMBER($A2328)),"日付がない",IF($P2328="","氏名がない",IF($P2328="なし","氏名がメンバーにない",IF($O2328="","案件コードがない",IF($O2328="なし","案件コードが案件にない",IF($I2328="","時間がない",IF((N($F2328)*60+N($G2328))=0,"時間が0",IF($I2328=0,"丸めると0分","")))))))))</f>
        <v/>
      </c>
      <c r="M2328" s="58" t="n"/>
      <c r="N2328" s="33">
        <f>IF(ISNUMBER($A2328),DATE(YEAR($A2328),MONTH($A2328),1),"")</f>
        <v/>
      </c>
      <c r="O2328" s="34">
        <f>IF($C2328="","",IFERROR(MATCH($C2328,'案件'!$A$5:$A$84,0),"なし"))</f>
        <v/>
      </c>
      <c r="P2328" s="34">
        <f>IF($B2328="","",IFERROR(MATCH($B2328,'メンバー'!$B$5:$B$24,0),"なし"))</f>
        <v/>
      </c>
    </row>
    <row r="2329" ht="17" customHeight="1">
      <c r="A2329" s="23" t="n"/>
      <c r="B2329" s="21" t="n"/>
      <c r="C2329" s="21" t="n"/>
      <c r="D2329" s="29">
        <f>IF(OR($O2329="",$O2329="なし"),"",INDEX('案件'!$B$5:$B$84,$O2329)&amp;"")</f>
        <v/>
      </c>
      <c r="E2329" s="19" t="n"/>
      <c r="F2329" s="22" t="n"/>
      <c r="G2329" s="22" t="n"/>
      <c r="H2329" s="19" t="n"/>
      <c r="I2329" s="30">
        <f>IF(AND($F2329="",$G2329=""),"",IF(N('設定'!$B$11)&gt;0,ROUND((N($F2329)*60+N($G2329))/N('設定'!$B$11),0)*N('設定'!$B$11),(N($F2329)*60+N($G2329)))/60)</f>
        <v/>
      </c>
      <c r="J2329" s="31">
        <f>IF(OR($I2329="",$P2329="",$P2329="なし"),"",$I2329*N(INDEX('メンバー'!$D$5:$D$24,$P2329)))</f>
        <v/>
      </c>
      <c r="K2329" s="32">
        <f>IF(OR($O2329="",$O2329="なし"),"",INDEX('案件'!$D$5:$D$84,$O2329)&amp;"")</f>
        <v/>
      </c>
      <c r="L2329" s="32">
        <f>IF(AND($A2329="",$B2329="",$C2329="",$F2329="",$G2329=""),"",IF(NOT(ISNUMBER($A2329)),"日付がない",IF($P2329="","氏名がない",IF($P2329="なし","氏名がメンバーにない",IF($O2329="","案件コードがない",IF($O2329="なし","案件コードが案件にない",IF($I2329="","時間がない",IF((N($F2329)*60+N($G2329))=0,"時間が0",IF($I2329=0,"丸めると0分","")))))))))</f>
        <v/>
      </c>
      <c r="M2329" s="58" t="n"/>
      <c r="N2329" s="33">
        <f>IF(ISNUMBER($A2329),DATE(YEAR($A2329),MONTH($A2329),1),"")</f>
        <v/>
      </c>
      <c r="O2329" s="34">
        <f>IF($C2329="","",IFERROR(MATCH($C2329,'案件'!$A$5:$A$84,0),"なし"))</f>
        <v/>
      </c>
      <c r="P2329" s="34">
        <f>IF($B2329="","",IFERROR(MATCH($B2329,'メンバー'!$B$5:$B$24,0),"なし"))</f>
        <v/>
      </c>
    </row>
    <row r="2330" ht="17" customHeight="1">
      <c r="A2330" s="23" t="n"/>
      <c r="B2330" s="21" t="n"/>
      <c r="C2330" s="21" t="n"/>
      <c r="D2330" s="29">
        <f>IF(OR($O2330="",$O2330="なし"),"",INDEX('案件'!$B$5:$B$84,$O2330)&amp;"")</f>
        <v/>
      </c>
      <c r="E2330" s="19" t="n"/>
      <c r="F2330" s="22" t="n"/>
      <c r="G2330" s="22" t="n"/>
      <c r="H2330" s="19" t="n"/>
      <c r="I2330" s="30">
        <f>IF(AND($F2330="",$G2330=""),"",IF(N('設定'!$B$11)&gt;0,ROUND((N($F2330)*60+N($G2330))/N('設定'!$B$11),0)*N('設定'!$B$11),(N($F2330)*60+N($G2330)))/60)</f>
        <v/>
      </c>
      <c r="J2330" s="31">
        <f>IF(OR($I2330="",$P2330="",$P2330="なし"),"",$I2330*N(INDEX('メンバー'!$D$5:$D$24,$P2330)))</f>
        <v/>
      </c>
      <c r="K2330" s="32">
        <f>IF(OR($O2330="",$O2330="なし"),"",INDEX('案件'!$D$5:$D$84,$O2330)&amp;"")</f>
        <v/>
      </c>
      <c r="L2330" s="32">
        <f>IF(AND($A2330="",$B2330="",$C2330="",$F2330="",$G2330=""),"",IF(NOT(ISNUMBER($A2330)),"日付がない",IF($P2330="","氏名がない",IF($P2330="なし","氏名がメンバーにない",IF($O2330="","案件コードがない",IF($O2330="なし","案件コードが案件にない",IF($I2330="","時間がない",IF((N($F2330)*60+N($G2330))=0,"時間が0",IF($I2330=0,"丸めると0分","")))))))))</f>
        <v/>
      </c>
      <c r="M2330" s="58" t="n"/>
      <c r="N2330" s="33">
        <f>IF(ISNUMBER($A2330),DATE(YEAR($A2330),MONTH($A2330),1),"")</f>
        <v/>
      </c>
      <c r="O2330" s="34">
        <f>IF($C2330="","",IFERROR(MATCH($C2330,'案件'!$A$5:$A$84,0),"なし"))</f>
        <v/>
      </c>
      <c r="P2330" s="34">
        <f>IF($B2330="","",IFERROR(MATCH($B2330,'メンバー'!$B$5:$B$24,0),"なし"))</f>
        <v/>
      </c>
    </row>
    <row r="2331" ht="17" customHeight="1">
      <c r="A2331" s="23" t="n"/>
      <c r="B2331" s="21" t="n"/>
      <c r="C2331" s="21" t="n"/>
      <c r="D2331" s="29">
        <f>IF(OR($O2331="",$O2331="なし"),"",INDEX('案件'!$B$5:$B$84,$O2331)&amp;"")</f>
        <v/>
      </c>
      <c r="E2331" s="19" t="n"/>
      <c r="F2331" s="22" t="n"/>
      <c r="G2331" s="22" t="n"/>
      <c r="H2331" s="19" t="n"/>
      <c r="I2331" s="30">
        <f>IF(AND($F2331="",$G2331=""),"",IF(N('設定'!$B$11)&gt;0,ROUND((N($F2331)*60+N($G2331))/N('設定'!$B$11),0)*N('設定'!$B$11),(N($F2331)*60+N($G2331)))/60)</f>
        <v/>
      </c>
      <c r="J2331" s="31">
        <f>IF(OR($I2331="",$P2331="",$P2331="なし"),"",$I2331*N(INDEX('メンバー'!$D$5:$D$24,$P2331)))</f>
        <v/>
      </c>
      <c r="K2331" s="32">
        <f>IF(OR($O2331="",$O2331="なし"),"",INDEX('案件'!$D$5:$D$84,$O2331)&amp;"")</f>
        <v/>
      </c>
      <c r="L2331" s="32">
        <f>IF(AND($A2331="",$B2331="",$C2331="",$F2331="",$G2331=""),"",IF(NOT(ISNUMBER($A2331)),"日付がない",IF($P2331="","氏名がない",IF($P2331="なし","氏名がメンバーにない",IF($O2331="","案件コードがない",IF($O2331="なし","案件コードが案件にない",IF($I2331="","時間がない",IF((N($F2331)*60+N($G2331))=0,"時間が0",IF($I2331=0,"丸めると0分","")))))))))</f>
        <v/>
      </c>
      <c r="M2331" s="58" t="n"/>
      <c r="N2331" s="33">
        <f>IF(ISNUMBER($A2331),DATE(YEAR($A2331),MONTH($A2331),1),"")</f>
        <v/>
      </c>
      <c r="O2331" s="34">
        <f>IF($C2331="","",IFERROR(MATCH($C2331,'案件'!$A$5:$A$84,0),"なし"))</f>
        <v/>
      </c>
      <c r="P2331" s="34">
        <f>IF($B2331="","",IFERROR(MATCH($B2331,'メンバー'!$B$5:$B$24,0),"なし"))</f>
        <v/>
      </c>
    </row>
    <row r="2332" ht="17" customHeight="1">
      <c r="A2332" s="23" t="n"/>
      <c r="B2332" s="21" t="n"/>
      <c r="C2332" s="21" t="n"/>
      <c r="D2332" s="29">
        <f>IF(OR($O2332="",$O2332="なし"),"",INDEX('案件'!$B$5:$B$84,$O2332)&amp;"")</f>
        <v/>
      </c>
      <c r="E2332" s="19" t="n"/>
      <c r="F2332" s="22" t="n"/>
      <c r="G2332" s="22" t="n"/>
      <c r="H2332" s="19" t="n"/>
      <c r="I2332" s="30">
        <f>IF(AND($F2332="",$G2332=""),"",IF(N('設定'!$B$11)&gt;0,ROUND((N($F2332)*60+N($G2332))/N('設定'!$B$11),0)*N('設定'!$B$11),(N($F2332)*60+N($G2332)))/60)</f>
        <v/>
      </c>
      <c r="J2332" s="31">
        <f>IF(OR($I2332="",$P2332="",$P2332="なし"),"",$I2332*N(INDEX('メンバー'!$D$5:$D$24,$P2332)))</f>
        <v/>
      </c>
      <c r="K2332" s="32">
        <f>IF(OR($O2332="",$O2332="なし"),"",INDEX('案件'!$D$5:$D$84,$O2332)&amp;"")</f>
        <v/>
      </c>
      <c r="L2332" s="32">
        <f>IF(AND($A2332="",$B2332="",$C2332="",$F2332="",$G2332=""),"",IF(NOT(ISNUMBER($A2332)),"日付がない",IF($P2332="","氏名がない",IF($P2332="なし","氏名がメンバーにない",IF($O2332="","案件コードがない",IF($O2332="なし","案件コードが案件にない",IF($I2332="","時間がない",IF((N($F2332)*60+N($G2332))=0,"時間が0",IF($I2332=0,"丸めると0分","")))))))))</f>
        <v/>
      </c>
      <c r="M2332" s="58" t="n"/>
      <c r="N2332" s="33">
        <f>IF(ISNUMBER($A2332),DATE(YEAR($A2332),MONTH($A2332),1),"")</f>
        <v/>
      </c>
      <c r="O2332" s="34">
        <f>IF($C2332="","",IFERROR(MATCH($C2332,'案件'!$A$5:$A$84,0),"なし"))</f>
        <v/>
      </c>
      <c r="P2332" s="34">
        <f>IF($B2332="","",IFERROR(MATCH($B2332,'メンバー'!$B$5:$B$24,0),"なし"))</f>
        <v/>
      </c>
    </row>
    <row r="2333" ht="17" customHeight="1">
      <c r="A2333" s="23" t="n"/>
      <c r="B2333" s="21" t="n"/>
      <c r="C2333" s="21" t="n"/>
      <c r="D2333" s="29">
        <f>IF(OR($O2333="",$O2333="なし"),"",INDEX('案件'!$B$5:$B$84,$O2333)&amp;"")</f>
        <v/>
      </c>
      <c r="E2333" s="19" t="n"/>
      <c r="F2333" s="22" t="n"/>
      <c r="G2333" s="22" t="n"/>
      <c r="H2333" s="19" t="n"/>
      <c r="I2333" s="30">
        <f>IF(AND($F2333="",$G2333=""),"",IF(N('設定'!$B$11)&gt;0,ROUND((N($F2333)*60+N($G2333))/N('設定'!$B$11),0)*N('設定'!$B$11),(N($F2333)*60+N($G2333)))/60)</f>
        <v/>
      </c>
      <c r="J2333" s="31">
        <f>IF(OR($I2333="",$P2333="",$P2333="なし"),"",$I2333*N(INDEX('メンバー'!$D$5:$D$24,$P2333)))</f>
        <v/>
      </c>
      <c r="K2333" s="32">
        <f>IF(OR($O2333="",$O2333="なし"),"",INDEX('案件'!$D$5:$D$84,$O2333)&amp;"")</f>
        <v/>
      </c>
      <c r="L2333" s="32">
        <f>IF(AND($A2333="",$B2333="",$C2333="",$F2333="",$G2333=""),"",IF(NOT(ISNUMBER($A2333)),"日付がない",IF($P2333="","氏名がない",IF($P2333="なし","氏名がメンバーにない",IF($O2333="","案件コードがない",IF($O2333="なし","案件コードが案件にない",IF($I2333="","時間がない",IF((N($F2333)*60+N($G2333))=0,"時間が0",IF($I2333=0,"丸めると0分","")))))))))</f>
        <v/>
      </c>
      <c r="M2333" s="58" t="n"/>
      <c r="N2333" s="33">
        <f>IF(ISNUMBER($A2333),DATE(YEAR($A2333),MONTH($A2333),1),"")</f>
        <v/>
      </c>
      <c r="O2333" s="34">
        <f>IF($C2333="","",IFERROR(MATCH($C2333,'案件'!$A$5:$A$84,0),"なし"))</f>
        <v/>
      </c>
      <c r="P2333" s="34">
        <f>IF($B2333="","",IFERROR(MATCH($B2333,'メンバー'!$B$5:$B$24,0),"なし"))</f>
        <v/>
      </c>
    </row>
    <row r="2334" ht="17" customHeight="1">
      <c r="A2334" s="23" t="n"/>
      <c r="B2334" s="21" t="n"/>
      <c r="C2334" s="21" t="n"/>
      <c r="D2334" s="29">
        <f>IF(OR($O2334="",$O2334="なし"),"",INDEX('案件'!$B$5:$B$84,$O2334)&amp;"")</f>
        <v/>
      </c>
      <c r="E2334" s="19" t="n"/>
      <c r="F2334" s="22" t="n"/>
      <c r="G2334" s="22" t="n"/>
      <c r="H2334" s="19" t="n"/>
      <c r="I2334" s="30">
        <f>IF(AND($F2334="",$G2334=""),"",IF(N('設定'!$B$11)&gt;0,ROUND((N($F2334)*60+N($G2334))/N('設定'!$B$11),0)*N('設定'!$B$11),(N($F2334)*60+N($G2334)))/60)</f>
        <v/>
      </c>
      <c r="J2334" s="31">
        <f>IF(OR($I2334="",$P2334="",$P2334="なし"),"",$I2334*N(INDEX('メンバー'!$D$5:$D$24,$P2334)))</f>
        <v/>
      </c>
      <c r="K2334" s="32">
        <f>IF(OR($O2334="",$O2334="なし"),"",INDEX('案件'!$D$5:$D$84,$O2334)&amp;"")</f>
        <v/>
      </c>
      <c r="L2334" s="32">
        <f>IF(AND($A2334="",$B2334="",$C2334="",$F2334="",$G2334=""),"",IF(NOT(ISNUMBER($A2334)),"日付がない",IF($P2334="","氏名がない",IF($P2334="なし","氏名がメンバーにない",IF($O2334="","案件コードがない",IF($O2334="なし","案件コードが案件にない",IF($I2334="","時間がない",IF((N($F2334)*60+N($G2334))=0,"時間が0",IF($I2334=0,"丸めると0分","")))))))))</f>
        <v/>
      </c>
      <c r="M2334" s="58" t="n"/>
      <c r="N2334" s="33">
        <f>IF(ISNUMBER($A2334),DATE(YEAR($A2334),MONTH($A2334),1),"")</f>
        <v/>
      </c>
      <c r="O2334" s="34">
        <f>IF($C2334="","",IFERROR(MATCH($C2334,'案件'!$A$5:$A$84,0),"なし"))</f>
        <v/>
      </c>
      <c r="P2334" s="34">
        <f>IF($B2334="","",IFERROR(MATCH($B2334,'メンバー'!$B$5:$B$24,0),"なし"))</f>
        <v/>
      </c>
    </row>
    <row r="2335" ht="17" customHeight="1">
      <c r="A2335" s="23" t="n"/>
      <c r="B2335" s="21" t="n"/>
      <c r="C2335" s="21" t="n"/>
      <c r="D2335" s="29">
        <f>IF(OR($O2335="",$O2335="なし"),"",INDEX('案件'!$B$5:$B$84,$O2335)&amp;"")</f>
        <v/>
      </c>
      <c r="E2335" s="19" t="n"/>
      <c r="F2335" s="22" t="n"/>
      <c r="G2335" s="22" t="n"/>
      <c r="H2335" s="19" t="n"/>
      <c r="I2335" s="30">
        <f>IF(AND($F2335="",$G2335=""),"",IF(N('設定'!$B$11)&gt;0,ROUND((N($F2335)*60+N($G2335))/N('設定'!$B$11),0)*N('設定'!$B$11),(N($F2335)*60+N($G2335)))/60)</f>
        <v/>
      </c>
      <c r="J2335" s="31">
        <f>IF(OR($I2335="",$P2335="",$P2335="なし"),"",$I2335*N(INDEX('メンバー'!$D$5:$D$24,$P2335)))</f>
        <v/>
      </c>
      <c r="K2335" s="32">
        <f>IF(OR($O2335="",$O2335="なし"),"",INDEX('案件'!$D$5:$D$84,$O2335)&amp;"")</f>
        <v/>
      </c>
      <c r="L2335" s="32">
        <f>IF(AND($A2335="",$B2335="",$C2335="",$F2335="",$G2335=""),"",IF(NOT(ISNUMBER($A2335)),"日付がない",IF($P2335="","氏名がない",IF($P2335="なし","氏名がメンバーにない",IF($O2335="","案件コードがない",IF($O2335="なし","案件コードが案件にない",IF($I2335="","時間がない",IF((N($F2335)*60+N($G2335))=0,"時間が0",IF($I2335=0,"丸めると0分","")))))))))</f>
        <v/>
      </c>
      <c r="M2335" s="58" t="n"/>
      <c r="N2335" s="33">
        <f>IF(ISNUMBER($A2335),DATE(YEAR($A2335),MONTH($A2335),1),"")</f>
        <v/>
      </c>
      <c r="O2335" s="34">
        <f>IF($C2335="","",IFERROR(MATCH($C2335,'案件'!$A$5:$A$84,0),"なし"))</f>
        <v/>
      </c>
      <c r="P2335" s="34">
        <f>IF($B2335="","",IFERROR(MATCH($B2335,'メンバー'!$B$5:$B$24,0),"なし"))</f>
        <v/>
      </c>
    </row>
    <row r="2336" ht="17" customHeight="1">
      <c r="A2336" s="23" t="n"/>
      <c r="B2336" s="21" t="n"/>
      <c r="C2336" s="21" t="n"/>
      <c r="D2336" s="29">
        <f>IF(OR($O2336="",$O2336="なし"),"",INDEX('案件'!$B$5:$B$84,$O2336)&amp;"")</f>
        <v/>
      </c>
      <c r="E2336" s="19" t="n"/>
      <c r="F2336" s="22" t="n"/>
      <c r="G2336" s="22" t="n"/>
      <c r="H2336" s="19" t="n"/>
      <c r="I2336" s="30">
        <f>IF(AND($F2336="",$G2336=""),"",IF(N('設定'!$B$11)&gt;0,ROUND((N($F2336)*60+N($G2336))/N('設定'!$B$11),0)*N('設定'!$B$11),(N($F2336)*60+N($G2336)))/60)</f>
        <v/>
      </c>
      <c r="J2336" s="31">
        <f>IF(OR($I2336="",$P2336="",$P2336="なし"),"",$I2336*N(INDEX('メンバー'!$D$5:$D$24,$P2336)))</f>
        <v/>
      </c>
      <c r="K2336" s="32">
        <f>IF(OR($O2336="",$O2336="なし"),"",INDEX('案件'!$D$5:$D$84,$O2336)&amp;"")</f>
        <v/>
      </c>
      <c r="L2336" s="32">
        <f>IF(AND($A2336="",$B2336="",$C2336="",$F2336="",$G2336=""),"",IF(NOT(ISNUMBER($A2336)),"日付がない",IF($P2336="","氏名がない",IF($P2336="なし","氏名がメンバーにない",IF($O2336="","案件コードがない",IF($O2336="なし","案件コードが案件にない",IF($I2336="","時間がない",IF((N($F2336)*60+N($G2336))=0,"時間が0",IF($I2336=0,"丸めると0分","")))))))))</f>
        <v/>
      </c>
      <c r="M2336" s="58" t="n"/>
      <c r="N2336" s="33">
        <f>IF(ISNUMBER($A2336),DATE(YEAR($A2336),MONTH($A2336),1),"")</f>
        <v/>
      </c>
      <c r="O2336" s="34">
        <f>IF($C2336="","",IFERROR(MATCH($C2336,'案件'!$A$5:$A$84,0),"なし"))</f>
        <v/>
      </c>
      <c r="P2336" s="34">
        <f>IF($B2336="","",IFERROR(MATCH($B2336,'メンバー'!$B$5:$B$24,0),"なし"))</f>
        <v/>
      </c>
    </row>
    <row r="2337" ht="17" customHeight="1">
      <c r="A2337" s="23" t="n"/>
      <c r="B2337" s="21" t="n"/>
      <c r="C2337" s="21" t="n"/>
      <c r="D2337" s="29">
        <f>IF(OR($O2337="",$O2337="なし"),"",INDEX('案件'!$B$5:$B$84,$O2337)&amp;"")</f>
        <v/>
      </c>
      <c r="E2337" s="19" t="n"/>
      <c r="F2337" s="22" t="n"/>
      <c r="G2337" s="22" t="n"/>
      <c r="H2337" s="19" t="n"/>
      <c r="I2337" s="30">
        <f>IF(AND($F2337="",$G2337=""),"",IF(N('設定'!$B$11)&gt;0,ROUND((N($F2337)*60+N($G2337))/N('設定'!$B$11),0)*N('設定'!$B$11),(N($F2337)*60+N($G2337)))/60)</f>
        <v/>
      </c>
      <c r="J2337" s="31">
        <f>IF(OR($I2337="",$P2337="",$P2337="なし"),"",$I2337*N(INDEX('メンバー'!$D$5:$D$24,$P2337)))</f>
        <v/>
      </c>
      <c r="K2337" s="32">
        <f>IF(OR($O2337="",$O2337="なし"),"",INDEX('案件'!$D$5:$D$84,$O2337)&amp;"")</f>
        <v/>
      </c>
      <c r="L2337" s="32">
        <f>IF(AND($A2337="",$B2337="",$C2337="",$F2337="",$G2337=""),"",IF(NOT(ISNUMBER($A2337)),"日付がない",IF($P2337="","氏名がない",IF($P2337="なし","氏名がメンバーにない",IF($O2337="","案件コードがない",IF($O2337="なし","案件コードが案件にない",IF($I2337="","時間がない",IF((N($F2337)*60+N($G2337))=0,"時間が0",IF($I2337=0,"丸めると0分","")))))))))</f>
        <v/>
      </c>
      <c r="M2337" s="58" t="n"/>
      <c r="N2337" s="33">
        <f>IF(ISNUMBER($A2337),DATE(YEAR($A2337),MONTH($A2337),1),"")</f>
        <v/>
      </c>
      <c r="O2337" s="34">
        <f>IF($C2337="","",IFERROR(MATCH($C2337,'案件'!$A$5:$A$84,0),"なし"))</f>
        <v/>
      </c>
      <c r="P2337" s="34">
        <f>IF($B2337="","",IFERROR(MATCH($B2337,'メンバー'!$B$5:$B$24,0),"なし"))</f>
        <v/>
      </c>
    </row>
    <row r="2338" ht="17" customHeight="1">
      <c r="A2338" s="23" t="n"/>
      <c r="B2338" s="21" t="n"/>
      <c r="C2338" s="21" t="n"/>
      <c r="D2338" s="29">
        <f>IF(OR($O2338="",$O2338="なし"),"",INDEX('案件'!$B$5:$B$84,$O2338)&amp;"")</f>
        <v/>
      </c>
      <c r="E2338" s="19" t="n"/>
      <c r="F2338" s="22" t="n"/>
      <c r="G2338" s="22" t="n"/>
      <c r="H2338" s="19" t="n"/>
      <c r="I2338" s="30">
        <f>IF(AND($F2338="",$G2338=""),"",IF(N('設定'!$B$11)&gt;0,ROUND((N($F2338)*60+N($G2338))/N('設定'!$B$11),0)*N('設定'!$B$11),(N($F2338)*60+N($G2338)))/60)</f>
        <v/>
      </c>
      <c r="J2338" s="31">
        <f>IF(OR($I2338="",$P2338="",$P2338="なし"),"",$I2338*N(INDEX('メンバー'!$D$5:$D$24,$P2338)))</f>
        <v/>
      </c>
      <c r="K2338" s="32">
        <f>IF(OR($O2338="",$O2338="なし"),"",INDEX('案件'!$D$5:$D$84,$O2338)&amp;"")</f>
        <v/>
      </c>
      <c r="L2338" s="32">
        <f>IF(AND($A2338="",$B2338="",$C2338="",$F2338="",$G2338=""),"",IF(NOT(ISNUMBER($A2338)),"日付がない",IF($P2338="","氏名がない",IF($P2338="なし","氏名がメンバーにない",IF($O2338="","案件コードがない",IF($O2338="なし","案件コードが案件にない",IF($I2338="","時間がない",IF((N($F2338)*60+N($G2338))=0,"時間が0",IF($I2338=0,"丸めると0分","")))))))))</f>
        <v/>
      </c>
      <c r="M2338" s="58" t="n"/>
      <c r="N2338" s="33">
        <f>IF(ISNUMBER($A2338),DATE(YEAR($A2338),MONTH($A2338),1),"")</f>
        <v/>
      </c>
      <c r="O2338" s="34">
        <f>IF($C2338="","",IFERROR(MATCH($C2338,'案件'!$A$5:$A$84,0),"なし"))</f>
        <v/>
      </c>
      <c r="P2338" s="34">
        <f>IF($B2338="","",IFERROR(MATCH($B2338,'メンバー'!$B$5:$B$24,0),"なし"))</f>
        <v/>
      </c>
    </row>
    <row r="2339" ht="17" customHeight="1">
      <c r="A2339" s="23" t="n"/>
      <c r="B2339" s="21" t="n"/>
      <c r="C2339" s="21" t="n"/>
      <c r="D2339" s="29">
        <f>IF(OR($O2339="",$O2339="なし"),"",INDEX('案件'!$B$5:$B$84,$O2339)&amp;"")</f>
        <v/>
      </c>
      <c r="E2339" s="19" t="n"/>
      <c r="F2339" s="22" t="n"/>
      <c r="G2339" s="22" t="n"/>
      <c r="H2339" s="19" t="n"/>
      <c r="I2339" s="30">
        <f>IF(AND($F2339="",$G2339=""),"",IF(N('設定'!$B$11)&gt;0,ROUND((N($F2339)*60+N($G2339))/N('設定'!$B$11),0)*N('設定'!$B$11),(N($F2339)*60+N($G2339)))/60)</f>
        <v/>
      </c>
      <c r="J2339" s="31">
        <f>IF(OR($I2339="",$P2339="",$P2339="なし"),"",$I2339*N(INDEX('メンバー'!$D$5:$D$24,$P2339)))</f>
        <v/>
      </c>
      <c r="K2339" s="32">
        <f>IF(OR($O2339="",$O2339="なし"),"",INDEX('案件'!$D$5:$D$84,$O2339)&amp;"")</f>
        <v/>
      </c>
      <c r="L2339" s="32">
        <f>IF(AND($A2339="",$B2339="",$C2339="",$F2339="",$G2339=""),"",IF(NOT(ISNUMBER($A2339)),"日付がない",IF($P2339="","氏名がない",IF($P2339="なし","氏名がメンバーにない",IF($O2339="","案件コードがない",IF($O2339="なし","案件コードが案件にない",IF($I2339="","時間がない",IF((N($F2339)*60+N($G2339))=0,"時間が0",IF($I2339=0,"丸めると0分","")))))))))</f>
        <v/>
      </c>
      <c r="M2339" s="58" t="n"/>
      <c r="N2339" s="33">
        <f>IF(ISNUMBER($A2339),DATE(YEAR($A2339),MONTH($A2339),1),"")</f>
        <v/>
      </c>
      <c r="O2339" s="34">
        <f>IF($C2339="","",IFERROR(MATCH($C2339,'案件'!$A$5:$A$84,0),"なし"))</f>
        <v/>
      </c>
      <c r="P2339" s="34">
        <f>IF($B2339="","",IFERROR(MATCH($B2339,'メンバー'!$B$5:$B$24,0),"なし"))</f>
        <v/>
      </c>
    </row>
    <row r="2340" ht="17" customHeight="1">
      <c r="A2340" s="23" t="n"/>
      <c r="B2340" s="21" t="n"/>
      <c r="C2340" s="21" t="n"/>
      <c r="D2340" s="29">
        <f>IF(OR($O2340="",$O2340="なし"),"",INDEX('案件'!$B$5:$B$84,$O2340)&amp;"")</f>
        <v/>
      </c>
      <c r="E2340" s="19" t="n"/>
      <c r="F2340" s="22" t="n"/>
      <c r="G2340" s="22" t="n"/>
      <c r="H2340" s="19" t="n"/>
      <c r="I2340" s="30">
        <f>IF(AND($F2340="",$G2340=""),"",IF(N('設定'!$B$11)&gt;0,ROUND((N($F2340)*60+N($G2340))/N('設定'!$B$11),0)*N('設定'!$B$11),(N($F2340)*60+N($G2340)))/60)</f>
        <v/>
      </c>
      <c r="J2340" s="31">
        <f>IF(OR($I2340="",$P2340="",$P2340="なし"),"",$I2340*N(INDEX('メンバー'!$D$5:$D$24,$P2340)))</f>
        <v/>
      </c>
      <c r="K2340" s="32">
        <f>IF(OR($O2340="",$O2340="なし"),"",INDEX('案件'!$D$5:$D$84,$O2340)&amp;"")</f>
        <v/>
      </c>
      <c r="L2340" s="32">
        <f>IF(AND($A2340="",$B2340="",$C2340="",$F2340="",$G2340=""),"",IF(NOT(ISNUMBER($A2340)),"日付がない",IF($P2340="","氏名がない",IF($P2340="なし","氏名がメンバーにない",IF($O2340="","案件コードがない",IF($O2340="なし","案件コードが案件にない",IF($I2340="","時間がない",IF((N($F2340)*60+N($G2340))=0,"時間が0",IF($I2340=0,"丸めると0分","")))))))))</f>
        <v/>
      </c>
      <c r="M2340" s="58" t="n"/>
      <c r="N2340" s="33">
        <f>IF(ISNUMBER($A2340),DATE(YEAR($A2340),MONTH($A2340),1),"")</f>
        <v/>
      </c>
      <c r="O2340" s="34">
        <f>IF($C2340="","",IFERROR(MATCH($C2340,'案件'!$A$5:$A$84,0),"なし"))</f>
        <v/>
      </c>
      <c r="P2340" s="34">
        <f>IF($B2340="","",IFERROR(MATCH($B2340,'メンバー'!$B$5:$B$24,0),"なし"))</f>
        <v/>
      </c>
    </row>
    <row r="2341" ht="17" customHeight="1">
      <c r="A2341" s="23" t="n"/>
      <c r="B2341" s="21" t="n"/>
      <c r="C2341" s="21" t="n"/>
      <c r="D2341" s="29">
        <f>IF(OR($O2341="",$O2341="なし"),"",INDEX('案件'!$B$5:$B$84,$O2341)&amp;"")</f>
        <v/>
      </c>
      <c r="E2341" s="19" t="n"/>
      <c r="F2341" s="22" t="n"/>
      <c r="G2341" s="22" t="n"/>
      <c r="H2341" s="19" t="n"/>
      <c r="I2341" s="30">
        <f>IF(AND($F2341="",$G2341=""),"",IF(N('設定'!$B$11)&gt;0,ROUND((N($F2341)*60+N($G2341))/N('設定'!$B$11),0)*N('設定'!$B$11),(N($F2341)*60+N($G2341)))/60)</f>
        <v/>
      </c>
      <c r="J2341" s="31">
        <f>IF(OR($I2341="",$P2341="",$P2341="なし"),"",$I2341*N(INDEX('メンバー'!$D$5:$D$24,$P2341)))</f>
        <v/>
      </c>
      <c r="K2341" s="32">
        <f>IF(OR($O2341="",$O2341="なし"),"",INDEX('案件'!$D$5:$D$84,$O2341)&amp;"")</f>
        <v/>
      </c>
      <c r="L2341" s="32">
        <f>IF(AND($A2341="",$B2341="",$C2341="",$F2341="",$G2341=""),"",IF(NOT(ISNUMBER($A2341)),"日付がない",IF($P2341="","氏名がない",IF($P2341="なし","氏名がメンバーにない",IF($O2341="","案件コードがない",IF($O2341="なし","案件コードが案件にない",IF($I2341="","時間がない",IF((N($F2341)*60+N($G2341))=0,"時間が0",IF($I2341=0,"丸めると0分","")))))))))</f>
        <v/>
      </c>
      <c r="M2341" s="58" t="n"/>
      <c r="N2341" s="33">
        <f>IF(ISNUMBER($A2341),DATE(YEAR($A2341),MONTH($A2341),1),"")</f>
        <v/>
      </c>
      <c r="O2341" s="34">
        <f>IF($C2341="","",IFERROR(MATCH($C2341,'案件'!$A$5:$A$84,0),"なし"))</f>
        <v/>
      </c>
      <c r="P2341" s="34">
        <f>IF($B2341="","",IFERROR(MATCH($B2341,'メンバー'!$B$5:$B$24,0),"なし"))</f>
        <v/>
      </c>
    </row>
    <row r="2342" ht="17" customHeight="1">
      <c r="A2342" s="23" t="n"/>
      <c r="B2342" s="21" t="n"/>
      <c r="C2342" s="21" t="n"/>
      <c r="D2342" s="29">
        <f>IF(OR($O2342="",$O2342="なし"),"",INDEX('案件'!$B$5:$B$84,$O2342)&amp;"")</f>
        <v/>
      </c>
      <c r="E2342" s="19" t="n"/>
      <c r="F2342" s="22" t="n"/>
      <c r="G2342" s="22" t="n"/>
      <c r="H2342" s="19" t="n"/>
      <c r="I2342" s="30">
        <f>IF(AND($F2342="",$G2342=""),"",IF(N('設定'!$B$11)&gt;0,ROUND((N($F2342)*60+N($G2342))/N('設定'!$B$11),0)*N('設定'!$B$11),(N($F2342)*60+N($G2342)))/60)</f>
        <v/>
      </c>
      <c r="J2342" s="31">
        <f>IF(OR($I2342="",$P2342="",$P2342="なし"),"",$I2342*N(INDEX('メンバー'!$D$5:$D$24,$P2342)))</f>
        <v/>
      </c>
      <c r="K2342" s="32">
        <f>IF(OR($O2342="",$O2342="なし"),"",INDEX('案件'!$D$5:$D$84,$O2342)&amp;"")</f>
        <v/>
      </c>
      <c r="L2342" s="32">
        <f>IF(AND($A2342="",$B2342="",$C2342="",$F2342="",$G2342=""),"",IF(NOT(ISNUMBER($A2342)),"日付がない",IF($P2342="","氏名がない",IF($P2342="なし","氏名がメンバーにない",IF($O2342="","案件コードがない",IF($O2342="なし","案件コードが案件にない",IF($I2342="","時間がない",IF((N($F2342)*60+N($G2342))=0,"時間が0",IF($I2342=0,"丸めると0分","")))))))))</f>
        <v/>
      </c>
      <c r="M2342" s="58" t="n"/>
      <c r="N2342" s="33">
        <f>IF(ISNUMBER($A2342),DATE(YEAR($A2342),MONTH($A2342),1),"")</f>
        <v/>
      </c>
      <c r="O2342" s="34">
        <f>IF($C2342="","",IFERROR(MATCH($C2342,'案件'!$A$5:$A$84,0),"なし"))</f>
        <v/>
      </c>
      <c r="P2342" s="34">
        <f>IF($B2342="","",IFERROR(MATCH($B2342,'メンバー'!$B$5:$B$24,0),"なし"))</f>
        <v/>
      </c>
    </row>
    <row r="2343" ht="17" customHeight="1">
      <c r="A2343" s="23" t="n"/>
      <c r="B2343" s="21" t="n"/>
      <c r="C2343" s="21" t="n"/>
      <c r="D2343" s="29">
        <f>IF(OR($O2343="",$O2343="なし"),"",INDEX('案件'!$B$5:$B$84,$O2343)&amp;"")</f>
        <v/>
      </c>
      <c r="E2343" s="19" t="n"/>
      <c r="F2343" s="22" t="n"/>
      <c r="G2343" s="22" t="n"/>
      <c r="H2343" s="19" t="n"/>
      <c r="I2343" s="30">
        <f>IF(AND($F2343="",$G2343=""),"",IF(N('設定'!$B$11)&gt;0,ROUND((N($F2343)*60+N($G2343))/N('設定'!$B$11),0)*N('設定'!$B$11),(N($F2343)*60+N($G2343)))/60)</f>
        <v/>
      </c>
      <c r="J2343" s="31">
        <f>IF(OR($I2343="",$P2343="",$P2343="なし"),"",$I2343*N(INDEX('メンバー'!$D$5:$D$24,$P2343)))</f>
        <v/>
      </c>
      <c r="K2343" s="32">
        <f>IF(OR($O2343="",$O2343="なし"),"",INDEX('案件'!$D$5:$D$84,$O2343)&amp;"")</f>
        <v/>
      </c>
      <c r="L2343" s="32">
        <f>IF(AND($A2343="",$B2343="",$C2343="",$F2343="",$G2343=""),"",IF(NOT(ISNUMBER($A2343)),"日付がない",IF($P2343="","氏名がない",IF($P2343="なし","氏名がメンバーにない",IF($O2343="","案件コードがない",IF($O2343="なし","案件コードが案件にない",IF($I2343="","時間がない",IF((N($F2343)*60+N($G2343))=0,"時間が0",IF($I2343=0,"丸めると0分","")))))))))</f>
        <v/>
      </c>
      <c r="M2343" s="58" t="n"/>
      <c r="N2343" s="33">
        <f>IF(ISNUMBER($A2343),DATE(YEAR($A2343),MONTH($A2343),1),"")</f>
        <v/>
      </c>
      <c r="O2343" s="34">
        <f>IF($C2343="","",IFERROR(MATCH($C2343,'案件'!$A$5:$A$84,0),"なし"))</f>
        <v/>
      </c>
      <c r="P2343" s="34">
        <f>IF($B2343="","",IFERROR(MATCH($B2343,'メンバー'!$B$5:$B$24,0),"なし"))</f>
        <v/>
      </c>
    </row>
    <row r="2344" ht="17" customHeight="1">
      <c r="A2344" s="23" t="n"/>
      <c r="B2344" s="21" t="n"/>
      <c r="C2344" s="21" t="n"/>
      <c r="D2344" s="29">
        <f>IF(OR($O2344="",$O2344="なし"),"",INDEX('案件'!$B$5:$B$84,$O2344)&amp;"")</f>
        <v/>
      </c>
      <c r="E2344" s="19" t="n"/>
      <c r="F2344" s="22" t="n"/>
      <c r="G2344" s="22" t="n"/>
      <c r="H2344" s="19" t="n"/>
      <c r="I2344" s="30">
        <f>IF(AND($F2344="",$G2344=""),"",IF(N('設定'!$B$11)&gt;0,ROUND((N($F2344)*60+N($G2344))/N('設定'!$B$11),0)*N('設定'!$B$11),(N($F2344)*60+N($G2344)))/60)</f>
        <v/>
      </c>
      <c r="J2344" s="31">
        <f>IF(OR($I2344="",$P2344="",$P2344="なし"),"",$I2344*N(INDEX('メンバー'!$D$5:$D$24,$P2344)))</f>
        <v/>
      </c>
      <c r="K2344" s="32">
        <f>IF(OR($O2344="",$O2344="なし"),"",INDEX('案件'!$D$5:$D$84,$O2344)&amp;"")</f>
        <v/>
      </c>
      <c r="L2344" s="32">
        <f>IF(AND($A2344="",$B2344="",$C2344="",$F2344="",$G2344=""),"",IF(NOT(ISNUMBER($A2344)),"日付がない",IF($P2344="","氏名がない",IF($P2344="なし","氏名がメンバーにない",IF($O2344="","案件コードがない",IF($O2344="なし","案件コードが案件にない",IF($I2344="","時間がない",IF((N($F2344)*60+N($G2344))=0,"時間が0",IF($I2344=0,"丸めると0分","")))))))))</f>
        <v/>
      </c>
      <c r="M2344" s="58" t="n"/>
      <c r="N2344" s="33">
        <f>IF(ISNUMBER($A2344),DATE(YEAR($A2344),MONTH($A2344),1),"")</f>
        <v/>
      </c>
      <c r="O2344" s="34">
        <f>IF($C2344="","",IFERROR(MATCH($C2344,'案件'!$A$5:$A$84,0),"なし"))</f>
        <v/>
      </c>
      <c r="P2344" s="34">
        <f>IF($B2344="","",IFERROR(MATCH($B2344,'メンバー'!$B$5:$B$24,0),"なし"))</f>
        <v/>
      </c>
    </row>
    <row r="2345" ht="17" customHeight="1">
      <c r="A2345" s="23" t="n"/>
      <c r="B2345" s="21" t="n"/>
      <c r="C2345" s="21" t="n"/>
      <c r="D2345" s="29">
        <f>IF(OR($O2345="",$O2345="なし"),"",INDEX('案件'!$B$5:$B$84,$O2345)&amp;"")</f>
        <v/>
      </c>
      <c r="E2345" s="19" t="n"/>
      <c r="F2345" s="22" t="n"/>
      <c r="G2345" s="22" t="n"/>
      <c r="H2345" s="19" t="n"/>
      <c r="I2345" s="30">
        <f>IF(AND($F2345="",$G2345=""),"",IF(N('設定'!$B$11)&gt;0,ROUND((N($F2345)*60+N($G2345))/N('設定'!$B$11),0)*N('設定'!$B$11),(N($F2345)*60+N($G2345)))/60)</f>
        <v/>
      </c>
      <c r="J2345" s="31">
        <f>IF(OR($I2345="",$P2345="",$P2345="なし"),"",$I2345*N(INDEX('メンバー'!$D$5:$D$24,$P2345)))</f>
        <v/>
      </c>
      <c r="K2345" s="32">
        <f>IF(OR($O2345="",$O2345="なし"),"",INDEX('案件'!$D$5:$D$84,$O2345)&amp;"")</f>
        <v/>
      </c>
      <c r="L2345" s="32">
        <f>IF(AND($A2345="",$B2345="",$C2345="",$F2345="",$G2345=""),"",IF(NOT(ISNUMBER($A2345)),"日付がない",IF($P2345="","氏名がない",IF($P2345="なし","氏名がメンバーにない",IF($O2345="","案件コードがない",IF($O2345="なし","案件コードが案件にない",IF($I2345="","時間がない",IF((N($F2345)*60+N($G2345))=0,"時間が0",IF($I2345=0,"丸めると0分","")))))))))</f>
        <v/>
      </c>
      <c r="M2345" s="58" t="n"/>
      <c r="N2345" s="33">
        <f>IF(ISNUMBER($A2345),DATE(YEAR($A2345),MONTH($A2345),1),"")</f>
        <v/>
      </c>
      <c r="O2345" s="34">
        <f>IF($C2345="","",IFERROR(MATCH($C2345,'案件'!$A$5:$A$84,0),"なし"))</f>
        <v/>
      </c>
      <c r="P2345" s="34">
        <f>IF($B2345="","",IFERROR(MATCH($B2345,'メンバー'!$B$5:$B$24,0),"なし"))</f>
        <v/>
      </c>
    </row>
    <row r="2346" ht="17" customHeight="1">
      <c r="A2346" s="23" t="n"/>
      <c r="B2346" s="21" t="n"/>
      <c r="C2346" s="21" t="n"/>
      <c r="D2346" s="29">
        <f>IF(OR($O2346="",$O2346="なし"),"",INDEX('案件'!$B$5:$B$84,$O2346)&amp;"")</f>
        <v/>
      </c>
      <c r="E2346" s="19" t="n"/>
      <c r="F2346" s="22" t="n"/>
      <c r="G2346" s="22" t="n"/>
      <c r="H2346" s="19" t="n"/>
      <c r="I2346" s="30">
        <f>IF(AND($F2346="",$G2346=""),"",IF(N('設定'!$B$11)&gt;0,ROUND((N($F2346)*60+N($G2346))/N('設定'!$B$11),0)*N('設定'!$B$11),(N($F2346)*60+N($G2346)))/60)</f>
        <v/>
      </c>
      <c r="J2346" s="31">
        <f>IF(OR($I2346="",$P2346="",$P2346="なし"),"",$I2346*N(INDEX('メンバー'!$D$5:$D$24,$P2346)))</f>
        <v/>
      </c>
      <c r="K2346" s="32">
        <f>IF(OR($O2346="",$O2346="なし"),"",INDEX('案件'!$D$5:$D$84,$O2346)&amp;"")</f>
        <v/>
      </c>
      <c r="L2346" s="32">
        <f>IF(AND($A2346="",$B2346="",$C2346="",$F2346="",$G2346=""),"",IF(NOT(ISNUMBER($A2346)),"日付がない",IF($P2346="","氏名がない",IF($P2346="なし","氏名がメンバーにない",IF($O2346="","案件コードがない",IF($O2346="なし","案件コードが案件にない",IF($I2346="","時間がない",IF((N($F2346)*60+N($G2346))=0,"時間が0",IF($I2346=0,"丸めると0分","")))))))))</f>
        <v/>
      </c>
      <c r="M2346" s="58" t="n"/>
      <c r="N2346" s="33">
        <f>IF(ISNUMBER($A2346),DATE(YEAR($A2346),MONTH($A2346),1),"")</f>
        <v/>
      </c>
      <c r="O2346" s="34">
        <f>IF($C2346="","",IFERROR(MATCH($C2346,'案件'!$A$5:$A$84,0),"なし"))</f>
        <v/>
      </c>
      <c r="P2346" s="34">
        <f>IF($B2346="","",IFERROR(MATCH($B2346,'メンバー'!$B$5:$B$24,0),"なし"))</f>
        <v/>
      </c>
    </row>
    <row r="2347" ht="17" customHeight="1">
      <c r="A2347" s="23" t="n"/>
      <c r="B2347" s="21" t="n"/>
      <c r="C2347" s="21" t="n"/>
      <c r="D2347" s="29">
        <f>IF(OR($O2347="",$O2347="なし"),"",INDEX('案件'!$B$5:$B$84,$O2347)&amp;"")</f>
        <v/>
      </c>
      <c r="E2347" s="19" t="n"/>
      <c r="F2347" s="22" t="n"/>
      <c r="G2347" s="22" t="n"/>
      <c r="H2347" s="19" t="n"/>
      <c r="I2347" s="30">
        <f>IF(AND($F2347="",$G2347=""),"",IF(N('設定'!$B$11)&gt;0,ROUND((N($F2347)*60+N($G2347))/N('設定'!$B$11),0)*N('設定'!$B$11),(N($F2347)*60+N($G2347)))/60)</f>
        <v/>
      </c>
      <c r="J2347" s="31">
        <f>IF(OR($I2347="",$P2347="",$P2347="なし"),"",$I2347*N(INDEX('メンバー'!$D$5:$D$24,$P2347)))</f>
        <v/>
      </c>
      <c r="K2347" s="32">
        <f>IF(OR($O2347="",$O2347="なし"),"",INDEX('案件'!$D$5:$D$84,$O2347)&amp;"")</f>
        <v/>
      </c>
      <c r="L2347" s="32">
        <f>IF(AND($A2347="",$B2347="",$C2347="",$F2347="",$G2347=""),"",IF(NOT(ISNUMBER($A2347)),"日付がない",IF($P2347="","氏名がない",IF($P2347="なし","氏名がメンバーにない",IF($O2347="","案件コードがない",IF($O2347="なし","案件コードが案件にない",IF($I2347="","時間がない",IF((N($F2347)*60+N($G2347))=0,"時間が0",IF($I2347=0,"丸めると0分","")))))))))</f>
        <v/>
      </c>
      <c r="M2347" s="58" t="n"/>
      <c r="N2347" s="33">
        <f>IF(ISNUMBER($A2347),DATE(YEAR($A2347),MONTH($A2347),1),"")</f>
        <v/>
      </c>
      <c r="O2347" s="34">
        <f>IF($C2347="","",IFERROR(MATCH($C2347,'案件'!$A$5:$A$84,0),"なし"))</f>
        <v/>
      </c>
      <c r="P2347" s="34">
        <f>IF($B2347="","",IFERROR(MATCH($B2347,'メンバー'!$B$5:$B$24,0),"なし"))</f>
        <v/>
      </c>
    </row>
    <row r="2348" ht="17" customHeight="1">
      <c r="A2348" s="23" t="n"/>
      <c r="B2348" s="21" t="n"/>
      <c r="C2348" s="21" t="n"/>
      <c r="D2348" s="29">
        <f>IF(OR($O2348="",$O2348="なし"),"",INDEX('案件'!$B$5:$B$84,$O2348)&amp;"")</f>
        <v/>
      </c>
      <c r="E2348" s="19" t="n"/>
      <c r="F2348" s="22" t="n"/>
      <c r="G2348" s="22" t="n"/>
      <c r="H2348" s="19" t="n"/>
      <c r="I2348" s="30">
        <f>IF(AND($F2348="",$G2348=""),"",IF(N('設定'!$B$11)&gt;0,ROUND((N($F2348)*60+N($G2348))/N('設定'!$B$11),0)*N('設定'!$B$11),(N($F2348)*60+N($G2348)))/60)</f>
        <v/>
      </c>
      <c r="J2348" s="31">
        <f>IF(OR($I2348="",$P2348="",$P2348="なし"),"",$I2348*N(INDEX('メンバー'!$D$5:$D$24,$P2348)))</f>
        <v/>
      </c>
      <c r="K2348" s="32">
        <f>IF(OR($O2348="",$O2348="なし"),"",INDEX('案件'!$D$5:$D$84,$O2348)&amp;"")</f>
        <v/>
      </c>
      <c r="L2348" s="32">
        <f>IF(AND($A2348="",$B2348="",$C2348="",$F2348="",$G2348=""),"",IF(NOT(ISNUMBER($A2348)),"日付がない",IF($P2348="","氏名がない",IF($P2348="なし","氏名がメンバーにない",IF($O2348="","案件コードがない",IF($O2348="なし","案件コードが案件にない",IF($I2348="","時間がない",IF((N($F2348)*60+N($G2348))=0,"時間が0",IF($I2348=0,"丸めると0分","")))))))))</f>
        <v/>
      </c>
      <c r="M2348" s="58" t="n"/>
      <c r="N2348" s="33">
        <f>IF(ISNUMBER($A2348),DATE(YEAR($A2348),MONTH($A2348),1),"")</f>
        <v/>
      </c>
      <c r="O2348" s="34">
        <f>IF($C2348="","",IFERROR(MATCH($C2348,'案件'!$A$5:$A$84,0),"なし"))</f>
        <v/>
      </c>
      <c r="P2348" s="34">
        <f>IF($B2348="","",IFERROR(MATCH($B2348,'メンバー'!$B$5:$B$24,0),"なし"))</f>
        <v/>
      </c>
    </row>
    <row r="2349" ht="17" customHeight="1">
      <c r="A2349" s="23" t="n"/>
      <c r="B2349" s="21" t="n"/>
      <c r="C2349" s="21" t="n"/>
      <c r="D2349" s="29">
        <f>IF(OR($O2349="",$O2349="なし"),"",INDEX('案件'!$B$5:$B$84,$O2349)&amp;"")</f>
        <v/>
      </c>
      <c r="E2349" s="19" t="n"/>
      <c r="F2349" s="22" t="n"/>
      <c r="G2349" s="22" t="n"/>
      <c r="H2349" s="19" t="n"/>
      <c r="I2349" s="30">
        <f>IF(AND($F2349="",$G2349=""),"",IF(N('設定'!$B$11)&gt;0,ROUND((N($F2349)*60+N($G2349))/N('設定'!$B$11),0)*N('設定'!$B$11),(N($F2349)*60+N($G2349)))/60)</f>
        <v/>
      </c>
      <c r="J2349" s="31">
        <f>IF(OR($I2349="",$P2349="",$P2349="なし"),"",$I2349*N(INDEX('メンバー'!$D$5:$D$24,$P2349)))</f>
        <v/>
      </c>
      <c r="K2349" s="32">
        <f>IF(OR($O2349="",$O2349="なし"),"",INDEX('案件'!$D$5:$D$84,$O2349)&amp;"")</f>
        <v/>
      </c>
      <c r="L2349" s="32">
        <f>IF(AND($A2349="",$B2349="",$C2349="",$F2349="",$G2349=""),"",IF(NOT(ISNUMBER($A2349)),"日付がない",IF($P2349="","氏名がない",IF($P2349="なし","氏名がメンバーにない",IF($O2349="","案件コードがない",IF($O2349="なし","案件コードが案件にない",IF($I2349="","時間がない",IF((N($F2349)*60+N($G2349))=0,"時間が0",IF($I2349=0,"丸めると0分","")))))))))</f>
        <v/>
      </c>
      <c r="M2349" s="58" t="n"/>
      <c r="N2349" s="33">
        <f>IF(ISNUMBER($A2349),DATE(YEAR($A2349),MONTH($A2349),1),"")</f>
        <v/>
      </c>
      <c r="O2349" s="34">
        <f>IF($C2349="","",IFERROR(MATCH($C2349,'案件'!$A$5:$A$84,0),"なし"))</f>
        <v/>
      </c>
      <c r="P2349" s="34">
        <f>IF($B2349="","",IFERROR(MATCH($B2349,'メンバー'!$B$5:$B$24,0),"なし"))</f>
        <v/>
      </c>
    </row>
    <row r="2350" ht="17" customHeight="1">
      <c r="A2350" s="23" t="n"/>
      <c r="B2350" s="21" t="n"/>
      <c r="C2350" s="21" t="n"/>
      <c r="D2350" s="29">
        <f>IF(OR($O2350="",$O2350="なし"),"",INDEX('案件'!$B$5:$B$84,$O2350)&amp;"")</f>
        <v/>
      </c>
      <c r="E2350" s="19" t="n"/>
      <c r="F2350" s="22" t="n"/>
      <c r="G2350" s="22" t="n"/>
      <c r="H2350" s="19" t="n"/>
      <c r="I2350" s="30">
        <f>IF(AND($F2350="",$G2350=""),"",IF(N('設定'!$B$11)&gt;0,ROUND((N($F2350)*60+N($G2350))/N('設定'!$B$11),0)*N('設定'!$B$11),(N($F2350)*60+N($G2350)))/60)</f>
        <v/>
      </c>
      <c r="J2350" s="31">
        <f>IF(OR($I2350="",$P2350="",$P2350="なし"),"",$I2350*N(INDEX('メンバー'!$D$5:$D$24,$P2350)))</f>
        <v/>
      </c>
      <c r="K2350" s="32">
        <f>IF(OR($O2350="",$O2350="なし"),"",INDEX('案件'!$D$5:$D$84,$O2350)&amp;"")</f>
        <v/>
      </c>
      <c r="L2350" s="32">
        <f>IF(AND($A2350="",$B2350="",$C2350="",$F2350="",$G2350=""),"",IF(NOT(ISNUMBER($A2350)),"日付がない",IF($P2350="","氏名がない",IF($P2350="なし","氏名がメンバーにない",IF($O2350="","案件コードがない",IF($O2350="なし","案件コードが案件にない",IF($I2350="","時間がない",IF((N($F2350)*60+N($G2350))=0,"時間が0",IF($I2350=0,"丸めると0分","")))))))))</f>
        <v/>
      </c>
      <c r="M2350" s="58" t="n"/>
      <c r="N2350" s="33">
        <f>IF(ISNUMBER($A2350),DATE(YEAR($A2350),MONTH($A2350),1),"")</f>
        <v/>
      </c>
      <c r="O2350" s="34">
        <f>IF($C2350="","",IFERROR(MATCH($C2350,'案件'!$A$5:$A$84,0),"なし"))</f>
        <v/>
      </c>
      <c r="P2350" s="34">
        <f>IF($B2350="","",IFERROR(MATCH($B2350,'メンバー'!$B$5:$B$24,0),"なし"))</f>
        <v/>
      </c>
    </row>
    <row r="2351" ht="17" customHeight="1">
      <c r="A2351" s="23" t="n"/>
      <c r="B2351" s="21" t="n"/>
      <c r="C2351" s="21" t="n"/>
      <c r="D2351" s="29">
        <f>IF(OR($O2351="",$O2351="なし"),"",INDEX('案件'!$B$5:$B$84,$O2351)&amp;"")</f>
        <v/>
      </c>
      <c r="E2351" s="19" t="n"/>
      <c r="F2351" s="22" t="n"/>
      <c r="G2351" s="22" t="n"/>
      <c r="H2351" s="19" t="n"/>
      <c r="I2351" s="30">
        <f>IF(AND($F2351="",$G2351=""),"",IF(N('設定'!$B$11)&gt;0,ROUND((N($F2351)*60+N($G2351))/N('設定'!$B$11),0)*N('設定'!$B$11),(N($F2351)*60+N($G2351)))/60)</f>
        <v/>
      </c>
      <c r="J2351" s="31">
        <f>IF(OR($I2351="",$P2351="",$P2351="なし"),"",$I2351*N(INDEX('メンバー'!$D$5:$D$24,$P2351)))</f>
        <v/>
      </c>
      <c r="K2351" s="32">
        <f>IF(OR($O2351="",$O2351="なし"),"",INDEX('案件'!$D$5:$D$84,$O2351)&amp;"")</f>
        <v/>
      </c>
      <c r="L2351" s="32">
        <f>IF(AND($A2351="",$B2351="",$C2351="",$F2351="",$G2351=""),"",IF(NOT(ISNUMBER($A2351)),"日付がない",IF($P2351="","氏名がない",IF($P2351="なし","氏名がメンバーにない",IF($O2351="","案件コードがない",IF($O2351="なし","案件コードが案件にない",IF($I2351="","時間がない",IF((N($F2351)*60+N($G2351))=0,"時間が0",IF($I2351=0,"丸めると0分","")))))))))</f>
        <v/>
      </c>
      <c r="M2351" s="58" t="n"/>
      <c r="N2351" s="33">
        <f>IF(ISNUMBER($A2351),DATE(YEAR($A2351),MONTH($A2351),1),"")</f>
        <v/>
      </c>
      <c r="O2351" s="34">
        <f>IF($C2351="","",IFERROR(MATCH($C2351,'案件'!$A$5:$A$84,0),"なし"))</f>
        <v/>
      </c>
      <c r="P2351" s="34">
        <f>IF($B2351="","",IFERROR(MATCH($B2351,'メンバー'!$B$5:$B$24,0),"なし"))</f>
        <v/>
      </c>
    </row>
    <row r="2352" ht="17" customHeight="1">
      <c r="A2352" s="23" t="n"/>
      <c r="B2352" s="21" t="n"/>
      <c r="C2352" s="21" t="n"/>
      <c r="D2352" s="29">
        <f>IF(OR($O2352="",$O2352="なし"),"",INDEX('案件'!$B$5:$B$84,$O2352)&amp;"")</f>
        <v/>
      </c>
      <c r="E2352" s="19" t="n"/>
      <c r="F2352" s="22" t="n"/>
      <c r="G2352" s="22" t="n"/>
      <c r="H2352" s="19" t="n"/>
      <c r="I2352" s="30">
        <f>IF(AND($F2352="",$G2352=""),"",IF(N('設定'!$B$11)&gt;0,ROUND((N($F2352)*60+N($G2352))/N('設定'!$B$11),0)*N('設定'!$B$11),(N($F2352)*60+N($G2352)))/60)</f>
        <v/>
      </c>
      <c r="J2352" s="31">
        <f>IF(OR($I2352="",$P2352="",$P2352="なし"),"",$I2352*N(INDEX('メンバー'!$D$5:$D$24,$P2352)))</f>
        <v/>
      </c>
      <c r="K2352" s="32">
        <f>IF(OR($O2352="",$O2352="なし"),"",INDEX('案件'!$D$5:$D$84,$O2352)&amp;"")</f>
        <v/>
      </c>
      <c r="L2352" s="32">
        <f>IF(AND($A2352="",$B2352="",$C2352="",$F2352="",$G2352=""),"",IF(NOT(ISNUMBER($A2352)),"日付がない",IF($P2352="","氏名がない",IF($P2352="なし","氏名がメンバーにない",IF($O2352="","案件コードがない",IF($O2352="なし","案件コードが案件にない",IF($I2352="","時間がない",IF((N($F2352)*60+N($G2352))=0,"時間が0",IF($I2352=0,"丸めると0分","")))))))))</f>
        <v/>
      </c>
      <c r="M2352" s="58" t="n"/>
      <c r="N2352" s="33">
        <f>IF(ISNUMBER($A2352),DATE(YEAR($A2352),MONTH($A2352),1),"")</f>
        <v/>
      </c>
      <c r="O2352" s="34">
        <f>IF($C2352="","",IFERROR(MATCH($C2352,'案件'!$A$5:$A$84,0),"なし"))</f>
        <v/>
      </c>
      <c r="P2352" s="34">
        <f>IF($B2352="","",IFERROR(MATCH($B2352,'メンバー'!$B$5:$B$24,0),"なし"))</f>
        <v/>
      </c>
    </row>
    <row r="2353" ht="17" customHeight="1">
      <c r="A2353" s="23" t="n"/>
      <c r="B2353" s="21" t="n"/>
      <c r="C2353" s="21" t="n"/>
      <c r="D2353" s="29">
        <f>IF(OR($O2353="",$O2353="なし"),"",INDEX('案件'!$B$5:$B$84,$O2353)&amp;"")</f>
        <v/>
      </c>
      <c r="E2353" s="19" t="n"/>
      <c r="F2353" s="22" t="n"/>
      <c r="G2353" s="22" t="n"/>
      <c r="H2353" s="19" t="n"/>
      <c r="I2353" s="30">
        <f>IF(AND($F2353="",$G2353=""),"",IF(N('設定'!$B$11)&gt;0,ROUND((N($F2353)*60+N($G2353))/N('設定'!$B$11),0)*N('設定'!$B$11),(N($F2353)*60+N($G2353)))/60)</f>
        <v/>
      </c>
      <c r="J2353" s="31">
        <f>IF(OR($I2353="",$P2353="",$P2353="なし"),"",$I2353*N(INDEX('メンバー'!$D$5:$D$24,$P2353)))</f>
        <v/>
      </c>
      <c r="K2353" s="32">
        <f>IF(OR($O2353="",$O2353="なし"),"",INDEX('案件'!$D$5:$D$84,$O2353)&amp;"")</f>
        <v/>
      </c>
      <c r="L2353" s="32">
        <f>IF(AND($A2353="",$B2353="",$C2353="",$F2353="",$G2353=""),"",IF(NOT(ISNUMBER($A2353)),"日付がない",IF($P2353="","氏名がない",IF($P2353="なし","氏名がメンバーにない",IF($O2353="","案件コードがない",IF($O2353="なし","案件コードが案件にない",IF($I2353="","時間がない",IF((N($F2353)*60+N($G2353))=0,"時間が0",IF($I2353=0,"丸めると0分","")))))))))</f>
        <v/>
      </c>
      <c r="M2353" s="58" t="n"/>
      <c r="N2353" s="33">
        <f>IF(ISNUMBER($A2353),DATE(YEAR($A2353),MONTH($A2353),1),"")</f>
        <v/>
      </c>
      <c r="O2353" s="34">
        <f>IF($C2353="","",IFERROR(MATCH($C2353,'案件'!$A$5:$A$84,0),"なし"))</f>
        <v/>
      </c>
      <c r="P2353" s="34">
        <f>IF($B2353="","",IFERROR(MATCH($B2353,'メンバー'!$B$5:$B$24,0),"なし"))</f>
        <v/>
      </c>
    </row>
    <row r="2354" ht="17" customHeight="1">
      <c r="A2354" s="23" t="n"/>
      <c r="B2354" s="21" t="n"/>
      <c r="C2354" s="21" t="n"/>
      <c r="D2354" s="29">
        <f>IF(OR($O2354="",$O2354="なし"),"",INDEX('案件'!$B$5:$B$84,$O2354)&amp;"")</f>
        <v/>
      </c>
      <c r="E2354" s="19" t="n"/>
      <c r="F2354" s="22" t="n"/>
      <c r="G2354" s="22" t="n"/>
      <c r="H2354" s="19" t="n"/>
      <c r="I2354" s="30">
        <f>IF(AND($F2354="",$G2354=""),"",IF(N('設定'!$B$11)&gt;0,ROUND((N($F2354)*60+N($G2354))/N('設定'!$B$11),0)*N('設定'!$B$11),(N($F2354)*60+N($G2354)))/60)</f>
        <v/>
      </c>
      <c r="J2354" s="31">
        <f>IF(OR($I2354="",$P2354="",$P2354="なし"),"",$I2354*N(INDEX('メンバー'!$D$5:$D$24,$P2354)))</f>
        <v/>
      </c>
      <c r="K2354" s="32">
        <f>IF(OR($O2354="",$O2354="なし"),"",INDEX('案件'!$D$5:$D$84,$O2354)&amp;"")</f>
        <v/>
      </c>
      <c r="L2354" s="32">
        <f>IF(AND($A2354="",$B2354="",$C2354="",$F2354="",$G2354=""),"",IF(NOT(ISNUMBER($A2354)),"日付がない",IF($P2354="","氏名がない",IF($P2354="なし","氏名がメンバーにない",IF($O2354="","案件コードがない",IF($O2354="なし","案件コードが案件にない",IF($I2354="","時間がない",IF((N($F2354)*60+N($G2354))=0,"時間が0",IF($I2354=0,"丸めると0分","")))))))))</f>
        <v/>
      </c>
      <c r="M2354" s="58" t="n"/>
      <c r="N2354" s="33">
        <f>IF(ISNUMBER($A2354),DATE(YEAR($A2354),MONTH($A2354),1),"")</f>
        <v/>
      </c>
      <c r="O2354" s="34">
        <f>IF($C2354="","",IFERROR(MATCH($C2354,'案件'!$A$5:$A$84,0),"なし"))</f>
        <v/>
      </c>
      <c r="P2354" s="34">
        <f>IF($B2354="","",IFERROR(MATCH($B2354,'メンバー'!$B$5:$B$24,0),"なし"))</f>
        <v/>
      </c>
    </row>
    <row r="2355" ht="17" customHeight="1">
      <c r="A2355" s="23" t="n"/>
      <c r="B2355" s="21" t="n"/>
      <c r="C2355" s="21" t="n"/>
      <c r="D2355" s="29">
        <f>IF(OR($O2355="",$O2355="なし"),"",INDEX('案件'!$B$5:$B$84,$O2355)&amp;"")</f>
        <v/>
      </c>
      <c r="E2355" s="19" t="n"/>
      <c r="F2355" s="22" t="n"/>
      <c r="G2355" s="22" t="n"/>
      <c r="H2355" s="19" t="n"/>
      <c r="I2355" s="30">
        <f>IF(AND($F2355="",$G2355=""),"",IF(N('設定'!$B$11)&gt;0,ROUND((N($F2355)*60+N($G2355))/N('設定'!$B$11),0)*N('設定'!$B$11),(N($F2355)*60+N($G2355)))/60)</f>
        <v/>
      </c>
      <c r="J2355" s="31">
        <f>IF(OR($I2355="",$P2355="",$P2355="なし"),"",$I2355*N(INDEX('メンバー'!$D$5:$D$24,$P2355)))</f>
        <v/>
      </c>
      <c r="K2355" s="32">
        <f>IF(OR($O2355="",$O2355="なし"),"",INDEX('案件'!$D$5:$D$84,$O2355)&amp;"")</f>
        <v/>
      </c>
      <c r="L2355" s="32">
        <f>IF(AND($A2355="",$B2355="",$C2355="",$F2355="",$G2355=""),"",IF(NOT(ISNUMBER($A2355)),"日付がない",IF($P2355="","氏名がない",IF($P2355="なし","氏名がメンバーにない",IF($O2355="","案件コードがない",IF($O2355="なし","案件コードが案件にない",IF($I2355="","時間がない",IF((N($F2355)*60+N($G2355))=0,"時間が0",IF($I2355=0,"丸めると0分","")))))))))</f>
        <v/>
      </c>
      <c r="M2355" s="58" t="n"/>
      <c r="N2355" s="33">
        <f>IF(ISNUMBER($A2355),DATE(YEAR($A2355),MONTH($A2355),1),"")</f>
        <v/>
      </c>
      <c r="O2355" s="34">
        <f>IF($C2355="","",IFERROR(MATCH($C2355,'案件'!$A$5:$A$84,0),"なし"))</f>
        <v/>
      </c>
      <c r="P2355" s="34">
        <f>IF($B2355="","",IFERROR(MATCH($B2355,'メンバー'!$B$5:$B$24,0),"なし"))</f>
        <v/>
      </c>
    </row>
    <row r="2356" ht="17" customHeight="1">
      <c r="A2356" s="23" t="n"/>
      <c r="B2356" s="21" t="n"/>
      <c r="C2356" s="21" t="n"/>
      <c r="D2356" s="29">
        <f>IF(OR($O2356="",$O2356="なし"),"",INDEX('案件'!$B$5:$B$84,$O2356)&amp;"")</f>
        <v/>
      </c>
      <c r="E2356" s="19" t="n"/>
      <c r="F2356" s="22" t="n"/>
      <c r="G2356" s="22" t="n"/>
      <c r="H2356" s="19" t="n"/>
      <c r="I2356" s="30">
        <f>IF(AND($F2356="",$G2356=""),"",IF(N('設定'!$B$11)&gt;0,ROUND((N($F2356)*60+N($G2356))/N('設定'!$B$11),0)*N('設定'!$B$11),(N($F2356)*60+N($G2356)))/60)</f>
        <v/>
      </c>
      <c r="J2356" s="31">
        <f>IF(OR($I2356="",$P2356="",$P2356="なし"),"",$I2356*N(INDEX('メンバー'!$D$5:$D$24,$P2356)))</f>
        <v/>
      </c>
      <c r="K2356" s="32">
        <f>IF(OR($O2356="",$O2356="なし"),"",INDEX('案件'!$D$5:$D$84,$O2356)&amp;"")</f>
        <v/>
      </c>
      <c r="L2356" s="32">
        <f>IF(AND($A2356="",$B2356="",$C2356="",$F2356="",$G2356=""),"",IF(NOT(ISNUMBER($A2356)),"日付がない",IF($P2356="","氏名がない",IF($P2356="なし","氏名がメンバーにない",IF($O2356="","案件コードがない",IF($O2356="なし","案件コードが案件にない",IF($I2356="","時間がない",IF((N($F2356)*60+N($G2356))=0,"時間が0",IF($I2356=0,"丸めると0分","")))))))))</f>
        <v/>
      </c>
      <c r="M2356" s="58" t="n"/>
      <c r="N2356" s="33">
        <f>IF(ISNUMBER($A2356),DATE(YEAR($A2356),MONTH($A2356),1),"")</f>
        <v/>
      </c>
      <c r="O2356" s="34">
        <f>IF($C2356="","",IFERROR(MATCH($C2356,'案件'!$A$5:$A$84,0),"なし"))</f>
        <v/>
      </c>
      <c r="P2356" s="34">
        <f>IF($B2356="","",IFERROR(MATCH($B2356,'メンバー'!$B$5:$B$24,0),"なし"))</f>
        <v/>
      </c>
    </row>
    <row r="2357" ht="17" customHeight="1">
      <c r="A2357" s="23" t="n"/>
      <c r="B2357" s="21" t="n"/>
      <c r="C2357" s="21" t="n"/>
      <c r="D2357" s="29">
        <f>IF(OR($O2357="",$O2357="なし"),"",INDEX('案件'!$B$5:$B$84,$O2357)&amp;"")</f>
        <v/>
      </c>
      <c r="E2357" s="19" t="n"/>
      <c r="F2357" s="22" t="n"/>
      <c r="G2357" s="22" t="n"/>
      <c r="H2357" s="19" t="n"/>
      <c r="I2357" s="30">
        <f>IF(AND($F2357="",$G2357=""),"",IF(N('設定'!$B$11)&gt;0,ROUND((N($F2357)*60+N($G2357))/N('設定'!$B$11),0)*N('設定'!$B$11),(N($F2357)*60+N($G2357)))/60)</f>
        <v/>
      </c>
      <c r="J2357" s="31">
        <f>IF(OR($I2357="",$P2357="",$P2357="なし"),"",$I2357*N(INDEX('メンバー'!$D$5:$D$24,$P2357)))</f>
        <v/>
      </c>
      <c r="K2357" s="32">
        <f>IF(OR($O2357="",$O2357="なし"),"",INDEX('案件'!$D$5:$D$84,$O2357)&amp;"")</f>
        <v/>
      </c>
      <c r="L2357" s="32">
        <f>IF(AND($A2357="",$B2357="",$C2357="",$F2357="",$G2357=""),"",IF(NOT(ISNUMBER($A2357)),"日付がない",IF($P2357="","氏名がない",IF($P2357="なし","氏名がメンバーにない",IF($O2357="","案件コードがない",IF($O2357="なし","案件コードが案件にない",IF($I2357="","時間がない",IF((N($F2357)*60+N($G2357))=0,"時間が0",IF($I2357=0,"丸めると0分","")))))))))</f>
        <v/>
      </c>
      <c r="M2357" s="58" t="n"/>
      <c r="N2357" s="33">
        <f>IF(ISNUMBER($A2357),DATE(YEAR($A2357),MONTH($A2357),1),"")</f>
        <v/>
      </c>
      <c r="O2357" s="34">
        <f>IF($C2357="","",IFERROR(MATCH($C2357,'案件'!$A$5:$A$84,0),"なし"))</f>
        <v/>
      </c>
      <c r="P2357" s="34">
        <f>IF($B2357="","",IFERROR(MATCH($B2357,'メンバー'!$B$5:$B$24,0),"なし"))</f>
        <v/>
      </c>
    </row>
    <row r="2358" ht="17" customHeight="1">
      <c r="A2358" s="23" t="n"/>
      <c r="B2358" s="21" t="n"/>
      <c r="C2358" s="21" t="n"/>
      <c r="D2358" s="29">
        <f>IF(OR($O2358="",$O2358="なし"),"",INDEX('案件'!$B$5:$B$84,$O2358)&amp;"")</f>
        <v/>
      </c>
      <c r="E2358" s="19" t="n"/>
      <c r="F2358" s="22" t="n"/>
      <c r="G2358" s="22" t="n"/>
      <c r="H2358" s="19" t="n"/>
      <c r="I2358" s="30">
        <f>IF(AND($F2358="",$G2358=""),"",IF(N('設定'!$B$11)&gt;0,ROUND((N($F2358)*60+N($G2358))/N('設定'!$B$11),0)*N('設定'!$B$11),(N($F2358)*60+N($G2358)))/60)</f>
        <v/>
      </c>
      <c r="J2358" s="31">
        <f>IF(OR($I2358="",$P2358="",$P2358="なし"),"",$I2358*N(INDEX('メンバー'!$D$5:$D$24,$P2358)))</f>
        <v/>
      </c>
      <c r="K2358" s="32">
        <f>IF(OR($O2358="",$O2358="なし"),"",INDEX('案件'!$D$5:$D$84,$O2358)&amp;"")</f>
        <v/>
      </c>
      <c r="L2358" s="32">
        <f>IF(AND($A2358="",$B2358="",$C2358="",$F2358="",$G2358=""),"",IF(NOT(ISNUMBER($A2358)),"日付がない",IF($P2358="","氏名がない",IF($P2358="なし","氏名がメンバーにない",IF($O2358="","案件コードがない",IF($O2358="なし","案件コードが案件にない",IF($I2358="","時間がない",IF((N($F2358)*60+N($G2358))=0,"時間が0",IF($I2358=0,"丸めると0分","")))))))))</f>
        <v/>
      </c>
      <c r="M2358" s="58" t="n"/>
      <c r="N2358" s="33">
        <f>IF(ISNUMBER($A2358),DATE(YEAR($A2358),MONTH($A2358),1),"")</f>
        <v/>
      </c>
      <c r="O2358" s="34">
        <f>IF($C2358="","",IFERROR(MATCH($C2358,'案件'!$A$5:$A$84,0),"なし"))</f>
        <v/>
      </c>
      <c r="P2358" s="34">
        <f>IF($B2358="","",IFERROR(MATCH($B2358,'メンバー'!$B$5:$B$24,0),"なし"))</f>
        <v/>
      </c>
    </row>
    <row r="2359" ht="17" customHeight="1">
      <c r="A2359" s="23" t="n"/>
      <c r="B2359" s="21" t="n"/>
      <c r="C2359" s="21" t="n"/>
      <c r="D2359" s="29">
        <f>IF(OR($O2359="",$O2359="なし"),"",INDEX('案件'!$B$5:$B$84,$O2359)&amp;"")</f>
        <v/>
      </c>
      <c r="E2359" s="19" t="n"/>
      <c r="F2359" s="22" t="n"/>
      <c r="G2359" s="22" t="n"/>
      <c r="H2359" s="19" t="n"/>
      <c r="I2359" s="30">
        <f>IF(AND($F2359="",$G2359=""),"",IF(N('設定'!$B$11)&gt;0,ROUND((N($F2359)*60+N($G2359))/N('設定'!$B$11),0)*N('設定'!$B$11),(N($F2359)*60+N($G2359)))/60)</f>
        <v/>
      </c>
      <c r="J2359" s="31">
        <f>IF(OR($I2359="",$P2359="",$P2359="なし"),"",$I2359*N(INDEX('メンバー'!$D$5:$D$24,$P2359)))</f>
        <v/>
      </c>
      <c r="K2359" s="32">
        <f>IF(OR($O2359="",$O2359="なし"),"",INDEX('案件'!$D$5:$D$84,$O2359)&amp;"")</f>
        <v/>
      </c>
      <c r="L2359" s="32">
        <f>IF(AND($A2359="",$B2359="",$C2359="",$F2359="",$G2359=""),"",IF(NOT(ISNUMBER($A2359)),"日付がない",IF($P2359="","氏名がない",IF($P2359="なし","氏名がメンバーにない",IF($O2359="","案件コードがない",IF($O2359="なし","案件コードが案件にない",IF($I2359="","時間がない",IF((N($F2359)*60+N($G2359))=0,"時間が0",IF($I2359=0,"丸めると0分","")))))))))</f>
        <v/>
      </c>
      <c r="M2359" s="58" t="n"/>
      <c r="N2359" s="33">
        <f>IF(ISNUMBER($A2359),DATE(YEAR($A2359),MONTH($A2359),1),"")</f>
        <v/>
      </c>
      <c r="O2359" s="34">
        <f>IF($C2359="","",IFERROR(MATCH($C2359,'案件'!$A$5:$A$84,0),"なし"))</f>
        <v/>
      </c>
      <c r="P2359" s="34">
        <f>IF($B2359="","",IFERROR(MATCH($B2359,'メンバー'!$B$5:$B$24,0),"なし"))</f>
        <v/>
      </c>
    </row>
    <row r="2360" ht="17" customHeight="1">
      <c r="A2360" s="23" t="n"/>
      <c r="B2360" s="21" t="n"/>
      <c r="C2360" s="21" t="n"/>
      <c r="D2360" s="29">
        <f>IF(OR($O2360="",$O2360="なし"),"",INDEX('案件'!$B$5:$B$84,$O2360)&amp;"")</f>
        <v/>
      </c>
      <c r="E2360" s="19" t="n"/>
      <c r="F2360" s="22" t="n"/>
      <c r="G2360" s="22" t="n"/>
      <c r="H2360" s="19" t="n"/>
      <c r="I2360" s="30">
        <f>IF(AND($F2360="",$G2360=""),"",IF(N('設定'!$B$11)&gt;0,ROUND((N($F2360)*60+N($G2360))/N('設定'!$B$11),0)*N('設定'!$B$11),(N($F2360)*60+N($G2360)))/60)</f>
        <v/>
      </c>
      <c r="J2360" s="31">
        <f>IF(OR($I2360="",$P2360="",$P2360="なし"),"",$I2360*N(INDEX('メンバー'!$D$5:$D$24,$P2360)))</f>
        <v/>
      </c>
      <c r="K2360" s="32">
        <f>IF(OR($O2360="",$O2360="なし"),"",INDEX('案件'!$D$5:$D$84,$O2360)&amp;"")</f>
        <v/>
      </c>
      <c r="L2360" s="32">
        <f>IF(AND($A2360="",$B2360="",$C2360="",$F2360="",$G2360=""),"",IF(NOT(ISNUMBER($A2360)),"日付がない",IF($P2360="","氏名がない",IF($P2360="なし","氏名がメンバーにない",IF($O2360="","案件コードがない",IF($O2360="なし","案件コードが案件にない",IF($I2360="","時間がない",IF((N($F2360)*60+N($G2360))=0,"時間が0",IF($I2360=0,"丸めると0分","")))))))))</f>
        <v/>
      </c>
      <c r="M2360" s="58" t="n"/>
      <c r="N2360" s="33">
        <f>IF(ISNUMBER($A2360),DATE(YEAR($A2360),MONTH($A2360),1),"")</f>
        <v/>
      </c>
      <c r="O2360" s="34">
        <f>IF($C2360="","",IFERROR(MATCH($C2360,'案件'!$A$5:$A$84,0),"なし"))</f>
        <v/>
      </c>
      <c r="P2360" s="34">
        <f>IF($B2360="","",IFERROR(MATCH($B2360,'メンバー'!$B$5:$B$24,0),"なし"))</f>
        <v/>
      </c>
    </row>
    <row r="2361" ht="17" customHeight="1">
      <c r="A2361" s="23" t="n"/>
      <c r="B2361" s="21" t="n"/>
      <c r="C2361" s="21" t="n"/>
      <c r="D2361" s="29">
        <f>IF(OR($O2361="",$O2361="なし"),"",INDEX('案件'!$B$5:$B$84,$O2361)&amp;"")</f>
        <v/>
      </c>
      <c r="E2361" s="19" t="n"/>
      <c r="F2361" s="22" t="n"/>
      <c r="G2361" s="22" t="n"/>
      <c r="H2361" s="19" t="n"/>
      <c r="I2361" s="30">
        <f>IF(AND($F2361="",$G2361=""),"",IF(N('設定'!$B$11)&gt;0,ROUND((N($F2361)*60+N($G2361))/N('設定'!$B$11),0)*N('設定'!$B$11),(N($F2361)*60+N($G2361)))/60)</f>
        <v/>
      </c>
      <c r="J2361" s="31">
        <f>IF(OR($I2361="",$P2361="",$P2361="なし"),"",$I2361*N(INDEX('メンバー'!$D$5:$D$24,$P2361)))</f>
        <v/>
      </c>
      <c r="K2361" s="32">
        <f>IF(OR($O2361="",$O2361="なし"),"",INDEX('案件'!$D$5:$D$84,$O2361)&amp;"")</f>
        <v/>
      </c>
      <c r="L2361" s="32">
        <f>IF(AND($A2361="",$B2361="",$C2361="",$F2361="",$G2361=""),"",IF(NOT(ISNUMBER($A2361)),"日付がない",IF($P2361="","氏名がない",IF($P2361="なし","氏名がメンバーにない",IF($O2361="","案件コードがない",IF($O2361="なし","案件コードが案件にない",IF($I2361="","時間がない",IF((N($F2361)*60+N($G2361))=0,"時間が0",IF($I2361=0,"丸めると0分","")))))))))</f>
        <v/>
      </c>
      <c r="M2361" s="58" t="n"/>
      <c r="N2361" s="33">
        <f>IF(ISNUMBER($A2361),DATE(YEAR($A2361),MONTH($A2361),1),"")</f>
        <v/>
      </c>
      <c r="O2361" s="34">
        <f>IF($C2361="","",IFERROR(MATCH($C2361,'案件'!$A$5:$A$84,0),"なし"))</f>
        <v/>
      </c>
      <c r="P2361" s="34">
        <f>IF($B2361="","",IFERROR(MATCH($B2361,'メンバー'!$B$5:$B$24,0),"なし"))</f>
        <v/>
      </c>
    </row>
    <row r="2362" ht="17" customHeight="1">
      <c r="A2362" s="23" t="n"/>
      <c r="B2362" s="21" t="n"/>
      <c r="C2362" s="21" t="n"/>
      <c r="D2362" s="29">
        <f>IF(OR($O2362="",$O2362="なし"),"",INDEX('案件'!$B$5:$B$84,$O2362)&amp;"")</f>
        <v/>
      </c>
      <c r="E2362" s="19" t="n"/>
      <c r="F2362" s="22" t="n"/>
      <c r="G2362" s="22" t="n"/>
      <c r="H2362" s="19" t="n"/>
      <c r="I2362" s="30">
        <f>IF(AND($F2362="",$G2362=""),"",IF(N('設定'!$B$11)&gt;0,ROUND((N($F2362)*60+N($G2362))/N('設定'!$B$11),0)*N('設定'!$B$11),(N($F2362)*60+N($G2362)))/60)</f>
        <v/>
      </c>
      <c r="J2362" s="31">
        <f>IF(OR($I2362="",$P2362="",$P2362="なし"),"",$I2362*N(INDEX('メンバー'!$D$5:$D$24,$P2362)))</f>
        <v/>
      </c>
      <c r="K2362" s="32">
        <f>IF(OR($O2362="",$O2362="なし"),"",INDEX('案件'!$D$5:$D$84,$O2362)&amp;"")</f>
        <v/>
      </c>
      <c r="L2362" s="32">
        <f>IF(AND($A2362="",$B2362="",$C2362="",$F2362="",$G2362=""),"",IF(NOT(ISNUMBER($A2362)),"日付がない",IF($P2362="","氏名がない",IF($P2362="なし","氏名がメンバーにない",IF($O2362="","案件コードがない",IF($O2362="なし","案件コードが案件にない",IF($I2362="","時間がない",IF((N($F2362)*60+N($G2362))=0,"時間が0",IF($I2362=0,"丸めると0分","")))))))))</f>
        <v/>
      </c>
      <c r="M2362" s="58" t="n"/>
      <c r="N2362" s="33">
        <f>IF(ISNUMBER($A2362),DATE(YEAR($A2362),MONTH($A2362),1),"")</f>
        <v/>
      </c>
      <c r="O2362" s="34">
        <f>IF($C2362="","",IFERROR(MATCH($C2362,'案件'!$A$5:$A$84,0),"なし"))</f>
        <v/>
      </c>
      <c r="P2362" s="34">
        <f>IF($B2362="","",IFERROR(MATCH($B2362,'メンバー'!$B$5:$B$24,0),"なし"))</f>
        <v/>
      </c>
    </row>
    <row r="2363" ht="17" customHeight="1">
      <c r="A2363" s="23" t="n"/>
      <c r="B2363" s="21" t="n"/>
      <c r="C2363" s="21" t="n"/>
      <c r="D2363" s="29">
        <f>IF(OR($O2363="",$O2363="なし"),"",INDEX('案件'!$B$5:$B$84,$O2363)&amp;"")</f>
        <v/>
      </c>
      <c r="E2363" s="19" t="n"/>
      <c r="F2363" s="22" t="n"/>
      <c r="G2363" s="22" t="n"/>
      <c r="H2363" s="19" t="n"/>
      <c r="I2363" s="30">
        <f>IF(AND($F2363="",$G2363=""),"",IF(N('設定'!$B$11)&gt;0,ROUND((N($F2363)*60+N($G2363))/N('設定'!$B$11),0)*N('設定'!$B$11),(N($F2363)*60+N($G2363)))/60)</f>
        <v/>
      </c>
      <c r="J2363" s="31">
        <f>IF(OR($I2363="",$P2363="",$P2363="なし"),"",$I2363*N(INDEX('メンバー'!$D$5:$D$24,$P2363)))</f>
        <v/>
      </c>
      <c r="K2363" s="32">
        <f>IF(OR($O2363="",$O2363="なし"),"",INDEX('案件'!$D$5:$D$84,$O2363)&amp;"")</f>
        <v/>
      </c>
      <c r="L2363" s="32">
        <f>IF(AND($A2363="",$B2363="",$C2363="",$F2363="",$G2363=""),"",IF(NOT(ISNUMBER($A2363)),"日付がない",IF($P2363="","氏名がない",IF($P2363="なし","氏名がメンバーにない",IF($O2363="","案件コードがない",IF($O2363="なし","案件コードが案件にない",IF($I2363="","時間がない",IF((N($F2363)*60+N($G2363))=0,"時間が0",IF($I2363=0,"丸めると0分","")))))))))</f>
        <v/>
      </c>
      <c r="M2363" s="58" t="n"/>
      <c r="N2363" s="33">
        <f>IF(ISNUMBER($A2363),DATE(YEAR($A2363),MONTH($A2363),1),"")</f>
        <v/>
      </c>
      <c r="O2363" s="34">
        <f>IF($C2363="","",IFERROR(MATCH($C2363,'案件'!$A$5:$A$84,0),"なし"))</f>
        <v/>
      </c>
      <c r="P2363" s="34">
        <f>IF($B2363="","",IFERROR(MATCH($B2363,'メンバー'!$B$5:$B$24,0),"なし"))</f>
        <v/>
      </c>
    </row>
    <row r="2364" ht="17" customHeight="1">
      <c r="A2364" s="23" t="n"/>
      <c r="B2364" s="21" t="n"/>
      <c r="C2364" s="21" t="n"/>
      <c r="D2364" s="29">
        <f>IF(OR($O2364="",$O2364="なし"),"",INDEX('案件'!$B$5:$B$84,$O2364)&amp;"")</f>
        <v/>
      </c>
      <c r="E2364" s="19" t="n"/>
      <c r="F2364" s="22" t="n"/>
      <c r="G2364" s="22" t="n"/>
      <c r="H2364" s="19" t="n"/>
      <c r="I2364" s="30">
        <f>IF(AND($F2364="",$G2364=""),"",IF(N('設定'!$B$11)&gt;0,ROUND((N($F2364)*60+N($G2364))/N('設定'!$B$11),0)*N('設定'!$B$11),(N($F2364)*60+N($G2364)))/60)</f>
        <v/>
      </c>
      <c r="J2364" s="31">
        <f>IF(OR($I2364="",$P2364="",$P2364="なし"),"",$I2364*N(INDEX('メンバー'!$D$5:$D$24,$P2364)))</f>
        <v/>
      </c>
      <c r="K2364" s="32">
        <f>IF(OR($O2364="",$O2364="なし"),"",INDEX('案件'!$D$5:$D$84,$O2364)&amp;"")</f>
        <v/>
      </c>
      <c r="L2364" s="32">
        <f>IF(AND($A2364="",$B2364="",$C2364="",$F2364="",$G2364=""),"",IF(NOT(ISNUMBER($A2364)),"日付がない",IF($P2364="","氏名がない",IF($P2364="なし","氏名がメンバーにない",IF($O2364="","案件コードがない",IF($O2364="なし","案件コードが案件にない",IF($I2364="","時間がない",IF((N($F2364)*60+N($G2364))=0,"時間が0",IF($I2364=0,"丸めると0分","")))))))))</f>
        <v/>
      </c>
      <c r="M2364" s="58" t="n"/>
      <c r="N2364" s="33">
        <f>IF(ISNUMBER($A2364),DATE(YEAR($A2364),MONTH($A2364),1),"")</f>
        <v/>
      </c>
      <c r="O2364" s="34">
        <f>IF($C2364="","",IFERROR(MATCH($C2364,'案件'!$A$5:$A$84,0),"なし"))</f>
        <v/>
      </c>
      <c r="P2364" s="34">
        <f>IF($B2364="","",IFERROR(MATCH($B2364,'メンバー'!$B$5:$B$24,0),"なし"))</f>
        <v/>
      </c>
    </row>
    <row r="2365" ht="17" customHeight="1">
      <c r="A2365" s="23" t="n"/>
      <c r="B2365" s="21" t="n"/>
      <c r="C2365" s="21" t="n"/>
      <c r="D2365" s="29">
        <f>IF(OR($O2365="",$O2365="なし"),"",INDEX('案件'!$B$5:$B$84,$O2365)&amp;"")</f>
        <v/>
      </c>
      <c r="E2365" s="19" t="n"/>
      <c r="F2365" s="22" t="n"/>
      <c r="G2365" s="22" t="n"/>
      <c r="H2365" s="19" t="n"/>
      <c r="I2365" s="30">
        <f>IF(AND($F2365="",$G2365=""),"",IF(N('設定'!$B$11)&gt;0,ROUND((N($F2365)*60+N($G2365))/N('設定'!$B$11),0)*N('設定'!$B$11),(N($F2365)*60+N($G2365)))/60)</f>
        <v/>
      </c>
      <c r="J2365" s="31">
        <f>IF(OR($I2365="",$P2365="",$P2365="なし"),"",$I2365*N(INDEX('メンバー'!$D$5:$D$24,$P2365)))</f>
        <v/>
      </c>
      <c r="K2365" s="32">
        <f>IF(OR($O2365="",$O2365="なし"),"",INDEX('案件'!$D$5:$D$84,$O2365)&amp;"")</f>
        <v/>
      </c>
      <c r="L2365" s="32">
        <f>IF(AND($A2365="",$B2365="",$C2365="",$F2365="",$G2365=""),"",IF(NOT(ISNUMBER($A2365)),"日付がない",IF($P2365="","氏名がない",IF($P2365="なし","氏名がメンバーにない",IF($O2365="","案件コードがない",IF($O2365="なし","案件コードが案件にない",IF($I2365="","時間がない",IF((N($F2365)*60+N($G2365))=0,"時間が0",IF($I2365=0,"丸めると0分","")))))))))</f>
        <v/>
      </c>
      <c r="M2365" s="58" t="n"/>
      <c r="N2365" s="33">
        <f>IF(ISNUMBER($A2365),DATE(YEAR($A2365),MONTH($A2365),1),"")</f>
        <v/>
      </c>
      <c r="O2365" s="34">
        <f>IF($C2365="","",IFERROR(MATCH($C2365,'案件'!$A$5:$A$84,0),"なし"))</f>
        <v/>
      </c>
      <c r="P2365" s="34">
        <f>IF($B2365="","",IFERROR(MATCH($B2365,'メンバー'!$B$5:$B$24,0),"なし"))</f>
        <v/>
      </c>
    </row>
    <row r="2366" ht="17" customHeight="1">
      <c r="A2366" s="23" t="n"/>
      <c r="B2366" s="21" t="n"/>
      <c r="C2366" s="21" t="n"/>
      <c r="D2366" s="29">
        <f>IF(OR($O2366="",$O2366="なし"),"",INDEX('案件'!$B$5:$B$84,$O2366)&amp;"")</f>
        <v/>
      </c>
      <c r="E2366" s="19" t="n"/>
      <c r="F2366" s="22" t="n"/>
      <c r="G2366" s="22" t="n"/>
      <c r="H2366" s="19" t="n"/>
      <c r="I2366" s="30">
        <f>IF(AND($F2366="",$G2366=""),"",IF(N('設定'!$B$11)&gt;0,ROUND((N($F2366)*60+N($G2366))/N('設定'!$B$11),0)*N('設定'!$B$11),(N($F2366)*60+N($G2366)))/60)</f>
        <v/>
      </c>
      <c r="J2366" s="31">
        <f>IF(OR($I2366="",$P2366="",$P2366="なし"),"",$I2366*N(INDEX('メンバー'!$D$5:$D$24,$P2366)))</f>
        <v/>
      </c>
      <c r="K2366" s="32">
        <f>IF(OR($O2366="",$O2366="なし"),"",INDEX('案件'!$D$5:$D$84,$O2366)&amp;"")</f>
        <v/>
      </c>
      <c r="L2366" s="32">
        <f>IF(AND($A2366="",$B2366="",$C2366="",$F2366="",$G2366=""),"",IF(NOT(ISNUMBER($A2366)),"日付がない",IF($P2366="","氏名がない",IF($P2366="なし","氏名がメンバーにない",IF($O2366="","案件コードがない",IF($O2366="なし","案件コードが案件にない",IF($I2366="","時間がない",IF((N($F2366)*60+N($G2366))=0,"時間が0",IF($I2366=0,"丸めると0分","")))))))))</f>
        <v/>
      </c>
      <c r="M2366" s="58" t="n"/>
      <c r="N2366" s="33">
        <f>IF(ISNUMBER($A2366),DATE(YEAR($A2366),MONTH($A2366),1),"")</f>
        <v/>
      </c>
      <c r="O2366" s="34">
        <f>IF($C2366="","",IFERROR(MATCH($C2366,'案件'!$A$5:$A$84,0),"なし"))</f>
        <v/>
      </c>
      <c r="P2366" s="34">
        <f>IF($B2366="","",IFERROR(MATCH($B2366,'メンバー'!$B$5:$B$24,0),"なし"))</f>
        <v/>
      </c>
    </row>
    <row r="2367" ht="17" customHeight="1">
      <c r="A2367" s="23" t="n"/>
      <c r="B2367" s="21" t="n"/>
      <c r="C2367" s="21" t="n"/>
      <c r="D2367" s="29">
        <f>IF(OR($O2367="",$O2367="なし"),"",INDEX('案件'!$B$5:$B$84,$O2367)&amp;"")</f>
        <v/>
      </c>
      <c r="E2367" s="19" t="n"/>
      <c r="F2367" s="22" t="n"/>
      <c r="G2367" s="22" t="n"/>
      <c r="H2367" s="19" t="n"/>
      <c r="I2367" s="30">
        <f>IF(AND($F2367="",$G2367=""),"",IF(N('設定'!$B$11)&gt;0,ROUND((N($F2367)*60+N($G2367))/N('設定'!$B$11),0)*N('設定'!$B$11),(N($F2367)*60+N($G2367)))/60)</f>
        <v/>
      </c>
      <c r="J2367" s="31">
        <f>IF(OR($I2367="",$P2367="",$P2367="なし"),"",$I2367*N(INDEX('メンバー'!$D$5:$D$24,$P2367)))</f>
        <v/>
      </c>
      <c r="K2367" s="32">
        <f>IF(OR($O2367="",$O2367="なし"),"",INDEX('案件'!$D$5:$D$84,$O2367)&amp;"")</f>
        <v/>
      </c>
      <c r="L2367" s="32">
        <f>IF(AND($A2367="",$B2367="",$C2367="",$F2367="",$G2367=""),"",IF(NOT(ISNUMBER($A2367)),"日付がない",IF($P2367="","氏名がない",IF($P2367="なし","氏名がメンバーにない",IF($O2367="","案件コードがない",IF($O2367="なし","案件コードが案件にない",IF($I2367="","時間がない",IF((N($F2367)*60+N($G2367))=0,"時間が0",IF($I2367=0,"丸めると0分","")))))))))</f>
        <v/>
      </c>
      <c r="M2367" s="58" t="n"/>
      <c r="N2367" s="33">
        <f>IF(ISNUMBER($A2367),DATE(YEAR($A2367),MONTH($A2367),1),"")</f>
        <v/>
      </c>
      <c r="O2367" s="34">
        <f>IF($C2367="","",IFERROR(MATCH($C2367,'案件'!$A$5:$A$84,0),"なし"))</f>
        <v/>
      </c>
      <c r="P2367" s="34">
        <f>IF($B2367="","",IFERROR(MATCH($B2367,'メンバー'!$B$5:$B$24,0),"なし"))</f>
        <v/>
      </c>
    </row>
    <row r="2368" ht="17" customHeight="1">
      <c r="A2368" s="23" t="n"/>
      <c r="B2368" s="21" t="n"/>
      <c r="C2368" s="21" t="n"/>
      <c r="D2368" s="29">
        <f>IF(OR($O2368="",$O2368="なし"),"",INDEX('案件'!$B$5:$B$84,$O2368)&amp;"")</f>
        <v/>
      </c>
      <c r="E2368" s="19" t="n"/>
      <c r="F2368" s="22" t="n"/>
      <c r="G2368" s="22" t="n"/>
      <c r="H2368" s="19" t="n"/>
      <c r="I2368" s="30">
        <f>IF(AND($F2368="",$G2368=""),"",IF(N('設定'!$B$11)&gt;0,ROUND((N($F2368)*60+N($G2368))/N('設定'!$B$11),0)*N('設定'!$B$11),(N($F2368)*60+N($G2368)))/60)</f>
        <v/>
      </c>
      <c r="J2368" s="31">
        <f>IF(OR($I2368="",$P2368="",$P2368="なし"),"",$I2368*N(INDEX('メンバー'!$D$5:$D$24,$P2368)))</f>
        <v/>
      </c>
      <c r="K2368" s="32">
        <f>IF(OR($O2368="",$O2368="なし"),"",INDEX('案件'!$D$5:$D$84,$O2368)&amp;"")</f>
        <v/>
      </c>
      <c r="L2368" s="32">
        <f>IF(AND($A2368="",$B2368="",$C2368="",$F2368="",$G2368=""),"",IF(NOT(ISNUMBER($A2368)),"日付がない",IF($P2368="","氏名がない",IF($P2368="なし","氏名がメンバーにない",IF($O2368="","案件コードがない",IF($O2368="なし","案件コードが案件にない",IF($I2368="","時間がない",IF((N($F2368)*60+N($G2368))=0,"時間が0",IF($I2368=0,"丸めると0分","")))))))))</f>
        <v/>
      </c>
      <c r="M2368" s="58" t="n"/>
      <c r="N2368" s="33">
        <f>IF(ISNUMBER($A2368),DATE(YEAR($A2368),MONTH($A2368),1),"")</f>
        <v/>
      </c>
      <c r="O2368" s="34">
        <f>IF($C2368="","",IFERROR(MATCH($C2368,'案件'!$A$5:$A$84,0),"なし"))</f>
        <v/>
      </c>
      <c r="P2368" s="34">
        <f>IF($B2368="","",IFERROR(MATCH($B2368,'メンバー'!$B$5:$B$24,0),"なし"))</f>
        <v/>
      </c>
    </row>
    <row r="2369" ht="17" customHeight="1">
      <c r="A2369" s="23" t="n"/>
      <c r="B2369" s="21" t="n"/>
      <c r="C2369" s="21" t="n"/>
      <c r="D2369" s="29">
        <f>IF(OR($O2369="",$O2369="なし"),"",INDEX('案件'!$B$5:$B$84,$O2369)&amp;"")</f>
        <v/>
      </c>
      <c r="E2369" s="19" t="n"/>
      <c r="F2369" s="22" t="n"/>
      <c r="G2369" s="22" t="n"/>
      <c r="H2369" s="19" t="n"/>
      <c r="I2369" s="30">
        <f>IF(AND($F2369="",$G2369=""),"",IF(N('設定'!$B$11)&gt;0,ROUND((N($F2369)*60+N($G2369))/N('設定'!$B$11),0)*N('設定'!$B$11),(N($F2369)*60+N($G2369)))/60)</f>
        <v/>
      </c>
      <c r="J2369" s="31">
        <f>IF(OR($I2369="",$P2369="",$P2369="なし"),"",$I2369*N(INDEX('メンバー'!$D$5:$D$24,$P2369)))</f>
        <v/>
      </c>
      <c r="K2369" s="32">
        <f>IF(OR($O2369="",$O2369="なし"),"",INDEX('案件'!$D$5:$D$84,$O2369)&amp;"")</f>
        <v/>
      </c>
      <c r="L2369" s="32">
        <f>IF(AND($A2369="",$B2369="",$C2369="",$F2369="",$G2369=""),"",IF(NOT(ISNUMBER($A2369)),"日付がない",IF($P2369="","氏名がない",IF($P2369="なし","氏名がメンバーにない",IF($O2369="","案件コードがない",IF($O2369="なし","案件コードが案件にない",IF($I2369="","時間がない",IF((N($F2369)*60+N($G2369))=0,"時間が0",IF($I2369=0,"丸めると0分","")))))))))</f>
        <v/>
      </c>
      <c r="M2369" s="58" t="n"/>
      <c r="N2369" s="33">
        <f>IF(ISNUMBER($A2369),DATE(YEAR($A2369),MONTH($A2369),1),"")</f>
        <v/>
      </c>
      <c r="O2369" s="34">
        <f>IF($C2369="","",IFERROR(MATCH($C2369,'案件'!$A$5:$A$84,0),"なし"))</f>
        <v/>
      </c>
      <c r="P2369" s="34">
        <f>IF($B2369="","",IFERROR(MATCH($B2369,'メンバー'!$B$5:$B$24,0),"なし"))</f>
        <v/>
      </c>
    </row>
    <row r="2370" ht="17" customHeight="1">
      <c r="A2370" s="23" t="n"/>
      <c r="B2370" s="21" t="n"/>
      <c r="C2370" s="21" t="n"/>
      <c r="D2370" s="29">
        <f>IF(OR($O2370="",$O2370="なし"),"",INDEX('案件'!$B$5:$B$84,$O2370)&amp;"")</f>
        <v/>
      </c>
      <c r="E2370" s="19" t="n"/>
      <c r="F2370" s="22" t="n"/>
      <c r="G2370" s="22" t="n"/>
      <c r="H2370" s="19" t="n"/>
      <c r="I2370" s="30">
        <f>IF(AND($F2370="",$G2370=""),"",IF(N('設定'!$B$11)&gt;0,ROUND((N($F2370)*60+N($G2370))/N('設定'!$B$11),0)*N('設定'!$B$11),(N($F2370)*60+N($G2370)))/60)</f>
        <v/>
      </c>
      <c r="J2370" s="31">
        <f>IF(OR($I2370="",$P2370="",$P2370="なし"),"",$I2370*N(INDEX('メンバー'!$D$5:$D$24,$P2370)))</f>
        <v/>
      </c>
      <c r="K2370" s="32">
        <f>IF(OR($O2370="",$O2370="なし"),"",INDEX('案件'!$D$5:$D$84,$O2370)&amp;"")</f>
        <v/>
      </c>
      <c r="L2370" s="32">
        <f>IF(AND($A2370="",$B2370="",$C2370="",$F2370="",$G2370=""),"",IF(NOT(ISNUMBER($A2370)),"日付がない",IF($P2370="","氏名がない",IF($P2370="なし","氏名がメンバーにない",IF($O2370="","案件コードがない",IF($O2370="なし","案件コードが案件にない",IF($I2370="","時間がない",IF((N($F2370)*60+N($G2370))=0,"時間が0",IF($I2370=0,"丸めると0分","")))))))))</f>
        <v/>
      </c>
      <c r="M2370" s="58" t="n"/>
      <c r="N2370" s="33">
        <f>IF(ISNUMBER($A2370),DATE(YEAR($A2370),MONTH($A2370),1),"")</f>
        <v/>
      </c>
      <c r="O2370" s="34">
        <f>IF($C2370="","",IFERROR(MATCH($C2370,'案件'!$A$5:$A$84,0),"なし"))</f>
        <v/>
      </c>
      <c r="P2370" s="34">
        <f>IF($B2370="","",IFERROR(MATCH($B2370,'メンバー'!$B$5:$B$24,0),"なし"))</f>
        <v/>
      </c>
    </row>
    <row r="2371" ht="17" customHeight="1">
      <c r="A2371" s="23" t="n"/>
      <c r="B2371" s="21" t="n"/>
      <c r="C2371" s="21" t="n"/>
      <c r="D2371" s="29">
        <f>IF(OR($O2371="",$O2371="なし"),"",INDEX('案件'!$B$5:$B$84,$O2371)&amp;"")</f>
        <v/>
      </c>
      <c r="E2371" s="19" t="n"/>
      <c r="F2371" s="22" t="n"/>
      <c r="G2371" s="22" t="n"/>
      <c r="H2371" s="19" t="n"/>
      <c r="I2371" s="30">
        <f>IF(AND($F2371="",$G2371=""),"",IF(N('設定'!$B$11)&gt;0,ROUND((N($F2371)*60+N($G2371))/N('設定'!$B$11),0)*N('設定'!$B$11),(N($F2371)*60+N($G2371)))/60)</f>
        <v/>
      </c>
      <c r="J2371" s="31">
        <f>IF(OR($I2371="",$P2371="",$P2371="なし"),"",$I2371*N(INDEX('メンバー'!$D$5:$D$24,$P2371)))</f>
        <v/>
      </c>
      <c r="K2371" s="32">
        <f>IF(OR($O2371="",$O2371="なし"),"",INDEX('案件'!$D$5:$D$84,$O2371)&amp;"")</f>
        <v/>
      </c>
      <c r="L2371" s="32">
        <f>IF(AND($A2371="",$B2371="",$C2371="",$F2371="",$G2371=""),"",IF(NOT(ISNUMBER($A2371)),"日付がない",IF($P2371="","氏名がない",IF($P2371="なし","氏名がメンバーにない",IF($O2371="","案件コードがない",IF($O2371="なし","案件コードが案件にない",IF($I2371="","時間がない",IF((N($F2371)*60+N($G2371))=0,"時間が0",IF($I2371=0,"丸めると0分","")))))))))</f>
        <v/>
      </c>
      <c r="M2371" s="58" t="n"/>
      <c r="N2371" s="33">
        <f>IF(ISNUMBER($A2371),DATE(YEAR($A2371),MONTH($A2371),1),"")</f>
        <v/>
      </c>
      <c r="O2371" s="34">
        <f>IF($C2371="","",IFERROR(MATCH($C2371,'案件'!$A$5:$A$84,0),"なし"))</f>
        <v/>
      </c>
      <c r="P2371" s="34">
        <f>IF($B2371="","",IFERROR(MATCH($B2371,'メンバー'!$B$5:$B$24,0),"なし"))</f>
        <v/>
      </c>
    </row>
    <row r="2372" ht="17" customHeight="1">
      <c r="A2372" s="23" t="n"/>
      <c r="B2372" s="21" t="n"/>
      <c r="C2372" s="21" t="n"/>
      <c r="D2372" s="29">
        <f>IF(OR($O2372="",$O2372="なし"),"",INDEX('案件'!$B$5:$B$84,$O2372)&amp;"")</f>
        <v/>
      </c>
      <c r="E2372" s="19" t="n"/>
      <c r="F2372" s="22" t="n"/>
      <c r="G2372" s="22" t="n"/>
      <c r="H2372" s="19" t="n"/>
      <c r="I2372" s="30">
        <f>IF(AND($F2372="",$G2372=""),"",IF(N('設定'!$B$11)&gt;0,ROUND((N($F2372)*60+N($G2372))/N('設定'!$B$11),0)*N('設定'!$B$11),(N($F2372)*60+N($G2372)))/60)</f>
        <v/>
      </c>
      <c r="J2372" s="31">
        <f>IF(OR($I2372="",$P2372="",$P2372="なし"),"",$I2372*N(INDEX('メンバー'!$D$5:$D$24,$P2372)))</f>
        <v/>
      </c>
      <c r="K2372" s="32">
        <f>IF(OR($O2372="",$O2372="なし"),"",INDEX('案件'!$D$5:$D$84,$O2372)&amp;"")</f>
        <v/>
      </c>
      <c r="L2372" s="32">
        <f>IF(AND($A2372="",$B2372="",$C2372="",$F2372="",$G2372=""),"",IF(NOT(ISNUMBER($A2372)),"日付がない",IF($P2372="","氏名がない",IF($P2372="なし","氏名がメンバーにない",IF($O2372="","案件コードがない",IF($O2372="なし","案件コードが案件にない",IF($I2372="","時間がない",IF((N($F2372)*60+N($G2372))=0,"時間が0",IF($I2372=0,"丸めると0分","")))))))))</f>
        <v/>
      </c>
      <c r="M2372" s="58" t="n"/>
      <c r="N2372" s="33">
        <f>IF(ISNUMBER($A2372),DATE(YEAR($A2372),MONTH($A2372),1),"")</f>
        <v/>
      </c>
      <c r="O2372" s="34">
        <f>IF($C2372="","",IFERROR(MATCH($C2372,'案件'!$A$5:$A$84,0),"なし"))</f>
        <v/>
      </c>
      <c r="P2372" s="34">
        <f>IF($B2372="","",IFERROR(MATCH($B2372,'メンバー'!$B$5:$B$24,0),"なし"))</f>
        <v/>
      </c>
    </row>
    <row r="2373" ht="17" customHeight="1">
      <c r="A2373" s="23" t="n"/>
      <c r="B2373" s="21" t="n"/>
      <c r="C2373" s="21" t="n"/>
      <c r="D2373" s="29">
        <f>IF(OR($O2373="",$O2373="なし"),"",INDEX('案件'!$B$5:$B$84,$O2373)&amp;"")</f>
        <v/>
      </c>
      <c r="E2373" s="19" t="n"/>
      <c r="F2373" s="22" t="n"/>
      <c r="G2373" s="22" t="n"/>
      <c r="H2373" s="19" t="n"/>
      <c r="I2373" s="30">
        <f>IF(AND($F2373="",$G2373=""),"",IF(N('設定'!$B$11)&gt;0,ROUND((N($F2373)*60+N($G2373))/N('設定'!$B$11),0)*N('設定'!$B$11),(N($F2373)*60+N($G2373)))/60)</f>
        <v/>
      </c>
      <c r="J2373" s="31">
        <f>IF(OR($I2373="",$P2373="",$P2373="なし"),"",$I2373*N(INDEX('メンバー'!$D$5:$D$24,$P2373)))</f>
        <v/>
      </c>
      <c r="K2373" s="32">
        <f>IF(OR($O2373="",$O2373="なし"),"",INDEX('案件'!$D$5:$D$84,$O2373)&amp;"")</f>
        <v/>
      </c>
      <c r="L2373" s="32">
        <f>IF(AND($A2373="",$B2373="",$C2373="",$F2373="",$G2373=""),"",IF(NOT(ISNUMBER($A2373)),"日付がない",IF($P2373="","氏名がない",IF($P2373="なし","氏名がメンバーにない",IF($O2373="","案件コードがない",IF($O2373="なし","案件コードが案件にない",IF($I2373="","時間がない",IF((N($F2373)*60+N($G2373))=0,"時間が0",IF($I2373=0,"丸めると0分","")))))))))</f>
        <v/>
      </c>
      <c r="M2373" s="58" t="n"/>
      <c r="N2373" s="33">
        <f>IF(ISNUMBER($A2373),DATE(YEAR($A2373),MONTH($A2373),1),"")</f>
        <v/>
      </c>
      <c r="O2373" s="34">
        <f>IF($C2373="","",IFERROR(MATCH($C2373,'案件'!$A$5:$A$84,0),"なし"))</f>
        <v/>
      </c>
      <c r="P2373" s="34">
        <f>IF($B2373="","",IFERROR(MATCH($B2373,'メンバー'!$B$5:$B$24,0),"なし"))</f>
        <v/>
      </c>
    </row>
    <row r="2374" ht="17" customHeight="1">
      <c r="A2374" s="23" t="n"/>
      <c r="B2374" s="21" t="n"/>
      <c r="C2374" s="21" t="n"/>
      <c r="D2374" s="29">
        <f>IF(OR($O2374="",$O2374="なし"),"",INDEX('案件'!$B$5:$B$84,$O2374)&amp;"")</f>
        <v/>
      </c>
      <c r="E2374" s="19" t="n"/>
      <c r="F2374" s="22" t="n"/>
      <c r="G2374" s="22" t="n"/>
      <c r="H2374" s="19" t="n"/>
      <c r="I2374" s="30">
        <f>IF(AND($F2374="",$G2374=""),"",IF(N('設定'!$B$11)&gt;0,ROUND((N($F2374)*60+N($G2374))/N('設定'!$B$11),0)*N('設定'!$B$11),(N($F2374)*60+N($G2374)))/60)</f>
        <v/>
      </c>
      <c r="J2374" s="31">
        <f>IF(OR($I2374="",$P2374="",$P2374="なし"),"",$I2374*N(INDEX('メンバー'!$D$5:$D$24,$P2374)))</f>
        <v/>
      </c>
      <c r="K2374" s="32">
        <f>IF(OR($O2374="",$O2374="なし"),"",INDEX('案件'!$D$5:$D$84,$O2374)&amp;"")</f>
        <v/>
      </c>
      <c r="L2374" s="32">
        <f>IF(AND($A2374="",$B2374="",$C2374="",$F2374="",$G2374=""),"",IF(NOT(ISNUMBER($A2374)),"日付がない",IF($P2374="","氏名がない",IF($P2374="なし","氏名がメンバーにない",IF($O2374="","案件コードがない",IF($O2374="なし","案件コードが案件にない",IF($I2374="","時間がない",IF((N($F2374)*60+N($G2374))=0,"時間が0",IF($I2374=0,"丸めると0分","")))))))))</f>
        <v/>
      </c>
      <c r="M2374" s="58" t="n"/>
      <c r="N2374" s="33">
        <f>IF(ISNUMBER($A2374),DATE(YEAR($A2374),MONTH($A2374),1),"")</f>
        <v/>
      </c>
      <c r="O2374" s="34">
        <f>IF($C2374="","",IFERROR(MATCH($C2374,'案件'!$A$5:$A$84,0),"なし"))</f>
        <v/>
      </c>
      <c r="P2374" s="34">
        <f>IF($B2374="","",IFERROR(MATCH($B2374,'メンバー'!$B$5:$B$24,0),"なし"))</f>
        <v/>
      </c>
    </row>
    <row r="2375" ht="17" customHeight="1">
      <c r="A2375" s="23" t="n"/>
      <c r="B2375" s="21" t="n"/>
      <c r="C2375" s="21" t="n"/>
      <c r="D2375" s="29">
        <f>IF(OR($O2375="",$O2375="なし"),"",INDEX('案件'!$B$5:$B$84,$O2375)&amp;"")</f>
        <v/>
      </c>
      <c r="E2375" s="19" t="n"/>
      <c r="F2375" s="22" t="n"/>
      <c r="G2375" s="22" t="n"/>
      <c r="H2375" s="19" t="n"/>
      <c r="I2375" s="30">
        <f>IF(AND($F2375="",$G2375=""),"",IF(N('設定'!$B$11)&gt;0,ROUND((N($F2375)*60+N($G2375))/N('設定'!$B$11),0)*N('設定'!$B$11),(N($F2375)*60+N($G2375)))/60)</f>
        <v/>
      </c>
      <c r="J2375" s="31">
        <f>IF(OR($I2375="",$P2375="",$P2375="なし"),"",$I2375*N(INDEX('メンバー'!$D$5:$D$24,$P2375)))</f>
        <v/>
      </c>
      <c r="K2375" s="32">
        <f>IF(OR($O2375="",$O2375="なし"),"",INDEX('案件'!$D$5:$D$84,$O2375)&amp;"")</f>
        <v/>
      </c>
      <c r="L2375" s="32">
        <f>IF(AND($A2375="",$B2375="",$C2375="",$F2375="",$G2375=""),"",IF(NOT(ISNUMBER($A2375)),"日付がない",IF($P2375="","氏名がない",IF($P2375="なし","氏名がメンバーにない",IF($O2375="","案件コードがない",IF($O2375="なし","案件コードが案件にない",IF($I2375="","時間がない",IF((N($F2375)*60+N($G2375))=0,"時間が0",IF($I2375=0,"丸めると0分","")))))))))</f>
        <v/>
      </c>
      <c r="M2375" s="58" t="n"/>
      <c r="N2375" s="33">
        <f>IF(ISNUMBER($A2375),DATE(YEAR($A2375),MONTH($A2375),1),"")</f>
        <v/>
      </c>
      <c r="O2375" s="34">
        <f>IF($C2375="","",IFERROR(MATCH($C2375,'案件'!$A$5:$A$84,0),"なし"))</f>
        <v/>
      </c>
      <c r="P2375" s="34">
        <f>IF($B2375="","",IFERROR(MATCH($B2375,'メンバー'!$B$5:$B$24,0),"なし"))</f>
        <v/>
      </c>
    </row>
    <row r="2376" ht="17" customHeight="1">
      <c r="A2376" s="23" t="n"/>
      <c r="B2376" s="21" t="n"/>
      <c r="C2376" s="21" t="n"/>
      <c r="D2376" s="29">
        <f>IF(OR($O2376="",$O2376="なし"),"",INDEX('案件'!$B$5:$B$84,$O2376)&amp;"")</f>
        <v/>
      </c>
      <c r="E2376" s="19" t="n"/>
      <c r="F2376" s="22" t="n"/>
      <c r="G2376" s="22" t="n"/>
      <c r="H2376" s="19" t="n"/>
      <c r="I2376" s="30">
        <f>IF(AND($F2376="",$G2376=""),"",IF(N('設定'!$B$11)&gt;0,ROUND((N($F2376)*60+N($G2376))/N('設定'!$B$11),0)*N('設定'!$B$11),(N($F2376)*60+N($G2376)))/60)</f>
        <v/>
      </c>
      <c r="J2376" s="31">
        <f>IF(OR($I2376="",$P2376="",$P2376="なし"),"",$I2376*N(INDEX('メンバー'!$D$5:$D$24,$P2376)))</f>
        <v/>
      </c>
      <c r="K2376" s="32">
        <f>IF(OR($O2376="",$O2376="なし"),"",INDEX('案件'!$D$5:$D$84,$O2376)&amp;"")</f>
        <v/>
      </c>
      <c r="L2376" s="32">
        <f>IF(AND($A2376="",$B2376="",$C2376="",$F2376="",$G2376=""),"",IF(NOT(ISNUMBER($A2376)),"日付がない",IF($P2376="","氏名がない",IF($P2376="なし","氏名がメンバーにない",IF($O2376="","案件コードがない",IF($O2376="なし","案件コードが案件にない",IF($I2376="","時間がない",IF((N($F2376)*60+N($G2376))=0,"時間が0",IF($I2376=0,"丸めると0分","")))))))))</f>
        <v/>
      </c>
      <c r="M2376" s="58" t="n"/>
      <c r="N2376" s="33">
        <f>IF(ISNUMBER($A2376),DATE(YEAR($A2376),MONTH($A2376),1),"")</f>
        <v/>
      </c>
      <c r="O2376" s="34">
        <f>IF($C2376="","",IFERROR(MATCH($C2376,'案件'!$A$5:$A$84,0),"なし"))</f>
        <v/>
      </c>
      <c r="P2376" s="34">
        <f>IF($B2376="","",IFERROR(MATCH($B2376,'メンバー'!$B$5:$B$24,0),"なし"))</f>
        <v/>
      </c>
    </row>
    <row r="2377" ht="17" customHeight="1">
      <c r="A2377" s="23" t="n"/>
      <c r="B2377" s="21" t="n"/>
      <c r="C2377" s="21" t="n"/>
      <c r="D2377" s="29">
        <f>IF(OR($O2377="",$O2377="なし"),"",INDEX('案件'!$B$5:$B$84,$O2377)&amp;"")</f>
        <v/>
      </c>
      <c r="E2377" s="19" t="n"/>
      <c r="F2377" s="22" t="n"/>
      <c r="G2377" s="22" t="n"/>
      <c r="H2377" s="19" t="n"/>
      <c r="I2377" s="30">
        <f>IF(AND($F2377="",$G2377=""),"",IF(N('設定'!$B$11)&gt;0,ROUND((N($F2377)*60+N($G2377))/N('設定'!$B$11),0)*N('設定'!$B$11),(N($F2377)*60+N($G2377)))/60)</f>
        <v/>
      </c>
      <c r="J2377" s="31">
        <f>IF(OR($I2377="",$P2377="",$P2377="なし"),"",$I2377*N(INDEX('メンバー'!$D$5:$D$24,$P2377)))</f>
        <v/>
      </c>
      <c r="K2377" s="32">
        <f>IF(OR($O2377="",$O2377="なし"),"",INDEX('案件'!$D$5:$D$84,$O2377)&amp;"")</f>
        <v/>
      </c>
      <c r="L2377" s="32">
        <f>IF(AND($A2377="",$B2377="",$C2377="",$F2377="",$G2377=""),"",IF(NOT(ISNUMBER($A2377)),"日付がない",IF($P2377="","氏名がない",IF($P2377="なし","氏名がメンバーにない",IF($O2377="","案件コードがない",IF($O2377="なし","案件コードが案件にない",IF($I2377="","時間がない",IF((N($F2377)*60+N($G2377))=0,"時間が0",IF($I2377=0,"丸めると0分","")))))))))</f>
        <v/>
      </c>
      <c r="M2377" s="58" t="n"/>
      <c r="N2377" s="33">
        <f>IF(ISNUMBER($A2377),DATE(YEAR($A2377),MONTH($A2377),1),"")</f>
        <v/>
      </c>
      <c r="O2377" s="34">
        <f>IF($C2377="","",IFERROR(MATCH($C2377,'案件'!$A$5:$A$84,0),"なし"))</f>
        <v/>
      </c>
      <c r="P2377" s="34">
        <f>IF($B2377="","",IFERROR(MATCH($B2377,'メンバー'!$B$5:$B$24,0),"なし"))</f>
        <v/>
      </c>
    </row>
    <row r="2378" ht="17" customHeight="1">
      <c r="A2378" s="23" t="n"/>
      <c r="B2378" s="21" t="n"/>
      <c r="C2378" s="21" t="n"/>
      <c r="D2378" s="29">
        <f>IF(OR($O2378="",$O2378="なし"),"",INDEX('案件'!$B$5:$B$84,$O2378)&amp;"")</f>
        <v/>
      </c>
      <c r="E2378" s="19" t="n"/>
      <c r="F2378" s="22" t="n"/>
      <c r="G2378" s="22" t="n"/>
      <c r="H2378" s="19" t="n"/>
      <c r="I2378" s="30">
        <f>IF(AND($F2378="",$G2378=""),"",IF(N('設定'!$B$11)&gt;0,ROUND((N($F2378)*60+N($G2378))/N('設定'!$B$11),0)*N('設定'!$B$11),(N($F2378)*60+N($G2378)))/60)</f>
        <v/>
      </c>
      <c r="J2378" s="31">
        <f>IF(OR($I2378="",$P2378="",$P2378="なし"),"",$I2378*N(INDEX('メンバー'!$D$5:$D$24,$P2378)))</f>
        <v/>
      </c>
      <c r="K2378" s="32">
        <f>IF(OR($O2378="",$O2378="なし"),"",INDEX('案件'!$D$5:$D$84,$O2378)&amp;"")</f>
        <v/>
      </c>
      <c r="L2378" s="32">
        <f>IF(AND($A2378="",$B2378="",$C2378="",$F2378="",$G2378=""),"",IF(NOT(ISNUMBER($A2378)),"日付がない",IF($P2378="","氏名がない",IF($P2378="なし","氏名がメンバーにない",IF($O2378="","案件コードがない",IF($O2378="なし","案件コードが案件にない",IF($I2378="","時間がない",IF((N($F2378)*60+N($G2378))=0,"時間が0",IF($I2378=0,"丸めると0分","")))))))))</f>
        <v/>
      </c>
      <c r="M2378" s="58" t="n"/>
      <c r="N2378" s="33">
        <f>IF(ISNUMBER($A2378),DATE(YEAR($A2378),MONTH($A2378),1),"")</f>
        <v/>
      </c>
      <c r="O2378" s="34">
        <f>IF($C2378="","",IFERROR(MATCH($C2378,'案件'!$A$5:$A$84,0),"なし"))</f>
        <v/>
      </c>
      <c r="P2378" s="34">
        <f>IF($B2378="","",IFERROR(MATCH($B2378,'メンバー'!$B$5:$B$24,0),"なし"))</f>
        <v/>
      </c>
    </row>
    <row r="2379" ht="17" customHeight="1">
      <c r="A2379" s="23" t="n"/>
      <c r="B2379" s="21" t="n"/>
      <c r="C2379" s="21" t="n"/>
      <c r="D2379" s="29">
        <f>IF(OR($O2379="",$O2379="なし"),"",INDEX('案件'!$B$5:$B$84,$O2379)&amp;"")</f>
        <v/>
      </c>
      <c r="E2379" s="19" t="n"/>
      <c r="F2379" s="22" t="n"/>
      <c r="G2379" s="22" t="n"/>
      <c r="H2379" s="19" t="n"/>
      <c r="I2379" s="30">
        <f>IF(AND($F2379="",$G2379=""),"",IF(N('設定'!$B$11)&gt;0,ROUND((N($F2379)*60+N($G2379))/N('設定'!$B$11),0)*N('設定'!$B$11),(N($F2379)*60+N($G2379)))/60)</f>
        <v/>
      </c>
      <c r="J2379" s="31">
        <f>IF(OR($I2379="",$P2379="",$P2379="なし"),"",$I2379*N(INDEX('メンバー'!$D$5:$D$24,$P2379)))</f>
        <v/>
      </c>
      <c r="K2379" s="32">
        <f>IF(OR($O2379="",$O2379="なし"),"",INDEX('案件'!$D$5:$D$84,$O2379)&amp;"")</f>
        <v/>
      </c>
      <c r="L2379" s="32">
        <f>IF(AND($A2379="",$B2379="",$C2379="",$F2379="",$G2379=""),"",IF(NOT(ISNUMBER($A2379)),"日付がない",IF($P2379="","氏名がない",IF($P2379="なし","氏名がメンバーにない",IF($O2379="","案件コードがない",IF($O2379="なし","案件コードが案件にない",IF($I2379="","時間がない",IF((N($F2379)*60+N($G2379))=0,"時間が0",IF($I2379=0,"丸めると0分","")))))))))</f>
        <v/>
      </c>
      <c r="M2379" s="58" t="n"/>
      <c r="N2379" s="33">
        <f>IF(ISNUMBER($A2379),DATE(YEAR($A2379),MONTH($A2379),1),"")</f>
        <v/>
      </c>
      <c r="O2379" s="34">
        <f>IF($C2379="","",IFERROR(MATCH($C2379,'案件'!$A$5:$A$84,0),"なし"))</f>
        <v/>
      </c>
      <c r="P2379" s="34">
        <f>IF($B2379="","",IFERROR(MATCH($B2379,'メンバー'!$B$5:$B$24,0),"なし"))</f>
        <v/>
      </c>
    </row>
    <row r="2380" ht="17" customHeight="1">
      <c r="A2380" s="23" t="n"/>
      <c r="B2380" s="21" t="n"/>
      <c r="C2380" s="21" t="n"/>
      <c r="D2380" s="29">
        <f>IF(OR($O2380="",$O2380="なし"),"",INDEX('案件'!$B$5:$B$84,$O2380)&amp;"")</f>
        <v/>
      </c>
      <c r="E2380" s="19" t="n"/>
      <c r="F2380" s="22" t="n"/>
      <c r="G2380" s="22" t="n"/>
      <c r="H2380" s="19" t="n"/>
      <c r="I2380" s="30">
        <f>IF(AND($F2380="",$G2380=""),"",IF(N('設定'!$B$11)&gt;0,ROUND((N($F2380)*60+N($G2380))/N('設定'!$B$11),0)*N('設定'!$B$11),(N($F2380)*60+N($G2380)))/60)</f>
        <v/>
      </c>
      <c r="J2380" s="31">
        <f>IF(OR($I2380="",$P2380="",$P2380="なし"),"",$I2380*N(INDEX('メンバー'!$D$5:$D$24,$P2380)))</f>
        <v/>
      </c>
      <c r="K2380" s="32">
        <f>IF(OR($O2380="",$O2380="なし"),"",INDEX('案件'!$D$5:$D$84,$O2380)&amp;"")</f>
        <v/>
      </c>
      <c r="L2380" s="32">
        <f>IF(AND($A2380="",$B2380="",$C2380="",$F2380="",$G2380=""),"",IF(NOT(ISNUMBER($A2380)),"日付がない",IF($P2380="","氏名がない",IF($P2380="なし","氏名がメンバーにない",IF($O2380="","案件コードがない",IF($O2380="なし","案件コードが案件にない",IF($I2380="","時間がない",IF((N($F2380)*60+N($G2380))=0,"時間が0",IF($I2380=0,"丸めると0分","")))))))))</f>
        <v/>
      </c>
      <c r="M2380" s="58" t="n"/>
      <c r="N2380" s="33">
        <f>IF(ISNUMBER($A2380),DATE(YEAR($A2380),MONTH($A2380),1),"")</f>
        <v/>
      </c>
      <c r="O2380" s="34">
        <f>IF($C2380="","",IFERROR(MATCH($C2380,'案件'!$A$5:$A$84,0),"なし"))</f>
        <v/>
      </c>
      <c r="P2380" s="34">
        <f>IF($B2380="","",IFERROR(MATCH($B2380,'メンバー'!$B$5:$B$24,0),"なし"))</f>
        <v/>
      </c>
    </row>
    <row r="2381" ht="17" customHeight="1">
      <c r="A2381" s="23" t="n"/>
      <c r="B2381" s="21" t="n"/>
      <c r="C2381" s="21" t="n"/>
      <c r="D2381" s="29">
        <f>IF(OR($O2381="",$O2381="なし"),"",INDEX('案件'!$B$5:$B$84,$O2381)&amp;"")</f>
        <v/>
      </c>
      <c r="E2381" s="19" t="n"/>
      <c r="F2381" s="22" t="n"/>
      <c r="G2381" s="22" t="n"/>
      <c r="H2381" s="19" t="n"/>
      <c r="I2381" s="30">
        <f>IF(AND($F2381="",$G2381=""),"",IF(N('設定'!$B$11)&gt;0,ROUND((N($F2381)*60+N($G2381))/N('設定'!$B$11),0)*N('設定'!$B$11),(N($F2381)*60+N($G2381)))/60)</f>
        <v/>
      </c>
      <c r="J2381" s="31">
        <f>IF(OR($I2381="",$P2381="",$P2381="なし"),"",$I2381*N(INDEX('メンバー'!$D$5:$D$24,$P2381)))</f>
        <v/>
      </c>
      <c r="K2381" s="32">
        <f>IF(OR($O2381="",$O2381="なし"),"",INDEX('案件'!$D$5:$D$84,$O2381)&amp;"")</f>
        <v/>
      </c>
      <c r="L2381" s="32">
        <f>IF(AND($A2381="",$B2381="",$C2381="",$F2381="",$G2381=""),"",IF(NOT(ISNUMBER($A2381)),"日付がない",IF($P2381="","氏名がない",IF($P2381="なし","氏名がメンバーにない",IF($O2381="","案件コードがない",IF($O2381="なし","案件コードが案件にない",IF($I2381="","時間がない",IF((N($F2381)*60+N($G2381))=0,"時間が0",IF($I2381=0,"丸めると0分","")))))))))</f>
        <v/>
      </c>
      <c r="M2381" s="58" t="n"/>
      <c r="N2381" s="33">
        <f>IF(ISNUMBER($A2381),DATE(YEAR($A2381),MONTH($A2381),1),"")</f>
        <v/>
      </c>
      <c r="O2381" s="34">
        <f>IF($C2381="","",IFERROR(MATCH($C2381,'案件'!$A$5:$A$84,0),"なし"))</f>
        <v/>
      </c>
      <c r="P2381" s="34">
        <f>IF($B2381="","",IFERROR(MATCH($B2381,'メンバー'!$B$5:$B$24,0),"なし"))</f>
        <v/>
      </c>
    </row>
    <row r="2382" ht="17" customHeight="1">
      <c r="A2382" s="23" t="n"/>
      <c r="B2382" s="21" t="n"/>
      <c r="C2382" s="21" t="n"/>
      <c r="D2382" s="29">
        <f>IF(OR($O2382="",$O2382="なし"),"",INDEX('案件'!$B$5:$B$84,$O2382)&amp;"")</f>
        <v/>
      </c>
      <c r="E2382" s="19" t="n"/>
      <c r="F2382" s="22" t="n"/>
      <c r="G2382" s="22" t="n"/>
      <c r="H2382" s="19" t="n"/>
      <c r="I2382" s="30">
        <f>IF(AND($F2382="",$G2382=""),"",IF(N('設定'!$B$11)&gt;0,ROUND((N($F2382)*60+N($G2382))/N('設定'!$B$11),0)*N('設定'!$B$11),(N($F2382)*60+N($G2382)))/60)</f>
        <v/>
      </c>
      <c r="J2382" s="31">
        <f>IF(OR($I2382="",$P2382="",$P2382="なし"),"",$I2382*N(INDEX('メンバー'!$D$5:$D$24,$P2382)))</f>
        <v/>
      </c>
      <c r="K2382" s="32">
        <f>IF(OR($O2382="",$O2382="なし"),"",INDEX('案件'!$D$5:$D$84,$O2382)&amp;"")</f>
        <v/>
      </c>
      <c r="L2382" s="32">
        <f>IF(AND($A2382="",$B2382="",$C2382="",$F2382="",$G2382=""),"",IF(NOT(ISNUMBER($A2382)),"日付がない",IF($P2382="","氏名がない",IF($P2382="なし","氏名がメンバーにない",IF($O2382="","案件コードがない",IF($O2382="なし","案件コードが案件にない",IF($I2382="","時間がない",IF((N($F2382)*60+N($G2382))=0,"時間が0",IF($I2382=0,"丸めると0分","")))))))))</f>
        <v/>
      </c>
      <c r="M2382" s="58" t="n"/>
      <c r="N2382" s="33">
        <f>IF(ISNUMBER($A2382),DATE(YEAR($A2382),MONTH($A2382),1),"")</f>
        <v/>
      </c>
      <c r="O2382" s="34">
        <f>IF($C2382="","",IFERROR(MATCH($C2382,'案件'!$A$5:$A$84,0),"なし"))</f>
        <v/>
      </c>
      <c r="P2382" s="34">
        <f>IF($B2382="","",IFERROR(MATCH($B2382,'メンバー'!$B$5:$B$24,0),"なし"))</f>
        <v/>
      </c>
    </row>
    <row r="2383" ht="17" customHeight="1">
      <c r="A2383" s="23" t="n"/>
      <c r="B2383" s="21" t="n"/>
      <c r="C2383" s="21" t="n"/>
      <c r="D2383" s="29">
        <f>IF(OR($O2383="",$O2383="なし"),"",INDEX('案件'!$B$5:$B$84,$O2383)&amp;"")</f>
        <v/>
      </c>
      <c r="E2383" s="19" t="n"/>
      <c r="F2383" s="22" t="n"/>
      <c r="G2383" s="22" t="n"/>
      <c r="H2383" s="19" t="n"/>
      <c r="I2383" s="30">
        <f>IF(AND($F2383="",$G2383=""),"",IF(N('設定'!$B$11)&gt;0,ROUND((N($F2383)*60+N($G2383))/N('設定'!$B$11),0)*N('設定'!$B$11),(N($F2383)*60+N($G2383)))/60)</f>
        <v/>
      </c>
      <c r="J2383" s="31">
        <f>IF(OR($I2383="",$P2383="",$P2383="なし"),"",$I2383*N(INDEX('メンバー'!$D$5:$D$24,$P2383)))</f>
        <v/>
      </c>
      <c r="K2383" s="32">
        <f>IF(OR($O2383="",$O2383="なし"),"",INDEX('案件'!$D$5:$D$84,$O2383)&amp;"")</f>
        <v/>
      </c>
      <c r="L2383" s="32">
        <f>IF(AND($A2383="",$B2383="",$C2383="",$F2383="",$G2383=""),"",IF(NOT(ISNUMBER($A2383)),"日付がない",IF($P2383="","氏名がない",IF($P2383="なし","氏名がメンバーにない",IF($O2383="","案件コードがない",IF($O2383="なし","案件コードが案件にない",IF($I2383="","時間がない",IF((N($F2383)*60+N($G2383))=0,"時間が0",IF($I2383=0,"丸めると0分","")))))))))</f>
        <v/>
      </c>
      <c r="M2383" s="58" t="n"/>
      <c r="N2383" s="33">
        <f>IF(ISNUMBER($A2383),DATE(YEAR($A2383),MONTH($A2383),1),"")</f>
        <v/>
      </c>
      <c r="O2383" s="34">
        <f>IF($C2383="","",IFERROR(MATCH($C2383,'案件'!$A$5:$A$84,0),"なし"))</f>
        <v/>
      </c>
      <c r="P2383" s="34">
        <f>IF($B2383="","",IFERROR(MATCH($B2383,'メンバー'!$B$5:$B$24,0),"なし"))</f>
        <v/>
      </c>
    </row>
    <row r="2384" ht="17" customHeight="1">
      <c r="A2384" s="23" t="n"/>
      <c r="B2384" s="21" t="n"/>
      <c r="C2384" s="21" t="n"/>
      <c r="D2384" s="29">
        <f>IF(OR($O2384="",$O2384="なし"),"",INDEX('案件'!$B$5:$B$84,$O2384)&amp;"")</f>
        <v/>
      </c>
      <c r="E2384" s="19" t="n"/>
      <c r="F2384" s="22" t="n"/>
      <c r="G2384" s="22" t="n"/>
      <c r="H2384" s="19" t="n"/>
      <c r="I2384" s="30">
        <f>IF(AND($F2384="",$G2384=""),"",IF(N('設定'!$B$11)&gt;0,ROUND((N($F2384)*60+N($G2384))/N('設定'!$B$11),0)*N('設定'!$B$11),(N($F2384)*60+N($G2384)))/60)</f>
        <v/>
      </c>
      <c r="J2384" s="31">
        <f>IF(OR($I2384="",$P2384="",$P2384="なし"),"",$I2384*N(INDEX('メンバー'!$D$5:$D$24,$P2384)))</f>
        <v/>
      </c>
      <c r="K2384" s="32">
        <f>IF(OR($O2384="",$O2384="なし"),"",INDEX('案件'!$D$5:$D$84,$O2384)&amp;"")</f>
        <v/>
      </c>
      <c r="L2384" s="32">
        <f>IF(AND($A2384="",$B2384="",$C2384="",$F2384="",$G2384=""),"",IF(NOT(ISNUMBER($A2384)),"日付がない",IF($P2384="","氏名がない",IF($P2384="なし","氏名がメンバーにない",IF($O2384="","案件コードがない",IF($O2384="なし","案件コードが案件にない",IF($I2384="","時間がない",IF((N($F2384)*60+N($G2384))=0,"時間が0",IF($I2384=0,"丸めると0分","")))))))))</f>
        <v/>
      </c>
      <c r="M2384" s="58" t="n"/>
      <c r="N2384" s="33">
        <f>IF(ISNUMBER($A2384),DATE(YEAR($A2384),MONTH($A2384),1),"")</f>
        <v/>
      </c>
      <c r="O2384" s="34">
        <f>IF($C2384="","",IFERROR(MATCH($C2384,'案件'!$A$5:$A$84,0),"なし"))</f>
        <v/>
      </c>
      <c r="P2384" s="34">
        <f>IF($B2384="","",IFERROR(MATCH($B2384,'メンバー'!$B$5:$B$24,0),"なし"))</f>
        <v/>
      </c>
    </row>
    <row r="2385" ht="17" customHeight="1">
      <c r="A2385" s="23" t="n"/>
      <c r="B2385" s="21" t="n"/>
      <c r="C2385" s="21" t="n"/>
      <c r="D2385" s="29">
        <f>IF(OR($O2385="",$O2385="なし"),"",INDEX('案件'!$B$5:$B$84,$O2385)&amp;"")</f>
        <v/>
      </c>
      <c r="E2385" s="19" t="n"/>
      <c r="F2385" s="22" t="n"/>
      <c r="G2385" s="22" t="n"/>
      <c r="H2385" s="19" t="n"/>
      <c r="I2385" s="30">
        <f>IF(AND($F2385="",$G2385=""),"",IF(N('設定'!$B$11)&gt;0,ROUND((N($F2385)*60+N($G2385))/N('設定'!$B$11),0)*N('設定'!$B$11),(N($F2385)*60+N($G2385)))/60)</f>
        <v/>
      </c>
      <c r="J2385" s="31">
        <f>IF(OR($I2385="",$P2385="",$P2385="なし"),"",$I2385*N(INDEX('メンバー'!$D$5:$D$24,$P2385)))</f>
        <v/>
      </c>
      <c r="K2385" s="32">
        <f>IF(OR($O2385="",$O2385="なし"),"",INDEX('案件'!$D$5:$D$84,$O2385)&amp;"")</f>
        <v/>
      </c>
      <c r="L2385" s="32">
        <f>IF(AND($A2385="",$B2385="",$C2385="",$F2385="",$G2385=""),"",IF(NOT(ISNUMBER($A2385)),"日付がない",IF($P2385="","氏名がない",IF($P2385="なし","氏名がメンバーにない",IF($O2385="","案件コードがない",IF($O2385="なし","案件コードが案件にない",IF($I2385="","時間がない",IF((N($F2385)*60+N($G2385))=0,"時間が0",IF($I2385=0,"丸めると0分","")))))))))</f>
        <v/>
      </c>
      <c r="M2385" s="58" t="n"/>
      <c r="N2385" s="33">
        <f>IF(ISNUMBER($A2385),DATE(YEAR($A2385),MONTH($A2385),1),"")</f>
        <v/>
      </c>
      <c r="O2385" s="34">
        <f>IF($C2385="","",IFERROR(MATCH($C2385,'案件'!$A$5:$A$84,0),"なし"))</f>
        <v/>
      </c>
      <c r="P2385" s="34">
        <f>IF($B2385="","",IFERROR(MATCH($B2385,'メンバー'!$B$5:$B$24,0),"なし"))</f>
        <v/>
      </c>
    </row>
    <row r="2386" ht="17" customHeight="1">
      <c r="A2386" s="23" t="n"/>
      <c r="B2386" s="21" t="n"/>
      <c r="C2386" s="21" t="n"/>
      <c r="D2386" s="29">
        <f>IF(OR($O2386="",$O2386="なし"),"",INDEX('案件'!$B$5:$B$84,$O2386)&amp;"")</f>
        <v/>
      </c>
      <c r="E2386" s="19" t="n"/>
      <c r="F2386" s="22" t="n"/>
      <c r="G2386" s="22" t="n"/>
      <c r="H2386" s="19" t="n"/>
      <c r="I2386" s="30">
        <f>IF(AND($F2386="",$G2386=""),"",IF(N('設定'!$B$11)&gt;0,ROUND((N($F2386)*60+N($G2386))/N('設定'!$B$11),0)*N('設定'!$B$11),(N($F2386)*60+N($G2386)))/60)</f>
        <v/>
      </c>
      <c r="J2386" s="31">
        <f>IF(OR($I2386="",$P2386="",$P2386="なし"),"",$I2386*N(INDEX('メンバー'!$D$5:$D$24,$P2386)))</f>
        <v/>
      </c>
      <c r="K2386" s="32">
        <f>IF(OR($O2386="",$O2386="なし"),"",INDEX('案件'!$D$5:$D$84,$O2386)&amp;"")</f>
        <v/>
      </c>
      <c r="L2386" s="32">
        <f>IF(AND($A2386="",$B2386="",$C2386="",$F2386="",$G2386=""),"",IF(NOT(ISNUMBER($A2386)),"日付がない",IF($P2386="","氏名がない",IF($P2386="なし","氏名がメンバーにない",IF($O2386="","案件コードがない",IF($O2386="なし","案件コードが案件にない",IF($I2386="","時間がない",IF((N($F2386)*60+N($G2386))=0,"時間が0",IF($I2386=0,"丸めると0分","")))))))))</f>
        <v/>
      </c>
      <c r="M2386" s="58" t="n"/>
      <c r="N2386" s="33">
        <f>IF(ISNUMBER($A2386),DATE(YEAR($A2386),MONTH($A2386),1),"")</f>
        <v/>
      </c>
      <c r="O2386" s="34">
        <f>IF($C2386="","",IFERROR(MATCH($C2386,'案件'!$A$5:$A$84,0),"なし"))</f>
        <v/>
      </c>
      <c r="P2386" s="34">
        <f>IF($B2386="","",IFERROR(MATCH($B2386,'メンバー'!$B$5:$B$24,0),"なし"))</f>
        <v/>
      </c>
    </row>
    <row r="2387" ht="17" customHeight="1">
      <c r="A2387" s="23" t="n"/>
      <c r="B2387" s="21" t="n"/>
      <c r="C2387" s="21" t="n"/>
      <c r="D2387" s="29">
        <f>IF(OR($O2387="",$O2387="なし"),"",INDEX('案件'!$B$5:$B$84,$O2387)&amp;"")</f>
        <v/>
      </c>
      <c r="E2387" s="19" t="n"/>
      <c r="F2387" s="22" t="n"/>
      <c r="G2387" s="22" t="n"/>
      <c r="H2387" s="19" t="n"/>
      <c r="I2387" s="30">
        <f>IF(AND($F2387="",$G2387=""),"",IF(N('設定'!$B$11)&gt;0,ROUND((N($F2387)*60+N($G2387))/N('設定'!$B$11),0)*N('設定'!$B$11),(N($F2387)*60+N($G2387)))/60)</f>
        <v/>
      </c>
      <c r="J2387" s="31">
        <f>IF(OR($I2387="",$P2387="",$P2387="なし"),"",$I2387*N(INDEX('メンバー'!$D$5:$D$24,$P2387)))</f>
        <v/>
      </c>
      <c r="K2387" s="32">
        <f>IF(OR($O2387="",$O2387="なし"),"",INDEX('案件'!$D$5:$D$84,$O2387)&amp;"")</f>
        <v/>
      </c>
      <c r="L2387" s="32">
        <f>IF(AND($A2387="",$B2387="",$C2387="",$F2387="",$G2387=""),"",IF(NOT(ISNUMBER($A2387)),"日付がない",IF($P2387="","氏名がない",IF($P2387="なし","氏名がメンバーにない",IF($O2387="","案件コードがない",IF($O2387="なし","案件コードが案件にない",IF($I2387="","時間がない",IF((N($F2387)*60+N($G2387))=0,"時間が0",IF($I2387=0,"丸めると0分","")))))))))</f>
        <v/>
      </c>
      <c r="M2387" s="58" t="n"/>
      <c r="N2387" s="33">
        <f>IF(ISNUMBER($A2387),DATE(YEAR($A2387),MONTH($A2387),1),"")</f>
        <v/>
      </c>
      <c r="O2387" s="34">
        <f>IF($C2387="","",IFERROR(MATCH($C2387,'案件'!$A$5:$A$84,0),"なし"))</f>
        <v/>
      </c>
      <c r="P2387" s="34">
        <f>IF($B2387="","",IFERROR(MATCH($B2387,'メンバー'!$B$5:$B$24,0),"なし"))</f>
        <v/>
      </c>
    </row>
    <row r="2388" ht="17" customHeight="1">
      <c r="A2388" s="23" t="n"/>
      <c r="B2388" s="21" t="n"/>
      <c r="C2388" s="21" t="n"/>
      <c r="D2388" s="29">
        <f>IF(OR($O2388="",$O2388="なし"),"",INDEX('案件'!$B$5:$B$84,$O2388)&amp;"")</f>
        <v/>
      </c>
      <c r="E2388" s="19" t="n"/>
      <c r="F2388" s="22" t="n"/>
      <c r="G2388" s="22" t="n"/>
      <c r="H2388" s="19" t="n"/>
      <c r="I2388" s="30">
        <f>IF(AND($F2388="",$G2388=""),"",IF(N('設定'!$B$11)&gt;0,ROUND((N($F2388)*60+N($G2388))/N('設定'!$B$11),0)*N('設定'!$B$11),(N($F2388)*60+N($G2388)))/60)</f>
        <v/>
      </c>
      <c r="J2388" s="31">
        <f>IF(OR($I2388="",$P2388="",$P2388="なし"),"",$I2388*N(INDEX('メンバー'!$D$5:$D$24,$P2388)))</f>
        <v/>
      </c>
      <c r="K2388" s="32">
        <f>IF(OR($O2388="",$O2388="なし"),"",INDEX('案件'!$D$5:$D$84,$O2388)&amp;"")</f>
        <v/>
      </c>
      <c r="L2388" s="32">
        <f>IF(AND($A2388="",$B2388="",$C2388="",$F2388="",$G2388=""),"",IF(NOT(ISNUMBER($A2388)),"日付がない",IF($P2388="","氏名がない",IF($P2388="なし","氏名がメンバーにない",IF($O2388="","案件コードがない",IF($O2388="なし","案件コードが案件にない",IF($I2388="","時間がない",IF((N($F2388)*60+N($G2388))=0,"時間が0",IF($I2388=0,"丸めると0分","")))))))))</f>
        <v/>
      </c>
      <c r="M2388" s="58" t="n"/>
      <c r="N2388" s="33">
        <f>IF(ISNUMBER($A2388),DATE(YEAR($A2388),MONTH($A2388),1),"")</f>
        <v/>
      </c>
      <c r="O2388" s="34">
        <f>IF($C2388="","",IFERROR(MATCH($C2388,'案件'!$A$5:$A$84,0),"なし"))</f>
        <v/>
      </c>
      <c r="P2388" s="34">
        <f>IF($B2388="","",IFERROR(MATCH($B2388,'メンバー'!$B$5:$B$24,0),"なし"))</f>
        <v/>
      </c>
    </row>
    <row r="2389" ht="17" customHeight="1">
      <c r="A2389" s="23" t="n"/>
      <c r="B2389" s="21" t="n"/>
      <c r="C2389" s="21" t="n"/>
      <c r="D2389" s="29">
        <f>IF(OR($O2389="",$O2389="なし"),"",INDEX('案件'!$B$5:$B$84,$O2389)&amp;"")</f>
        <v/>
      </c>
      <c r="E2389" s="19" t="n"/>
      <c r="F2389" s="22" t="n"/>
      <c r="G2389" s="22" t="n"/>
      <c r="H2389" s="19" t="n"/>
      <c r="I2389" s="30">
        <f>IF(AND($F2389="",$G2389=""),"",IF(N('設定'!$B$11)&gt;0,ROUND((N($F2389)*60+N($G2389))/N('設定'!$B$11),0)*N('設定'!$B$11),(N($F2389)*60+N($G2389)))/60)</f>
        <v/>
      </c>
      <c r="J2389" s="31">
        <f>IF(OR($I2389="",$P2389="",$P2389="なし"),"",$I2389*N(INDEX('メンバー'!$D$5:$D$24,$P2389)))</f>
        <v/>
      </c>
      <c r="K2389" s="32">
        <f>IF(OR($O2389="",$O2389="なし"),"",INDEX('案件'!$D$5:$D$84,$O2389)&amp;"")</f>
        <v/>
      </c>
      <c r="L2389" s="32">
        <f>IF(AND($A2389="",$B2389="",$C2389="",$F2389="",$G2389=""),"",IF(NOT(ISNUMBER($A2389)),"日付がない",IF($P2389="","氏名がない",IF($P2389="なし","氏名がメンバーにない",IF($O2389="","案件コードがない",IF($O2389="なし","案件コードが案件にない",IF($I2389="","時間がない",IF((N($F2389)*60+N($G2389))=0,"時間が0",IF($I2389=0,"丸めると0分","")))))))))</f>
        <v/>
      </c>
      <c r="M2389" s="58" t="n"/>
      <c r="N2389" s="33">
        <f>IF(ISNUMBER($A2389),DATE(YEAR($A2389),MONTH($A2389),1),"")</f>
        <v/>
      </c>
      <c r="O2389" s="34">
        <f>IF($C2389="","",IFERROR(MATCH($C2389,'案件'!$A$5:$A$84,0),"なし"))</f>
        <v/>
      </c>
      <c r="P2389" s="34">
        <f>IF($B2389="","",IFERROR(MATCH($B2389,'メンバー'!$B$5:$B$24,0),"なし"))</f>
        <v/>
      </c>
    </row>
    <row r="2390" ht="17" customHeight="1">
      <c r="A2390" s="23" t="n"/>
      <c r="B2390" s="21" t="n"/>
      <c r="C2390" s="21" t="n"/>
      <c r="D2390" s="29">
        <f>IF(OR($O2390="",$O2390="なし"),"",INDEX('案件'!$B$5:$B$84,$O2390)&amp;"")</f>
        <v/>
      </c>
      <c r="E2390" s="19" t="n"/>
      <c r="F2390" s="22" t="n"/>
      <c r="G2390" s="22" t="n"/>
      <c r="H2390" s="19" t="n"/>
      <c r="I2390" s="30">
        <f>IF(AND($F2390="",$G2390=""),"",IF(N('設定'!$B$11)&gt;0,ROUND((N($F2390)*60+N($G2390))/N('設定'!$B$11),0)*N('設定'!$B$11),(N($F2390)*60+N($G2390)))/60)</f>
        <v/>
      </c>
      <c r="J2390" s="31">
        <f>IF(OR($I2390="",$P2390="",$P2390="なし"),"",$I2390*N(INDEX('メンバー'!$D$5:$D$24,$P2390)))</f>
        <v/>
      </c>
      <c r="K2390" s="32">
        <f>IF(OR($O2390="",$O2390="なし"),"",INDEX('案件'!$D$5:$D$84,$O2390)&amp;"")</f>
        <v/>
      </c>
      <c r="L2390" s="32">
        <f>IF(AND($A2390="",$B2390="",$C2390="",$F2390="",$G2390=""),"",IF(NOT(ISNUMBER($A2390)),"日付がない",IF($P2390="","氏名がない",IF($P2390="なし","氏名がメンバーにない",IF($O2390="","案件コードがない",IF($O2390="なし","案件コードが案件にない",IF($I2390="","時間がない",IF((N($F2390)*60+N($G2390))=0,"時間が0",IF($I2390=0,"丸めると0分","")))))))))</f>
        <v/>
      </c>
      <c r="M2390" s="58" t="n"/>
      <c r="N2390" s="33">
        <f>IF(ISNUMBER($A2390),DATE(YEAR($A2390),MONTH($A2390),1),"")</f>
        <v/>
      </c>
      <c r="O2390" s="34">
        <f>IF($C2390="","",IFERROR(MATCH($C2390,'案件'!$A$5:$A$84,0),"なし"))</f>
        <v/>
      </c>
      <c r="P2390" s="34">
        <f>IF($B2390="","",IFERROR(MATCH($B2390,'メンバー'!$B$5:$B$24,0),"なし"))</f>
        <v/>
      </c>
    </row>
    <row r="2391" ht="17" customHeight="1">
      <c r="A2391" s="23" t="n"/>
      <c r="B2391" s="21" t="n"/>
      <c r="C2391" s="21" t="n"/>
      <c r="D2391" s="29">
        <f>IF(OR($O2391="",$O2391="なし"),"",INDEX('案件'!$B$5:$B$84,$O2391)&amp;"")</f>
        <v/>
      </c>
      <c r="E2391" s="19" t="n"/>
      <c r="F2391" s="22" t="n"/>
      <c r="G2391" s="22" t="n"/>
      <c r="H2391" s="19" t="n"/>
      <c r="I2391" s="30">
        <f>IF(AND($F2391="",$G2391=""),"",IF(N('設定'!$B$11)&gt;0,ROUND((N($F2391)*60+N($G2391))/N('設定'!$B$11),0)*N('設定'!$B$11),(N($F2391)*60+N($G2391)))/60)</f>
        <v/>
      </c>
      <c r="J2391" s="31">
        <f>IF(OR($I2391="",$P2391="",$P2391="なし"),"",$I2391*N(INDEX('メンバー'!$D$5:$D$24,$P2391)))</f>
        <v/>
      </c>
      <c r="K2391" s="32">
        <f>IF(OR($O2391="",$O2391="なし"),"",INDEX('案件'!$D$5:$D$84,$O2391)&amp;"")</f>
        <v/>
      </c>
      <c r="L2391" s="32">
        <f>IF(AND($A2391="",$B2391="",$C2391="",$F2391="",$G2391=""),"",IF(NOT(ISNUMBER($A2391)),"日付がない",IF($P2391="","氏名がない",IF($P2391="なし","氏名がメンバーにない",IF($O2391="","案件コードがない",IF($O2391="なし","案件コードが案件にない",IF($I2391="","時間がない",IF((N($F2391)*60+N($G2391))=0,"時間が0",IF($I2391=0,"丸めると0分","")))))))))</f>
        <v/>
      </c>
      <c r="M2391" s="58" t="n"/>
      <c r="N2391" s="33">
        <f>IF(ISNUMBER($A2391),DATE(YEAR($A2391),MONTH($A2391),1),"")</f>
        <v/>
      </c>
      <c r="O2391" s="34">
        <f>IF($C2391="","",IFERROR(MATCH($C2391,'案件'!$A$5:$A$84,0),"なし"))</f>
        <v/>
      </c>
      <c r="P2391" s="34">
        <f>IF($B2391="","",IFERROR(MATCH($B2391,'メンバー'!$B$5:$B$24,0),"なし"))</f>
        <v/>
      </c>
    </row>
    <row r="2392" ht="17" customHeight="1">
      <c r="A2392" s="23" t="n"/>
      <c r="B2392" s="21" t="n"/>
      <c r="C2392" s="21" t="n"/>
      <c r="D2392" s="29">
        <f>IF(OR($O2392="",$O2392="なし"),"",INDEX('案件'!$B$5:$B$84,$O2392)&amp;"")</f>
        <v/>
      </c>
      <c r="E2392" s="19" t="n"/>
      <c r="F2392" s="22" t="n"/>
      <c r="G2392" s="22" t="n"/>
      <c r="H2392" s="19" t="n"/>
      <c r="I2392" s="30">
        <f>IF(AND($F2392="",$G2392=""),"",IF(N('設定'!$B$11)&gt;0,ROUND((N($F2392)*60+N($G2392))/N('設定'!$B$11),0)*N('設定'!$B$11),(N($F2392)*60+N($G2392)))/60)</f>
        <v/>
      </c>
      <c r="J2392" s="31">
        <f>IF(OR($I2392="",$P2392="",$P2392="なし"),"",$I2392*N(INDEX('メンバー'!$D$5:$D$24,$P2392)))</f>
        <v/>
      </c>
      <c r="K2392" s="32">
        <f>IF(OR($O2392="",$O2392="なし"),"",INDEX('案件'!$D$5:$D$84,$O2392)&amp;"")</f>
        <v/>
      </c>
      <c r="L2392" s="32">
        <f>IF(AND($A2392="",$B2392="",$C2392="",$F2392="",$G2392=""),"",IF(NOT(ISNUMBER($A2392)),"日付がない",IF($P2392="","氏名がない",IF($P2392="なし","氏名がメンバーにない",IF($O2392="","案件コードがない",IF($O2392="なし","案件コードが案件にない",IF($I2392="","時間がない",IF((N($F2392)*60+N($G2392))=0,"時間が0",IF($I2392=0,"丸めると0分","")))))))))</f>
        <v/>
      </c>
      <c r="M2392" s="58" t="n"/>
      <c r="N2392" s="33">
        <f>IF(ISNUMBER($A2392),DATE(YEAR($A2392),MONTH($A2392),1),"")</f>
        <v/>
      </c>
      <c r="O2392" s="34">
        <f>IF($C2392="","",IFERROR(MATCH($C2392,'案件'!$A$5:$A$84,0),"なし"))</f>
        <v/>
      </c>
      <c r="P2392" s="34">
        <f>IF($B2392="","",IFERROR(MATCH($B2392,'メンバー'!$B$5:$B$24,0),"なし"))</f>
        <v/>
      </c>
    </row>
    <row r="2393" ht="17" customHeight="1">
      <c r="A2393" s="23" t="n"/>
      <c r="B2393" s="21" t="n"/>
      <c r="C2393" s="21" t="n"/>
      <c r="D2393" s="29">
        <f>IF(OR($O2393="",$O2393="なし"),"",INDEX('案件'!$B$5:$B$84,$O2393)&amp;"")</f>
        <v/>
      </c>
      <c r="E2393" s="19" t="n"/>
      <c r="F2393" s="22" t="n"/>
      <c r="G2393" s="22" t="n"/>
      <c r="H2393" s="19" t="n"/>
      <c r="I2393" s="30">
        <f>IF(AND($F2393="",$G2393=""),"",IF(N('設定'!$B$11)&gt;0,ROUND((N($F2393)*60+N($G2393))/N('設定'!$B$11),0)*N('設定'!$B$11),(N($F2393)*60+N($G2393)))/60)</f>
        <v/>
      </c>
      <c r="J2393" s="31">
        <f>IF(OR($I2393="",$P2393="",$P2393="なし"),"",$I2393*N(INDEX('メンバー'!$D$5:$D$24,$P2393)))</f>
        <v/>
      </c>
      <c r="K2393" s="32">
        <f>IF(OR($O2393="",$O2393="なし"),"",INDEX('案件'!$D$5:$D$84,$O2393)&amp;"")</f>
        <v/>
      </c>
      <c r="L2393" s="32">
        <f>IF(AND($A2393="",$B2393="",$C2393="",$F2393="",$G2393=""),"",IF(NOT(ISNUMBER($A2393)),"日付がない",IF($P2393="","氏名がない",IF($P2393="なし","氏名がメンバーにない",IF($O2393="","案件コードがない",IF($O2393="なし","案件コードが案件にない",IF($I2393="","時間がない",IF((N($F2393)*60+N($G2393))=0,"時間が0",IF($I2393=0,"丸めると0分","")))))))))</f>
        <v/>
      </c>
      <c r="M2393" s="58" t="n"/>
      <c r="N2393" s="33">
        <f>IF(ISNUMBER($A2393),DATE(YEAR($A2393),MONTH($A2393),1),"")</f>
        <v/>
      </c>
      <c r="O2393" s="34">
        <f>IF($C2393="","",IFERROR(MATCH($C2393,'案件'!$A$5:$A$84,0),"なし"))</f>
        <v/>
      </c>
      <c r="P2393" s="34">
        <f>IF($B2393="","",IFERROR(MATCH($B2393,'メンバー'!$B$5:$B$24,0),"なし"))</f>
        <v/>
      </c>
    </row>
    <row r="2394" ht="17" customHeight="1">
      <c r="A2394" s="23" t="n"/>
      <c r="B2394" s="21" t="n"/>
      <c r="C2394" s="21" t="n"/>
      <c r="D2394" s="29">
        <f>IF(OR($O2394="",$O2394="なし"),"",INDEX('案件'!$B$5:$B$84,$O2394)&amp;"")</f>
        <v/>
      </c>
      <c r="E2394" s="19" t="n"/>
      <c r="F2394" s="22" t="n"/>
      <c r="G2394" s="22" t="n"/>
      <c r="H2394" s="19" t="n"/>
      <c r="I2394" s="30">
        <f>IF(AND($F2394="",$G2394=""),"",IF(N('設定'!$B$11)&gt;0,ROUND((N($F2394)*60+N($G2394))/N('設定'!$B$11),0)*N('設定'!$B$11),(N($F2394)*60+N($G2394)))/60)</f>
        <v/>
      </c>
      <c r="J2394" s="31">
        <f>IF(OR($I2394="",$P2394="",$P2394="なし"),"",$I2394*N(INDEX('メンバー'!$D$5:$D$24,$P2394)))</f>
        <v/>
      </c>
      <c r="K2394" s="32">
        <f>IF(OR($O2394="",$O2394="なし"),"",INDEX('案件'!$D$5:$D$84,$O2394)&amp;"")</f>
        <v/>
      </c>
      <c r="L2394" s="32">
        <f>IF(AND($A2394="",$B2394="",$C2394="",$F2394="",$G2394=""),"",IF(NOT(ISNUMBER($A2394)),"日付がない",IF($P2394="","氏名がない",IF($P2394="なし","氏名がメンバーにない",IF($O2394="","案件コードがない",IF($O2394="なし","案件コードが案件にない",IF($I2394="","時間がない",IF((N($F2394)*60+N($G2394))=0,"時間が0",IF($I2394=0,"丸めると0分","")))))))))</f>
        <v/>
      </c>
      <c r="M2394" s="58" t="n"/>
      <c r="N2394" s="33">
        <f>IF(ISNUMBER($A2394),DATE(YEAR($A2394),MONTH($A2394),1),"")</f>
        <v/>
      </c>
      <c r="O2394" s="34">
        <f>IF($C2394="","",IFERROR(MATCH($C2394,'案件'!$A$5:$A$84,0),"なし"))</f>
        <v/>
      </c>
      <c r="P2394" s="34">
        <f>IF($B2394="","",IFERROR(MATCH($B2394,'メンバー'!$B$5:$B$24,0),"なし"))</f>
        <v/>
      </c>
    </row>
    <row r="2395" ht="17" customHeight="1">
      <c r="A2395" s="23" t="n"/>
      <c r="B2395" s="21" t="n"/>
      <c r="C2395" s="21" t="n"/>
      <c r="D2395" s="29">
        <f>IF(OR($O2395="",$O2395="なし"),"",INDEX('案件'!$B$5:$B$84,$O2395)&amp;"")</f>
        <v/>
      </c>
      <c r="E2395" s="19" t="n"/>
      <c r="F2395" s="22" t="n"/>
      <c r="G2395" s="22" t="n"/>
      <c r="H2395" s="19" t="n"/>
      <c r="I2395" s="30">
        <f>IF(AND($F2395="",$G2395=""),"",IF(N('設定'!$B$11)&gt;0,ROUND((N($F2395)*60+N($G2395))/N('設定'!$B$11),0)*N('設定'!$B$11),(N($F2395)*60+N($G2395)))/60)</f>
        <v/>
      </c>
      <c r="J2395" s="31">
        <f>IF(OR($I2395="",$P2395="",$P2395="なし"),"",$I2395*N(INDEX('メンバー'!$D$5:$D$24,$P2395)))</f>
        <v/>
      </c>
      <c r="K2395" s="32">
        <f>IF(OR($O2395="",$O2395="なし"),"",INDEX('案件'!$D$5:$D$84,$O2395)&amp;"")</f>
        <v/>
      </c>
      <c r="L2395" s="32">
        <f>IF(AND($A2395="",$B2395="",$C2395="",$F2395="",$G2395=""),"",IF(NOT(ISNUMBER($A2395)),"日付がない",IF($P2395="","氏名がない",IF($P2395="なし","氏名がメンバーにない",IF($O2395="","案件コードがない",IF($O2395="なし","案件コードが案件にない",IF($I2395="","時間がない",IF((N($F2395)*60+N($G2395))=0,"時間が0",IF($I2395=0,"丸めると0分","")))))))))</f>
        <v/>
      </c>
      <c r="M2395" s="58" t="n"/>
      <c r="N2395" s="33">
        <f>IF(ISNUMBER($A2395),DATE(YEAR($A2395),MONTH($A2395),1),"")</f>
        <v/>
      </c>
      <c r="O2395" s="34">
        <f>IF($C2395="","",IFERROR(MATCH($C2395,'案件'!$A$5:$A$84,0),"なし"))</f>
        <v/>
      </c>
      <c r="P2395" s="34">
        <f>IF($B2395="","",IFERROR(MATCH($B2395,'メンバー'!$B$5:$B$24,0),"なし"))</f>
        <v/>
      </c>
    </row>
    <row r="2396" ht="17" customHeight="1">
      <c r="A2396" s="23" t="n"/>
      <c r="B2396" s="21" t="n"/>
      <c r="C2396" s="21" t="n"/>
      <c r="D2396" s="29">
        <f>IF(OR($O2396="",$O2396="なし"),"",INDEX('案件'!$B$5:$B$84,$O2396)&amp;"")</f>
        <v/>
      </c>
      <c r="E2396" s="19" t="n"/>
      <c r="F2396" s="22" t="n"/>
      <c r="G2396" s="22" t="n"/>
      <c r="H2396" s="19" t="n"/>
      <c r="I2396" s="30">
        <f>IF(AND($F2396="",$G2396=""),"",IF(N('設定'!$B$11)&gt;0,ROUND((N($F2396)*60+N($G2396))/N('設定'!$B$11),0)*N('設定'!$B$11),(N($F2396)*60+N($G2396)))/60)</f>
        <v/>
      </c>
      <c r="J2396" s="31">
        <f>IF(OR($I2396="",$P2396="",$P2396="なし"),"",$I2396*N(INDEX('メンバー'!$D$5:$D$24,$P2396)))</f>
        <v/>
      </c>
      <c r="K2396" s="32">
        <f>IF(OR($O2396="",$O2396="なし"),"",INDEX('案件'!$D$5:$D$84,$O2396)&amp;"")</f>
        <v/>
      </c>
      <c r="L2396" s="32">
        <f>IF(AND($A2396="",$B2396="",$C2396="",$F2396="",$G2396=""),"",IF(NOT(ISNUMBER($A2396)),"日付がない",IF($P2396="","氏名がない",IF($P2396="なし","氏名がメンバーにない",IF($O2396="","案件コードがない",IF($O2396="なし","案件コードが案件にない",IF($I2396="","時間がない",IF((N($F2396)*60+N($G2396))=0,"時間が0",IF($I2396=0,"丸めると0分","")))))))))</f>
        <v/>
      </c>
      <c r="M2396" s="58" t="n"/>
      <c r="N2396" s="33">
        <f>IF(ISNUMBER($A2396),DATE(YEAR($A2396),MONTH($A2396),1),"")</f>
        <v/>
      </c>
      <c r="O2396" s="34">
        <f>IF($C2396="","",IFERROR(MATCH($C2396,'案件'!$A$5:$A$84,0),"なし"))</f>
        <v/>
      </c>
      <c r="P2396" s="34">
        <f>IF($B2396="","",IFERROR(MATCH($B2396,'メンバー'!$B$5:$B$24,0),"なし"))</f>
        <v/>
      </c>
    </row>
    <row r="2397" ht="17" customHeight="1">
      <c r="A2397" s="23" t="n"/>
      <c r="B2397" s="21" t="n"/>
      <c r="C2397" s="21" t="n"/>
      <c r="D2397" s="29">
        <f>IF(OR($O2397="",$O2397="なし"),"",INDEX('案件'!$B$5:$B$84,$O2397)&amp;"")</f>
        <v/>
      </c>
      <c r="E2397" s="19" t="n"/>
      <c r="F2397" s="22" t="n"/>
      <c r="G2397" s="22" t="n"/>
      <c r="H2397" s="19" t="n"/>
      <c r="I2397" s="30">
        <f>IF(AND($F2397="",$G2397=""),"",IF(N('設定'!$B$11)&gt;0,ROUND((N($F2397)*60+N($G2397))/N('設定'!$B$11),0)*N('設定'!$B$11),(N($F2397)*60+N($G2397)))/60)</f>
        <v/>
      </c>
      <c r="J2397" s="31">
        <f>IF(OR($I2397="",$P2397="",$P2397="なし"),"",$I2397*N(INDEX('メンバー'!$D$5:$D$24,$P2397)))</f>
        <v/>
      </c>
      <c r="K2397" s="32">
        <f>IF(OR($O2397="",$O2397="なし"),"",INDEX('案件'!$D$5:$D$84,$O2397)&amp;"")</f>
        <v/>
      </c>
      <c r="L2397" s="32">
        <f>IF(AND($A2397="",$B2397="",$C2397="",$F2397="",$G2397=""),"",IF(NOT(ISNUMBER($A2397)),"日付がない",IF($P2397="","氏名がない",IF($P2397="なし","氏名がメンバーにない",IF($O2397="","案件コードがない",IF($O2397="なし","案件コードが案件にない",IF($I2397="","時間がない",IF((N($F2397)*60+N($G2397))=0,"時間が0",IF($I2397=0,"丸めると0分","")))))))))</f>
        <v/>
      </c>
      <c r="M2397" s="58" t="n"/>
      <c r="N2397" s="33">
        <f>IF(ISNUMBER($A2397),DATE(YEAR($A2397),MONTH($A2397),1),"")</f>
        <v/>
      </c>
      <c r="O2397" s="34">
        <f>IF($C2397="","",IFERROR(MATCH($C2397,'案件'!$A$5:$A$84,0),"なし"))</f>
        <v/>
      </c>
      <c r="P2397" s="34">
        <f>IF($B2397="","",IFERROR(MATCH($B2397,'メンバー'!$B$5:$B$24,0),"なし"))</f>
        <v/>
      </c>
    </row>
    <row r="2398" ht="17" customHeight="1">
      <c r="A2398" s="23" t="n"/>
      <c r="B2398" s="21" t="n"/>
      <c r="C2398" s="21" t="n"/>
      <c r="D2398" s="29">
        <f>IF(OR($O2398="",$O2398="なし"),"",INDEX('案件'!$B$5:$B$84,$O2398)&amp;"")</f>
        <v/>
      </c>
      <c r="E2398" s="19" t="n"/>
      <c r="F2398" s="22" t="n"/>
      <c r="G2398" s="22" t="n"/>
      <c r="H2398" s="19" t="n"/>
      <c r="I2398" s="30">
        <f>IF(AND($F2398="",$G2398=""),"",IF(N('設定'!$B$11)&gt;0,ROUND((N($F2398)*60+N($G2398))/N('設定'!$B$11),0)*N('設定'!$B$11),(N($F2398)*60+N($G2398)))/60)</f>
        <v/>
      </c>
      <c r="J2398" s="31">
        <f>IF(OR($I2398="",$P2398="",$P2398="なし"),"",$I2398*N(INDEX('メンバー'!$D$5:$D$24,$P2398)))</f>
        <v/>
      </c>
      <c r="K2398" s="32">
        <f>IF(OR($O2398="",$O2398="なし"),"",INDEX('案件'!$D$5:$D$84,$O2398)&amp;"")</f>
        <v/>
      </c>
      <c r="L2398" s="32">
        <f>IF(AND($A2398="",$B2398="",$C2398="",$F2398="",$G2398=""),"",IF(NOT(ISNUMBER($A2398)),"日付がない",IF($P2398="","氏名がない",IF($P2398="なし","氏名がメンバーにない",IF($O2398="","案件コードがない",IF($O2398="なし","案件コードが案件にない",IF($I2398="","時間がない",IF((N($F2398)*60+N($G2398))=0,"時間が0",IF($I2398=0,"丸めると0分","")))))))))</f>
        <v/>
      </c>
      <c r="M2398" s="58" t="n"/>
      <c r="N2398" s="33">
        <f>IF(ISNUMBER($A2398),DATE(YEAR($A2398),MONTH($A2398),1),"")</f>
        <v/>
      </c>
      <c r="O2398" s="34">
        <f>IF($C2398="","",IFERROR(MATCH($C2398,'案件'!$A$5:$A$84,0),"なし"))</f>
        <v/>
      </c>
      <c r="P2398" s="34">
        <f>IF($B2398="","",IFERROR(MATCH($B2398,'メンバー'!$B$5:$B$24,0),"なし"))</f>
        <v/>
      </c>
    </row>
    <row r="2399" ht="17" customHeight="1">
      <c r="A2399" s="23" t="n"/>
      <c r="B2399" s="21" t="n"/>
      <c r="C2399" s="21" t="n"/>
      <c r="D2399" s="29">
        <f>IF(OR($O2399="",$O2399="なし"),"",INDEX('案件'!$B$5:$B$84,$O2399)&amp;"")</f>
        <v/>
      </c>
      <c r="E2399" s="19" t="n"/>
      <c r="F2399" s="22" t="n"/>
      <c r="G2399" s="22" t="n"/>
      <c r="H2399" s="19" t="n"/>
      <c r="I2399" s="30">
        <f>IF(AND($F2399="",$G2399=""),"",IF(N('設定'!$B$11)&gt;0,ROUND((N($F2399)*60+N($G2399))/N('設定'!$B$11),0)*N('設定'!$B$11),(N($F2399)*60+N($G2399)))/60)</f>
        <v/>
      </c>
      <c r="J2399" s="31">
        <f>IF(OR($I2399="",$P2399="",$P2399="なし"),"",$I2399*N(INDEX('メンバー'!$D$5:$D$24,$P2399)))</f>
        <v/>
      </c>
      <c r="K2399" s="32">
        <f>IF(OR($O2399="",$O2399="なし"),"",INDEX('案件'!$D$5:$D$84,$O2399)&amp;"")</f>
        <v/>
      </c>
      <c r="L2399" s="32">
        <f>IF(AND($A2399="",$B2399="",$C2399="",$F2399="",$G2399=""),"",IF(NOT(ISNUMBER($A2399)),"日付がない",IF($P2399="","氏名がない",IF($P2399="なし","氏名がメンバーにない",IF($O2399="","案件コードがない",IF($O2399="なし","案件コードが案件にない",IF($I2399="","時間がない",IF((N($F2399)*60+N($G2399))=0,"時間が0",IF($I2399=0,"丸めると0分","")))))))))</f>
        <v/>
      </c>
      <c r="M2399" s="58" t="n"/>
      <c r="N2399" s="33">
        <f>IF(ISNUMBER($A2399),DATE(YEAR($A2399),MONTH($A2399),1),"")</f>
        <v/>
      </c>
      <c r="O2399" s="34">
        <f>IF($C2399="","",IFERROR(MATCH($C2399,'案件'!$A$5:$A$84,0),"なし"))</f>
        <v/>
      </c>
      <c r="P2399" s="34">
        <f>IF($B2399="","",IFERROR(MATCH($B2399,'メンバー'!$B$5:$B$24,0),"なし"))</f>
        <v/>
      </c>
    </row>
    <row r="2400" ht="17" customHeight="1">
      <c r="A2400" s="23" t="n"/>
      <c r="B2400" s="21" t="n"/>
      <c r="C2400" s="21" t="n"/>
      <c r="D2400" s="29">
        <f>IF(OR($O2400="",$O2400="なし"),"",INDEX('案件'!$B$5:$B$84,$O2400)&amp;"")</f>
        <v/>
      </c>
      <c r="E2400" s="19" t="n"/>
      <c r="F2400" s="22" t="n"/>
      <c r="G2400" s="22" t="n"/>
      <c r="H2400" s="19" t="n"/>
      <c r="I2400" s="30">
        <f>IF(AND($F2400="",$G2400=""),"",IF(N('設定'!$B$11)&gt;0,ROUND((N($F2400)*60+N($G2400))/N('設定'!$B$11),0)*N('設定'!$B$11),(N($F2400)*60+N($G2400)))/60)</f>
        <v/>
      </c>
      <c r="J2400" s="31">
        <f>IF(OR($I2400="",$P2400="",$P2400="なし"),"",$I2400*N(INDEX('メンバー'!$D$5:$D$24,$P2400)))</f>
        <v/>
      </c>
      <c r="K2400" s="32">
        <f>IF(OR($O2400="",$O2400="なし"),"",INDEX('案件'!$D$5:$D$84,$O2400)&amp;"")</f>
        <v/>
      </c>
      <c r="L2400" s="32">
        <f>IF(AND($A2400="",$B2400="",$C2400="",$F2400="",$G2400=""),"",IF(NOT(ISNUMBER($A2400)),"日付がない",IF($P2400="","氏名がない",IF($P2400="なし","氏名がメンバーにない",IF($O2400="","案件コードがない",IF($O2400="なし","案件コードが案件にない",IF($I2400="","時間がない",IF((N($F2400)*60+N($G2400))=0,"時間が0",IF($I2400=0,"丸めると0分","")))))))))</f>
        <v/>
      </c>
      <c r="M2400" s="58" t="n"/>
      <c r="N2400" s="33">
        <f>IF(ISNUMBER($A2400),DATE(YEAR($A2400),MONTH($A2400),1),"")</f>
        <v/>
      </c>
      <c r="O2400" s="34">
        <f>IF($C2400="","",IFERROR(MATCH($C2400,'案件'!$A$5:$A$84,0),"なし"))</f>
        <v/>
      </c>
      <c r="P2400" s="34">
        <f>IF($B2400="","",IFERROR(MATCH($B2400,'メンバー'!$B$5:$B$24,0),"なし"))</f>
        <v/>
      </c>
    </row>
    <row r="2401" ht="17" customHeight="1">
      <c r="A2401" s="23" t="n"/>
      <c r="B2401" s="21" t="n"/>
      <c r="C2401" s="21" t="n"/>
      <c r="D2401" s="29">
        <f>IF(OR($O2401="",$O2401="なし"),"",INDEX('案件'!$B$5:$B$84,$O2401)&amp;"")</f>
        <v/>
      </c>
      <c r="E2401" s="19" t="n"/>
      <c r="F2401" s="22" t="n"/>
      <c r="G2401" s="22" t="n"/>
      <c r="H2401" s="19" t="n"/>
      <c r="I2401" s="30">
        <f>IF(AND($F2401="",$G2401=""),"",IF(N('設定'!$B$11)&gt;0,ROUND((N($F2401)*60+N($G2401))/N('設定'!$B$11),0)*N('設定'!$B$11),(N($F2401)*60+N($G2401)))/60)</f>
        <v/>
      </c>
      <c r="J2401" s="31">
        <f>IF(OR($I2401="",$P2401="",$P2401="なし"),"",$I2401*N(INDEX('メンバー'!$D$5:$D$24,$P2401)))</f>
        <v/>
      </c>
      <c r="K2401" s="32">
        <f>IF(OR($O2401="",$O2401="なし"),"",INDEX('案件'!$D$5:$D$84,$O2401)&amp;"")</f>
        <v/>
      </c>
      <c r="L2401" s="32">
        <f>IF(AND($A2401="",$B2401="",$C2401="",$F2401="",$G2401=""),"",IF(NOT(ISNUMBER($A2401)),"日付がない",IF($P2401="","氏名がない",IF($P2401="なし","氏名がメンバーにない",IF($O2401="","案件コードがない",IF($O2401="なし","案件コードが案件にない",IF($I2401="","時間がない",IF((N($F2401)*60+N($G2401))=0,"時間が0",IF($I2401=0,"丸めると0分","")))))))))</f>
        <v/>
      </c>
      <c r="M2401" s="58" t="n"/>
      <c r="N2401" s="33">
        <f>IF(ISNUMBER($A2401),DATE(YEAR($A2401),MONTH($A2401),1),"")</f>
        <v/>
      </c>
      <c r="O2401" s="34">
        <f>IF($C2401="","",IFERROR(MATCH($C2401,'案件'!$A$5:$A$84,0),"なし"))</f>
        <v/>
      </c>
      <c r="P2401" s="34">
        <f>IF($B2401="","",IFERROR(MATCH($B2401,'メンバー'!$B$5:$B$24,0),"なし"))</f>
        <v/>
      </c>
    </row>
    <row r="2402" ht="17" customHeight="1">
      <c r="A2402" s="23" t="n"/>
      <c r="B2402" s="21" t="n"/>
      <c r="C2402" s="21" t="n"/>
      <c r="D2402" s="29">
        <f>IF(OR($O2402="",$O2402="なし"),"",INDEX('案件'!$B$5:$B$84,$O2402)&amp;"")</f>
        <v/>
      </c>
      <c r="E2402" s="19" t="n"/>
      <c r="F2402" s="22" t="n"/>
      <c r="G2402" s="22" t="n"/>
      <c r="H2402" s="19" t="n"/>
      <c r="I2402" s="30">
        <f>IF(AND($F2402="",$G2402=""),"",IF(N('設定'!$B$11)&gt;0,ROUND((N($F2402)*60+N($G2402))/N('設定'!$B$11),0)*N('設定'!$B$11),(N($F2402)*60+N($G2402)))/60)</f>
        <v/>
      </c>
      <c r="J2402" s="31">
        <f>IF(OR($I2402="",$P2402="",$P2402="なし"),"",$I2402*N(INDEX('メンバー'!$D$5:$D$24,$P2402)))</f>
        <v/>
      </c>
      <c r="K2402" s="32">
        <f>IF(OR($O2402="",$O2402="なし"),"",INDEX('案件'!$D$5:$D$84,$O2402)&amp;"")</f>
        <v/>
      </c>
      <c r="L2402" s="32">
        <f>IF(AND($A2402="",$B2402="",$C2402="",$F2402="",$G2402=""),"",IF(NOT(ISNUMBER($A2402)),"日付がない",IF($P2402="","氏名がない",IF($P2402="なし","氏名がメンバーにない",IF($O2402="","案件コードがない",IF($O2402="なし","案件コードが案件にない",IF($I2402="","時間がない",IF((N($F2402)*60+N($G2402))=0,"時間が0",IF($I2402=0,"丸めると0分","")))))))))</f>
        <v/>
      </c>
      <c r="M2402" s="58" t="n"/>
      <c r="N2402" s="33">
        <f>IF(ISNUMBER($A2402),DATE(YEAR($A2402),MONTH($A2402),1),"")</f>
        <v/>
      </c>
      <c r="O2402" s="34">
        <f>IF($C2402="","",IFERROR(MATCH($C2402,'案件'!$A$5:$A$84,0),"なし"))</f>
        <v/>
      </c>
      <c r="P2402" s="34">
        <f>IF($B2402="","",IFERROR(MATCH($B2402,'メンバー'!$B$5:$B$24,0),"なし"))</f>
        <v/>
      </c>
    </row>
    <row r="2403" ht="17" customHeight="1">
      <c r="A2403" s="23" t="n"/>
      <c r="B2403" s="21" t="n"/>
      <c r="C2403" s="21" t="n"/>
      <c r="D2403" s="29">
        <f>IF(OR($O2403="",$O2403="なし"),"",INDEX('案件'!$B$5:$B$84,$O2403)&amp;"")</f>
        <v/>
      </c>
      <c r="E2403" s="19" t="n"/>
      <c r="F2403" s="22" t="n"/>
      <c r="G2403" s="22" t="n"/>
      <c r="H2403" s="19" t="n"/>
      <c r="I2403" s="30">
        <f>IF(AND($F2403="",$G2403=""),"",IF(N('設定'!$B$11)&gt;0,ROUND((N($F2403)*60+N($G2403))/N('設定'!$B$11),0)*N('設定'!$B$11),(N($F2403)*60+N($G2403)))/60)</f>
        <v/>
      </c>
      <c r="J2403" s="31">
        <f>IF(OR($I2403="",$P2403="",$P2403="なし"),"",$I2403*N(INDEX('メンバー'!$D$5:$D$24,$P2403)))</f>
        <v/>
      </c>
      <c r="K2403" s="32">
        <f>IF(OR($O2403="",$O2403="なし"),"",INDEX('案件'!$D$5:$D$84,$O2403)&amp;"")</f>
        <v/>
      </c>
      <c r="L2403" s="32">
        <f>IF(AND($A2403="",$B2403="",$C2403="",$F2403="",$G2403=""),"",IF(NOT(ISNUMBER($A2403)),"日付がない",IF($P2403="","氏名がない",IF($P2403="なし","氏名がメンバーにない",IF($O2403="","案件コードがない",IF($O2403="なし","案件コードが案件にない",IF($I2403="","時間がない",IF((N($F2403)*60+N($G2403))=0,"時間が0",IF($I2403=0,"丸めると0分","")))))))))</f>
        <v/>
      </c>
      <c r="M2403" s="58" t="n"/>
      <c r="N2403" s="33">
        <f>IF(ISNUMBER($A2403),DATE(YEAR($A2403),MONTH($A2403),1),"")</f>
        <v/>
      </c>
      <c r="O2403" s="34">
        <f>IF($C2403="","",IFERROR(MATCH($C2403,'案件'!$A$5:$A$84,0),"なし"))</f>
        <v/>
      </c>
      <c r="P2403" s="34">
        <f>IF($B2403="","",IFERROR(MATCH($B2403,'メンバー'!$B$5:$B$24,0),"なし"))</f>
        <v/>
      </c>
    </row>
    <row r="2404" ht="17" customHeight="1">
      <c r="A2404" s="23" t="n"/>
      <c r="B2404" s="21" t="n"/>
      <c r="C2404" s="21" t="n"/>
      <c r="D2404" s="29">
        <f>IF(OR($O2404="",$O2404="なし"),"",INDEX('案件'!$B$5:$B$84,$O2404)&amp;"")</f>
        <v/>
      </c>
      <c r="E2404" s="19" t="n"/>
      <c r="F2404" s="22" t="n"/>
      <c r="G2404" s="22" t="n"/>
      <c r="H2404" s="19" t="n"/>
      <c r="I2404" s="30">
        <f>IF(AND($F2404="",$G2404=""),"",IF(N('設定'!$B$11)&gt;0,ROUND((N($F2404)*60+N($G2404))/N('設定'!$B$11),0)*N('設定'!$B$11),(N($F2404)*60+N($G2404)))/60)</f>
        <v/>
      </c>
      <c r="J2404" s="31">
        <f>IF(OR($I2404="",$P2404="",$P2404="なし"),"",$I2404*N(INDEX('メンバー'!$D$5:$D$24,$P2404)))</f>
        <v/>
      </c>
      <c r="K2404" s="32">
        <f>IF(OR($O2404="",$O2404="なし"),"",INDEX('案件'!$D$5:$D$84,$O2404)&amp;"")</f>
        <v/>
      </c>
      <c r="L2404" s="32">
        <f>IF(AND($A2404="",$B2404="",$C2404="",$F2404="",$G2404=""),"",IF(NOT(ISNUMBER($A2404)),"日付がない",IF($P2404="","氏名がない",IF($P2404="なし","氏名がメンバーにない",IF($O2404="","案件コードがない",IF($O2404="なし","案件コードが案件にない",IF($I2404="","時間がない",IF((N($F2404)*60+N($G2404))=0,"時間が0",IF($I2404=0,"丸めると0分","")))))))))</f>
        <v/>
      </c>
      <c r="M2404" s="58" t="n"/>
      <c r="N2404" s="33">
        <f>IF(ISNUMBER($A2404),DATE(YEAR($A2404),MONTH($A2404),1),"")</f>
        <v/>
      </c>
      <c r="O2404" s="34">
        <f>IF($C2404="","",IFERROR(MATCH($C2404,'案件'!$A$5:$A$84,0),"なし"))</f>
        <v/>
      </c>
      <c r="P2404" s="34">
        <f>IF($B2404="","",IFERROR(MATCH($B2404,'メンバー'!$B$5:$B$24,0),"なし"))</f>
        <v/>
      </c>
    </row>
    <row r="2405" ht="17" customHeight="1">
      <c r="A2405" s="23" t="n"/>
      <c r="B2405" s="21" t="n"/>
      <c r="C2405" s="21" t="n"/>
      <c r="D2405" s="29">
        <f>IF(OR($O2405="",$O2405="なし"),"",INDEX('案件'!$B$5:$B$84,$O2405)&amp;"")</f>
        <v/>
      </c>
      <c r="E2405" s="19" t="n"/>
      <c r="F2405" s="22" t="n"/>
      <c r="G2405" s="22" t="n"/>
      <c r="H2405" s="19" t="n"/>
      <c r="I2405" s="30">
        <f>IF(AND($F2405="",$G2405=""),"",IF(N('設定'!$B$11)&gt;0,ROUND((N($F2405)*60+N($G2405))/N('設定'!$B$11),0)*N('設定'!$B$11),(N($F2405)*60+N($G2405)))/60)</f>
        <v/>
      </c>
      <c r="J2405" s="31">
        <f>IF(OR($I2405="",$P2405="",$P2405="なし"),"",$I2405*N(INDEX('メンバー'!$D$5:$D$24,$P2405)))</f>
        <v/>
      </c>
      <c r="K2405" s="32">
        <f>IF(OR($O2405="",$O2405="なし"),"",INDEX('案件'!$D$5:$D$84,$O2405)&amp;"")</f>
        <v/>
      </c>
      <c r="L2405" s="32">
        <f>IF(AND($A2405="",$B2405="",$C2405="",$F2405="",$G2405=""),"",IF(NOT(ISNUMBER($A2405)),"日付がない",IF($P2405="","氏名がない",IF($P2405="なし","氏名がメンバーにない",IF($O2405="","案件コードがない",IF($O2405="なし","案件コードが案件にない",IF($I2405="","時間がない",IF((N($F2405)*60+N($G2405))=0,"時間が0",IF($I2405=0,"丸めると0分","")))))))))</f>
        <v/>
      </c>
      <c r="M2405" s="58" t="n"/>
      <c r="N2405" s="33">
        <f>IF(ISNUMBER($A2405),DATE(YEAR($A2405),MONTH($A2405),1),"")</f>
        <v/>
      </c>
      <c r="O2405" s="34">
        <f>IF($C2405="","",IFERROR(MATCH($C2405,'案件'!$A$5:$A$84,0),"なし"))</f>
        <v/>
      </c>
      <c r="P2405" s="34">
        <f>IF($B2405="","",IFERROR(MATCH($B2405,'メンバー'!$B$5:$B$24,0),"なし"))</f>
        <v/>
      </c>
    </row>
    <row r="2406" ht="17" customHeight="1">
      <c r="A2406" s="23" t="n"/>
      <c r="B2406" s="21" t="n"/>
      <c r="C2406" s="21" t="n"/>
      <c r="D2406" s="29">
        <f>IF(OR($O2406="",$O2406="なし"),"",INDEX('案件'!$B$5:$B$84,$O2406)&amp;"")</f>
        <v/>
      </c>
      <c r="E2406" s="19" t="n"/>
      <c r="F2406" s="22" t="n"/>
      <c r="G2406" s="22" t="n"/>
      <c r="H2406" s="19" t="n"/>
      <c r="I2406" s="30">
        <f>IF(AND($F2406="",$G2406=""),"",IF(N('設定'!$B$11)&gt;0,ROUND((N($F2406)*60+N($G2406))/N('設定'!$B$11),0)*N('設定'!$B$11),(N($F2406)*60+N($G2406)))/60)</f>
        <v/>
      </c>
      <c r="J2406" s="31">
        <f>IF(OR($I2406="",$P2406="",$P2406="なし"),"",$I2406*N(INDEX('メンバー'!$D$5:$D$24,$P2406)))</f>
        <v/>
      </c>
      <c r="K2406" s="32">
        <f>IF(OR($O2406="",$O2406="なし"),"",INDEX('案件'!$D$5:$D$84,$O2406)&amp;"")</f>
        <v/>
      </c>
      <c r="L2406" s="32">
        <f>IF(AND($A2406="",$B2406="",$C2406="",$F2406="",$G2406=""),"",IF(NOT(ISNUMBER($A2406)),"日付がない",IF($P2406="","氏名がない",IF($P2406="なし","氏名がメンバーにない",IF($O2406="","案件コードがない",IF($O2406="なし","案件コードが案件にない",IF($I2406="","時間がない",IF((N($F2406)*60+N($G2406))=0,"時間が0",IF($I2406=0,"丸めると0分","")))))))))</f>
        <v/>
      </c>
      <c r="M2406" s="58" t="n"/>
      <c r="N2406" s="33">
        <f>IF(ISNUMBER($A2406),DATE(YEAR($A2406),MONTH($A2406),1),"")</f>
        <v/>
      </c>
      <c r="O2406" s="34">
        <f>IF($C2406="","",IFERROR(MATCH($C2406,'案件'!$A$5:$A$84,0),"なし"))</f>
        <v/>
      </c>
      <c r="P2406" s="34">
        <f>IF($B2406="","",IFERROR(MATCH($B2406,'メンバー'!$B$5:$B$24,0),"なし"))</f>
        <v/>
      </c>
    </row>
    <row r="2407" ht="17" customHeight="1">
      <c r="A2407" s="23" t="n"/>
      <c r="B2407" s="21" t="n"/>
      <c r="C2407" s="21" t="n"/>
      <c r="D2407" s="29">
        <f>IF(OR($O2407="",$O2407="なし"),"",INDEX('案件'!$B$5:$B$84,$O2407)&amp;"")</f>
        <v/>
      </c>
      <c r="E2407" s="19" t="n"/>
      <c r="F2407" s="22" t="n"/>
      <c r="G2407" s="22" t="n"/>
      <c r="H2407" s="19" t="n"/>
      <c r="I2407" s="30">
        <f>IF(AND($F2407="",$G2407=""),"",IF(N('設定'!$B$11)&gt;0,ROUND((N($F2407)*60+N($G2407))/N('設定'!$B$11),0)*N('設定'!$B$11),(N($F2407)*60+N($G2407)))/60)</f>
        <v/>
      </c>
      <c r="J2407" s="31">
        <f>IF(OR($I2407="",$P2407="",$P2407="なし"),"",$I2407*N(INDEX('メンバー'!$D$5:$D$24,$P2407)))</f>
        <v/>
      </c>
      <c r="K2407" s="32">
        <f>IF(OR($O2407="",$O2407="なし"),"",INDEX('案件'!$D$5:$D$84,$O2407)&amp;"")</f>
        <v/>
      </c>
      <c r="L2407" s="32">
        <f>IF(AND($A2407="",$B2407="",$C2407="",$F2407="",$G2407=""),"",IF(NOT(ISNUMBER($A2407)),"日付がない",IF($P2407="","氏名がない",IF($P2407="なし","氏名がメンバーにない",IF($O2407="","案件コードがない",IF($O2407="なし","案件コードが案件にない",IF($I2407="","時間がない",IF((N($F2407)*60+N($G2407))=0,"時間が0",IF($I2407=0,"丸めると0分","")))))))))</f>
        <v/>
      </c>
      <c r="M2407" s="58" t="n"/>
      <c r="N2407" s="33">
        <f>IF(ISNUMBER($A2407),DATE(YEAR($A2407),MONTH($A2407),1),"")</f>
        <v/>
      </c>
      <c r="O2407" s="34">
        <f>IF($C2407="","",IFERROR(MATCH($C2407,'案件'!$A$5:$A$84,0),"なし"))</f>
        <v/>
      </c>
      <c r="P2407" s="34">
        <f>IF($B2407="","",IFERROR(MATCH($B2407,'メンバー'!$B$5:$B$24,0),"なし"))</f>
        <v/>
      </c>
    </row>
    <row r="2408" ht="17" customHeight="1">
      <c r="A2408" s="23" t="n"/>
      <c r="B2408" s="21" t="n"/>
      <c r="C2408" s="21" t="n"/>
      <c r="D2408" s="29">
        <f>IF(OR($O2408="",$O2408="なし"),"",INDEX('案件'!$B$5:$B$84,$O2408)&amp;"")</f>
        <v/>
      </c>
      <c r="E2408" s="19" t="n"/>
      <c r="F2408" s="22" t="n"/>
      <c r="G2408" s="22" t="n"/>
      <c r="H2408" s="19" t="n"/>
      <c r="I2408" s="30">
        <f>IF(AND($F2408="",$G2408=""),"",IF(N('設定'!$B$11)&gt;0,ROUND((N($F2408)*60+N($G2408))/N('設定'!$B$11),0)*N('設定'!$B$11),(N($F2408)*60+N($G2408)))/60)</f>
        <v/>
      </c>
      <c r="J2408" s="31">
        <f>IF(OR($I2408="",$P2408="",$P2408="なし"),"",$I2408*N(INDEX('メンバー'!$D$5:$D$24,$P2408)))</f>
        <v/>
      </c>
      <c r="K2408" s="32">
        <f>IF(OR($O2408="",$O2408="なし"),"",INDEX('案件'!$D$5:$D$84,$O2408)&amp;"")</f>
        <v/>
      </c>
      <c r="L2408" s="32">
        <f>IF(AND($A2408="",$B2408="",$C2408="",$F2408="",$G2408=""),"",IF(NOT(ISNUMBER($A2408)),"日付がない",IF($P2408="","氏名がない",IF($P2408="なし","氏名がメンバーにない",IF($O2408="","案件コードがない",IF($O2408="なし","案件コードが案件にない",IF($I2408="","時間がない",IF((N($F2408)*60+N($G2408))=0,"時間が0",IF($I2408=0,"丸めると0分","")))))))))</f>
        <v/>
      </c>
      <c r="M2408" s="58" t="n"/>
      <c r="N2408" s="33">
        <f>IF(ISNUMBER($A2408),DATE(YEAR($A2408),MONTH($A2408),1),"")</f>
        <v/>
      </c>
      <c r="O2408" s="34">
        <f>IF($C2408="","",IFERROR(MATCH($C2408,'案件'!$A$5:$A$84,0),"なし"))</f>
        <v/>
      </c>
      <c r="P2408" s="34">
        <f>IF($B2408="","",IFERROR(MATCH($B2408,'メンバー'!$B$5:$B$24,0),"なし"))</f>
        <v/>
      </c>
    </row>
    <row r="2409" ht="17" customHeight="1">
      <c r="A2409" s="23" t="n"/>
      <c r="B2409" s="21" t="n"/>
      <c r="C2409" s="21" t="n"/>
      <c r="D2409" s="29">
        <f>IF(OR($O2409="",$O2409="なし"),"",INDEX('案件'!$B$5:$B$84,$O2409)&amp;"")</f>
        <v/>
      </c>
      <c r="E2409" s="19" t="n"/>
      <c r="F2409" s="22" t="n"/>
      <c r="G2409" s="22" t="n"/>
      <c r="H2409" s="19" t="n"/>
      <c r="I2409" s="30">
        <f>IF(AND($F2409="",$G2409=""),"",IF(N('設定'!$B$11)&gt;0,ROUND((N($F2409)*60+N($G2409))/N('設定'!$B$11),0)*N('設定'!$B$11),(N($F2409)*60+N($G2409)))/60)</f>
        <v/>
      </c>
      <c r="J2409" s="31">
        <f>IF(OR($I2409="",$P2409="",$P2409="なし"),"",$I2409*N(INDEX('メンバー'!$D$5:$D$24,$P2409)))</f>
        <v/>
      </c>
      <c r="K2409" s="32">
        <f>IF(OR($O2409="",$O2409="なし"),"",INDEX('案件'!$D$5:$D$84,$O2409)&amp;"")</f>
        <v/>
      </c>
      <c r="L2409" s="32">
        <f>IF(AND($A2409="",$B2409="",$C2409="",$F2409="",$G2409=""),"",IF(NOT(ISNUMBER($A2409)),"日付がない",IF($P2409="","氏名がない",IF($P2409="なし","氏名がメンバーにない",IF($O2409="","案件コードがない",IF($O2409="なし","案件コードが案件にない",IF($I2409="","時間がない",IF((N($F2409)*60+N($G2409))=0,"時間が0",IF($I2409=0,"丸めると0分","")))))))))</f>
        <v/>
      </c>
      <c r="M2409" s="58" t="n"/>
      <c r="N2409" s="33">
        <f>IF(ISNUMBER($A2409),DATE(YEAR($A2409),MONTH($A2409),1),"")</f>
        <v/>
      </c>
      <c r="O2409" s="34">
        <f>IF($C2409="","",IFERROR(MATCH($C2409,'案件'!$A$5:$A$84,0),"なし"))</f>
        <v/>
      </c>
      <c r="P2409" s="34">
        <f>IF($B2409="","",IFERROR(MATCH($B2409,'メンバー'!$B$5:$B$24,0),"なし"))</f>
        <v/>
      </c>
    </row>
    <row r="2410" ht="17" customHeight="1">
      <c r="A2410" s="23" t="n"/>
      <c r="B2410" s="21" t="n"/>
      <c r="C2410" s="21" t="n"/>
      <c r="D2410" s="29">
        <f>IF(OR($O2410="",$O2410="なし"),"",INDEX('案件'!$B$5:$B$84,$O2410)&amp;"")</f>
        <v/>
      </c>
      <c r="E2410" s="19" t="n"/>
      <c r="F2410" s="22" t="n"/>
      <c r="G2410" s="22" t="n"/>
      <c r="H2410" s="19" t="n"/>
      <c r="I2410" s="30">
        <f>IF(AND($F2410="",$G2410=""),"",IF(N('設定'!$B$11)&gt;0,ROUND((N($F2410)*60+N($G2410))/N('設定'!$B$11),0)*N('設定'!$B$11),(N($F2410)*60+N($G2410)))/60)</f>
        <v/>
      </c>
      <c r="J2410" s="31">
        <f>IF(OR($I2410="",$P2410="",$P2410="なし"),"",$I2410*N(INDEX('メンバー'!$D$5:$D$24,$P2410)))</f>
        <v/>
      </c>
      <c r="K2410" s="32">
        <f>IF(OR($O2410="",$O2410="なし"),"",INDEX('案件'!$D$5:$D$84,$O2410)&amp;"")</f>
        <v/>
      </c>
      <c r="L2410" s="32">
        <f>IF(AND($A2410="",$B2410="",$C2410="",$F2410="",$G2410=""),"",IF(NOT(ISNUMBER($A2410)),"日付がない",IF($P2410="","氏名がない",IF($P2410="なし","氏名がメンバーにない",IF($O2410="","案件コードがない",IF($O2410="なし","案件コードが案件にない",IF($I2410="","時間がない",IF((N($F2410)*60+N($G2410))=0,"時間が0",IF($I2410=0,"丸めると0分","")))))))))</f>
        <v/>
      </c>
      <c r="M2410" s="58" t="n"/>
      <c r="N2410" s="33">
        <f>IF(ISNUMBER($A2410),DATE(YEAR($A2410),MONTH($A2410),1),"")</f>
        <v/>
      </c>
      <c r="O2410" s="34">
        <f>IF($C2410="","",IFERROR(MATCH($C2410,'案件'!$A$5:$A$84,0),"なし"))</f>
        <v/>
      </c>
      <c r="P2410" s="34">
        <f>IF($B2410="","",IFERROR(MATCH($B2410,'メンバー'!$B$5:$B$24,0),"なし"))</f>
        <v/>
      </c>
    </row>
    <row r="2411" ht="17" customHeight="1">
      <c r="A2411" s="23" t="n"/>
      <c r="B2411" s="21" t="n"/>
      <c r="C2411" s="21" t="n"/>
      <c r="D2411" s="29">
        <f>IF(OR($O2411="",$O2411="なし"),"",INDEX('案件'!$B$5:$B$84,$O2411)&amp;"")</f>
        <v/>
      </c>
      <c r="E2411" s="19" t="n"/>
      <c r="F2411" s="22" t="n"/>
      <c r="G2411" s="22" t="n"/>
      <c r="H2411" s="19" t="n"/>
      <c r="I2411" s="30">
        <f>IF(AND($F2411="",$G2411=""),"",IF(N('設定'!$B$11)&gt;0,ROUND((N($F2411)*60+N($G2411))/N('設定'!$B$11),0)*N('設定'!$B$11),(N($F2411)*60+N($G2411)))/60)</f>
        <v/>
      </c>
      <c r="J2411" s="31">
        <f>IF(OR($I2411="",$P2411="",$P2411="なし"),"",$I2411*N(INDEX('メンバー'!$D$5:$D$24,$P2411)))</f>
        <v/>
      </c>
      <c r="K2411" s="32">
        <f>IF(OR($O2411="",$O2411="なし"),"",INDEX('案件'!$D$5:$D$84,$O2411)&amp;"")</f>
        <v/>
      </c>
      <c r="L2411" s="32">
        <f>IF(AND($A2411="",$B2411="",$C2411="",$F2411="",$G2411=""),"",IF(NOT(ISNUMBER($A2411)),"日付がない",IF($P2411="","氏名がない",IF($P2411="なし","氏名がメンバーにない",IF($O2411="","案件コードがない",IF($O2411="なし","案件コードが案件にない",IF($I2411="","時間がない",IF((N($F2411)*60+N($G2411))=0,"時間が0",IF($I2411=0,"丸めると0分","")))))))))</f>
        <v/>
      </c>
      <c r="M2411" s="58" t="n"/>
      <c r="N2411" s="33">
        <f>IF(ISNUMBER($A2411),DATE(YEAR($A2411),MONTH($A2411),1),"")</f>
        <v/>
      </c>
      <c r="O2411" s="34">
        <f>IF($C2411="","",IFERROR(MATCH($C2411,'案件'!$A$5:$A$84,0),"なし"))</f>
        <v/>
      </c>
      <c r="P2411" s="34">
        <f>IF($B2411="","",IFERROR(MATCH($B2411,'メンバー'!$B$5:$B$24,0),"なし"))</f>
        <v/>
      </c>
    </row>
    <row r="2412" ht="17" customHeight="1">
      <c r="A2412" s="23" t="n"/>
      <c r="B2412" s="21" t="n"/>
      <c r="C2412" s="21" t="n"/>
      <c r="D2412" s="29">
        <f>IF(OR($O2412="",$O2412="なし"),"",INDEX('案件'!$B$5:$B$84,$O2412)&amp;"")</f>
        <v/>
      </c>
      <c r="E2412" s="19" t="n"/>
      <c r="F2412" s="22" t="n"/>
      <c r="G2412" s="22" t="n"/>
      <c r="H2412" s="19" t="n"/>
      <c r="I2412" s="30">
        <f>IF(AND($F2412="",$G2412=""),"",IF(N('設定'!$B$11)&gt;0,ROUND((N($F2412)*60+N($G2412))/N('設定'!$B$11),0)*N('設定'!$B$11),(N($F2412)*60+N($G2412)))/60)</f>
        <v/>
      </c>
      <c r="J2412" s="31">
        <f>IF(OR($I2412="",$P2412="",$P2412="なし"),"",$I2412*N(INDEX('メンバー'!$D$5:$D$24,$P2412)))</f>
        <v/>
      </c>
      <c r="K2412" s="32">
        <f>IF(OR($O2412="",$O2412="なし"),"",INDEX('案件'!$D$5:$D$84,$O2412)&amp;"")</f>
        <v/>
      </c>
      <c r="L2412" s="32">
        <f>IF(AND($A2412="",$B2412="",$C2412="",$F2412="",$G2412=""),"",IF(NOT(ISNUMBER($A2412)),"日付がない",IF($P2412="","氏名がない",IF($P2412="なし","氏名がメンバーにない",IF($O2412="","案件コードがない",IF($O2412="なし","案件コードが案件にない",IF($I2412="","時間がない",IF((N($F2412)*60+N($G2412))=0,"時間が0",IF($I2412=0,"丸めると0分","")))))))))</f>
        <v/>
      </c>
      <c r="M2412" s="58" t="n"/>
      <c r="N2412" s="33">
        <f>IF(ISNUMBER($A2412),DATE(YEAR($A2412),MONTH($A2412),1),"")</f>
        <v/>
      </c>
      <c r="O2412" s="34">
        <f>IF($C2412="","",IFERROR(MATCH($C2412,'案件'!$A$5:$A$84,0),"なし"))</f>
        <v/>
      </c>
      <c r="P2412" s="34">
        <f>IF($B2412="","",IFERROR(MATCH($B2412,'メンバー'!$B$5:$B$24,0),"なし"))</f>
        <v/>
      </c>
    </row>
    <row r="2413" ht="17" customHeight="1">
      <c r="A2413" s="23" t="n"/>
      <c r="B2413" s="21" t="n"/>
      <c r="C2413" s="21" t="n"/>
      <c r="D2413" s="29">
        <f>IF(OR($O2413="",$O2413="なし"),"",INDEX('案件'!$B$5:$B$84,$O2413)&amp;"")</f>
        <v/>
      </c>
      <c r="E2413" s="19" t="n"/>
      <c r="F2413" s="22" t="n"/>
      <c r="G2413" s="22" t="n"/>
      <c r="H2413" s="19" t="n"/>
      <c r="I2413" s="30">
        <f>IF(AND($F2413="",$G2413=""),"",IF(N('設定'!$B$11)&gt;0,ROUND((N($F2413)*60+N($G2413))/N('設定'!$B$11),0)*N('設定'!$B$11),(N($F2413)*60+N($G2413)))/60)</f>
        <v/>
      </c>
      <c r="J2413" s="31">
        <f>IF(OR($I2413="",$P2413="",$P2413="なし"),"",$I2413*N(INDEX('メンバー'!$D$5:$D$24,$P2413)))</f>
        <v/>
      </c>
      <c r="K2413" s="32">
        <f>IF(OR($O2413="",$O2413="なし"),"",INDEX('案件'!$D$5:$D$84,$O2413)&amp;"")</f>
        <v/>
      </c>
      <c r="L2413" s="32">
        <f>IF(AND($A2413="",$B2413="",$C2413="",$F2413="",$G2413=""),"",IF(NOT(ISNUMBER($A2413)),"日付がない",IF($P2413="","氏名がない",IF($P2413="なし","氏名がメンバーにない",IF($O2413="","案件コードがない",IF($O2413="なし","案件コードが案件にない",IF($I2413="","時間がない",IF((N($F2413)*60+N($G2413))=0,"時間が0",IF($I2413=0,"丸めると0分","")))))))))</f>
        <v/>
      </c>
      <c r="M2413" s="58" t="n"/>
      <c r="N2413" s="33">
        <f>IF(ISNUMBER($A2413),DATE(YEAR($A2413),MONTH($A2413),1),"")</f>
        <v/>
      </c>
      <c r="O2413" s="34">
        <f>IF($C2413="","",IFERROR(MATCH($C2413,'案件'!$A$5:$A$84,0),"なし"))</f>
        <v/>
      </c>
      <c r="P2413" s="34">
        <f>IF($B2413="","",IFERROR(MATCH($B2413,'メンバー'!$B$5:$B$24,0),"なし"))</f>
        <v/>
      </c>
    </row>
    <row r="2414" ht="17" customHeight="1">
      <c r="A2414" s="23" t="n"/>
      <c r="B2414" s="21" t="n"/>
      <c r="C2414" s="21" t="n"/>
      <c r="D2414" s="29">
        <f>IF(OR($O2414="",$O2414="なし"),"",INDEX('案件'!$B$5:$B$84,$O2414)&amp;"")</f>
        <v/>
      </c>
      <c r="E2414" s="19" t="n"/>
      <c r="F2414" s="22" t="n"/>
      <c r="G2414" s="22" t="n"/>
      <c r="H2414" s="19" t="n"/>
      <c r="I2414" s="30">
        <f>IF(AND($F2414="",$G2414=""),"",IF(N('設定'!$B$11)&gt;0,ROUND((N($F2414)*60+N($G2414))/N('設定'!$B$11),0)*N('設定'!$B$11),(N($F2414)*60+N($G2414)))/60)</f>
        <v/>
      </c>
      <c r="J2414" s="31">
        <f>IF(OR($I2414="",$P2414="",$P2414="なし"),"",$I2414*N(INDEX('メンバー'!$D$5:$D$24,$P2414)))</f>
        <v/>
      </c>
      <c r="K2414" s="32">
        <f>IF(OR($O2414="",$O2414="なし"),"",INDEX('案件'!$D$5:$D$84,$O2414)&amp;"")</f>
        <v/>
      </c>
      <c r="L2414" s="32">
        <f>IF(AND($A2414="",$B2414="",$C2414="",$F2414="",$G2414=""),"",IF(NOT(ISNUMBER($A2414)),"日付がない",IF($P2414="","氏名がない",IF($P2414="なし","氏名がメンバーにない",IF($O2414="","案件コードがない",IF($O2414="なし","案件コードが案件にない",IF($I2414="","時間がない",IF((N($F2414)*60+N($G2414))=0,"時間が0",IF($I2414=0,"丸めると0分","")))))))))</f>
        <v/>
      </c>
      <c r="M2414" s="58" t="n"/>
      <c r="N2414" s="33">
        <f>IF(ISNUMBER($A2414),DATE(YEAR($A2414),MONTH($A2414),1),"")</f>
        <v/>
      </c>
      <c r="O2414" s="34">
        <f>IF($C2414="","",IFERROR(MATCH($C2414,'案件'!$A$5:$A$84,0),"なし"))</f>
        <v/>
      </c>
      <c r="P2414" s="34">
        <f>IF($B2414="","",IFERROR(MATCH($B2414,'メンバー'!$B$5:$B$24,0),"なし"))</f>
        <v/>
      </c>
    </row>
    <row r="2415" ht="17" customHeight="1">
      <c r="A2415" s="23" t="n"/>
      <c r="B2415" s="21" t="n"/>
      <c r="C2415" s="21" t="n"/>
      <c r="D2415" s="29">
        <f>IF(OR($O2415="",$O2415="なし"),"",INDEX('案件'!$B$5:$B$84,$O2415)&amp;"")</f>
        <v/>
      </c>
      <c r="E2415" s="19" t="n"/>
      <c r="F2415" s="22" t="n"/>
      <c r="G2415" s="22" t="n"/>
      <c r="H2415" s="19" t="n"/>
      <c r="I2415" s="30">
        <f>IF(AND($F2415="",$G2415=""),"",IF(N('設定'!$B$11)&gt;0,ROUND((N($F2415)*60+N($G2415))/N('設定'!$B$11),0)*N('設定'!$B$11),(N($F2415)*60+N($G2415)))/60)</f>
        <v/>
      </c>
      <c r="J2415" s="31">
        <f>IF(OR($I2415="",$P2415="",$P2415="なし"),"",$I2415*N(INDEX('メンバー'!$D$5:$D$24,$P2415)))</f>
        <v/>
      </c>
      <c r="K2415" s="32">
        <f>IF(OR($O2415="",$O2415="なし"),"",INDEX('案件'!$D$5:$D$84,$O2415)&amp;"")</f>
        <v/>
      </c>
      <c r="L2415" s="32">
        <f>IF(AND($A2415="",$B2415="",$C2415="",$F2415="",$G2415=""),"",IF(NOT(ISNUMBER($A2415)),"日付がない",IF($P2415="","氏名がない",IF($P2415="なし","氏名がメンバーにない",IF($O2415="","案件コードがない",IF($O2415="なし","案件コードが案件にない",IF($I2415="","時間がない",IF((N($F2415)*60+N($G2415))=0,"時間が0",IF($I2415=0,"丸めると0分","")))))))))</f>
        <v/>
      </c>
      <c r="M2415" s="58" t="n"/>
      <c r="N2415" s="33">
        <f>IF(ISNUMBER($A2415),DATE(YEAR($A2415),MONTH($A2415),1),"")</f>
        <v/>
      </c>
      <c r="O2415" s="34">
        <f>IF($C2415="","",IFERROR(MATCH($C2415,'案件'!$A$5:$A$84,0),"なし"))</f>
        <v/>
      </c>
      <c r="P2415" s="34">
        <f>IF($B2415="","",IFERROR(MATCH($B2415,'メンバー'!$B$5:$B$24,0),"なし"))</f>
        <v/>
      </c>
    </row>
    <row r="2416" ht="17" customHeight="1">
      <c r="A2416" s="23" t="n"/>
      <c r="B2416" s="21" t="n"/>
      <c r="C2416" s="21" t="n"/>
      <c r="D2416" s="29">
        <f>IF(OR($O2416="",$O2416="なし"),"",INDEX('案件'!$B$5:$B$84,$O2416)&amp;"")</f>
        <v/>
      </c>
      <c r="E2416" s="19" t="n"/>
      <c r="F2416" s="22" t="n"/>
      <c r="G2416" s="22" t="n"/>
      <c r="H2416" s="19" t="n"/>
      <c r="I2416" s="30">
        <f>IF(AND($F2416="",$G2416=""),"",IF(N('設定'!$B$11)&gt;0,ROUND((N($F2416)*60+N($G2416))/N('設定'!$B$11),0)*N('設定'!$B$11),(N($F2416)*60+N($G2416)))/60)</f>
        <v/>
      </c>
      <c r="J2416" s="31">
        <f>IF(OR($I2416="",$P2416="",$P2416="なし"),"",$I2416*N(INDEX('メンバー'!$D$5:$D$24,$P2416)))</f>
        <v/>
      </c>
      <c r="K2416" s="32">
        <f>IF(OR($O2416="",$O2416="なし"),"",INDEX('案件'!$D$5:$D$84,$O2416)&amp;"")</f>
        <v/>
      </c>
      <c r="L2416" s="32">
        <f>IF(AND($A2416="",$B2416="",$C2416="",$F2416="",$G2416=""),"",IF(NOT(ISNUMBER($A2416)),"日付がない",IF($P2416="","氏名がない",IF($P2416="なし","氏名がメンバーにない",IF($O2416="","案件コードがない",IF($O2416="なし","案件コードが案件にない",IF($I2416="","時間がない",IF((N($F2416)*60+N($G2416))=0,"時間が0",IF($I2416=0,"丸めると0分","")))))))))</f>
        <v/>
      </c>
      <c r="M2416" s="58" t="n"/>
      <c r="N2416" s="33">
        <f>IF(ISNUMBER($A2416),DATE(YEAR($A2416),MONTH($A2416),1),"")</f>
        <v/>
      </c>
      <c r="O2416" s="34">
        <f>IF($C2416="","",IFERROR(MATCH($C2416,'案件'!$A$5:$A$84,0),"なし"))</f>
        <v/>
      </c>
      <c r="P2416" s="34">
        <f>IF($B2416="","",IFERROR(MATCH($B2416,'メンバー'!$B$5:$B$24,0),"なし"))</f>
        <v/>
      </c>
    </row>
    <row r="2417" ht="17" customHeight="1">
      <c r="A2417" s="23" t="n"/>
      <c r="B2417" s="21" t="n"/>
      <c r="C2417" s="21" t="n"/>
      <c r="D2417" s="29">
        <f>IF(OR($O2417="",$O2417="なし"),"",INDEX('案件'!$B$5:$B$84,$O2417)&amp;"")</f>
        <v/>
      </c>
      <c r="E2417" s="19" t="n"/>
      <c r="F2417" s="22" t="n"/>
      <c r="G2417" s="22" t="n"/>
      <c r="H2417" s="19" t="n"/>
      <c r="I2417" s="30">
        <f>IF(AND($F2417="",$G2417=""),"",IF(N('設定'!$B$11)&gt;0,ROUND((N($F2417)*60+N($G2417))/N('設定'!$B$11),0)*N('設定'!$B$11),(N($F2417)*60+N($G2417)))/60)</f>
        <v/>
      </c>
      <c r="J2417" s="31">
        <f>IF(OR($I2417="",$P2417="",$P2417="なし"),"",$I2417*N(INDEX('メンバー'!$D$5:$D$24,$P2417)))</f>
        <v/>
      </c>
      <c r="K2417" s="32">
        <f>IF(OR($O2417="",$O2417="なし"),"",INDEX('案件'!$D$5:$D$84,$O2417)&amp;"")</f>
        <v/>
      </c>
      <c r="L2417" s="32">
        <f>IF(AND($A2417="",$B2417="",$C2417="",$F2417="",$G2417=""),"",IF(NOT(ISNUMBER($A2417)),"日付がない",IF($P2417="","氏名がない",IF($P2417="なし","氏名がメンバーにない",IF($O2417="","案件コードがない",IF($O2417="なし","案件コードが案件にない",IF($I2417="","時間がない",IF((N($F2417)*60+N($G2417))=0,"時間が0",IF($I2417=0,"丸めると0分","")))))))))</f>
        <v/>
      </c>
      <c r="M2417" s="58" t="n"/>
      <c r="N2417" s="33">
        <f>IF(ISNUMBER($A2417),DATE(YEAR($A2417),MONTH($A2417),1),"")</f>
        <v/>
      </c>
      <c r="O2417" s="34">
        <f>IF($C2417="","",IFERROR(MATCH($C2417,'案件'!$A$5:$A$84,0),"なし"))</f>
        <v/>
      </c>
      <c r="P2417" s="34">
        <f>IF($B2417="","",IFERROR(MATCH($B2417,'メンバー'!$B$5:$B$24,0),"なし"))</f>
        <v/>
      </c>
    </row>
    <row r="2418" ht="17" customHeight="1">
      <c r="A2418" s="23" t="n"/>
      <c r="B2418" s="21" t="n"/>
      <c r="C2418" s="21" t="n"/>
      <c r="D2418" s="29">
        <f>IF(OR($O2418="",$O2418="なし"),"",INDEX('案件'!$B$5:$B$84,$O2418)&amp;"")</f>
        <v/>
      </c>
      <c r="E2418" s="19" t="n"/>
      <c r="F2418" s="22" t="n"/>
      <c r="G2418" s="22" t="n"/>
      <c r="H2418" s="19" t="n"/>
      <c r="I2418" s="30">
        <f>IF(AND($F2418="",$G2418=""),"",IF(N('設定'!$B$11)&gt;0,ROUND((N($F2418)*60+N($G2418))/N('設定'!$B$11),0)*N('設定'!$B$11),(N($F2418)*60+N($G2418)))/60)</f>
        <v/>
      </c>
      <c r="J2418" s="31">
        <f>IF(OR($I2418="",$P2418="",$P2418="なし"),"",$I2418*N(INDEX('メンバー'!$D$5:$D$24,$P2418)))</f>
        <v/>
      </c>
      <c r="K2418" s="32">
        <f>IF(OR($O2418="",$O2418="なし"),"",INDEX('案件'!$D$5:$D$84,$O2418)&amp;"")</f>
        <v/>
      </c>
      <c r="L2418" s="32">
        <f>IF(AND($A2418="",$B2418="",$C2418="",$F2418="",$G2418=""),"",IF(NOT(ISNUMBER($A2418)),"日付がない",IF($P2418="","氏名がない",IF($P2418="なし","氏名がメンバーにない",IF($O2418="","案件コードがない",IF($O2418="なし","案件コードが案件にない",IF($I2418="","時間がない",IF((N($F2418)*60+N($G2418))=0,"時間が0",IF($I2418=0,"丸めると0分","")))))))))</f>
        <v/>
      </c>
      <c r="M2418" s="58" t="n"/>
      <c r="N2418" s="33">
        <f>IF(ISNUMBER($A2418),DATE(YEAR($A2418),MONTH($A2418),1),"")</f>
        <v/>
      </c>
      <c r="O2418" s="34">
        <f>IF($C2418="","",IFERROR(MATCH($C2418,'案件'!$A$5:$A$84,0),"なし"))</f>
        <v/>
      </c>
      <c r="P2418" s="34">
        <f>IF($B2418="","",IFERROR(MATCH($B2418,'メンバー'!$B$5:$B$24,0),"なし"))</f>
        <v/>
      </c>
    </row>
    <row r="2419" ht="17" customHeight="1">
      <c r="A2419" s="23" t="n"/>
      <c r="B2419" s="21" t="n"/>
      <c r="C2419" s="21" t="n"/>
      <c r="D2419" s="29">
        <f>IF(OR($O2419="",$O2419="なし"),"",INDEX('案件'!$B$5:$B$84,$O2419)&amp;"")</f>
        <v/>
      </c>
      <c r="E2419" s="19" t="n"/>
      <c r="F2419" s="22" t="n"/>
      <c r="G2419" s="22" t="n"/>
      <c r="H2419" s="19" t="n"/>
      <c r="I2419" s="30">
        <f>IF(AND($F2419="",$G2419=""),"",IF(N('設定'!$B$11)&gt;0,ROUND((N($F2419)*60+N($G2419))/N('設定'!$B$11),0)*N('設定'!$B$11),(N($F2419)*60+N($G2419)))/60)</f>
        <v/>
      </c>
      <c r="J2419" s="31">
        <f>IF(OR($I2419="",$P2419="",$P2419="なし"),"",$I2419*N(INDEX('メンバー'!$D$5:$D$24,$P2419)))</f>
        <v/>
      </c>
      <c r="K2419" s="32">
        <f>IF(OR($O2419="",$O2419="なし"),"",INDEX('案件'!$D$5:$D$84,$O2419)&amp;"")</f>
        <v/>
      </c>
      <c r="L2419" s="32">
        <f>IF(AND($A2419="",$B2419="",$C2419="",$F2419="",$G2419=""),"",IF(NOT(ISNUMBER($A2419)),"日付がない",IF($P2419="","氏名がない",IF($P2419="なし","氏名がメンバーにない",IF($O2419="","案件コードがない",IF($O2419="なし","案件コードが案件にない",IF($I2419="","時間がない",IF((N($F2419)*60+N($G2419))=0,"時間が0",IF($I2419=0,"丸めると0分","")))))))))</f>
        <v/>
      </c>
      <c r="M2419" s="58" t="n"/>
      <c r="N2419" s="33">
        <f>IF(ISNUMBER($A2419),DATE(YEAR($A2419),MONTH($A2419),1),"")</f>
        <v/>
      </c>
      <c r="O2419" s="34">
        <f>IF($C2419="","",IFERROR(MATCH($C2419,'案件'!$A$5:$A$84,0),"なし"))</f>
        <v/>
      </c>
      <c r="P2419" s="34">
        <f>IF($B2419="","",IFERROR(MATCH($B2419,'メンバー'!$B$5:$B$24,0),"なし"))</f>
        <v/>
      </c>
    </row>
    <row r="2420" ht="17" customHeight="1">
      <c r="A2420" s="23" t="n"/>
      <c r="B2420" s="21" t="n"/>
      <c r="C2420" s="21" t="n"/>
      <c r="D2420" s="29">
        <f>IF(OR($O2420="",$O2420="なし"),"",INDEX('案件'!$B$5:$B$84,$O2420)&amp;"")</f>
        <v/>
      </c>
      <c r="E2420" s="19" t="n"/>
      <c r="F2420" s="22" t="n"/>
      <c r="G2420" s="22" t="n"/>
      <c r="H2420" s="19" t="n"/>
      <c r="I2420" s="30">
        <f>IF(AND($F2420="",$G2420=""),"",IF(N('設定'!$B$11)&gt;0,ROUND((N($F2420)*60+N($G2420))/N('設定'!$B$11),0)*N('設定'!$B$11),(N($F2420)*60+N($G2420)))/60)</f>
        <v/>
      </c>
      <c r="J2420" s="31">
        <f>IF(OR($I2420="",$P2420="",$P2420="なし"),"",$I2420*N(INDEX('メンバー'!$D$5:$D$24,$P2420)))</f>
        <v/>
      </c>
      <c r="K2420" s="32">
        <f>IF(OR($O2420="",$O2420="なし"),"",INDEX('案件'!$D$5:$D$84,$O2420)&amp;"")</f>
        <v/>
      </c>
      <c r="L2420" s="32">
        <f>IF(AND($A2420="",$B2420="",$C2420="",$F2420="",$G2420=""),"",IF(NOT(ISNUMBER($A2420)),"日付がない",IF($P2420="","氏名がない",IF($P2420="なし","氏名がメンバーにない",IF($O2420="","案件コードがない",IF($O2420="なし","案件コードが案件にない",IF($I2420="","時間がない",IF((N($F2420)*60+N($G2420))=0,"時間が0",IF($I2420=0,"丸めると0分","")))))))))</f>
        <v/>
      </c>
      <c r="M2420" s="58" t="n"/>
      <c r="N2420" s="33">
        <f>IF(ISNUMBER($A2420),DATE(YEAR($A2420),MONTH($A2420),1),"")</f>
        <v/>
      </c>
      <c r="O2420" s="34">
        <f>IF($C2420="","",IFERROR(MATCH($C2420,'案件'!$A$5:$A$84,0),"なし"))</f>
        <v/>
      </c>
      <c r="P2420" s="34">
        <f>IF($B2420="","",IFERROR(MATCH($B2420,'メンバー'!$B$5:$B$24,0),"なし"))</f>
        <v/>
      </c>
    </row>
    <row r="2421" ht="17" customHeight="1">
      <c r="A2421" s="23" t="n"/>
      <c r="B2421" s="21" t="n"/>
      <c r="C2421" s="21" t="n"/>
      <c r="D2421" s="29">
        <f>IF(OR($O2421="",$O2421="なし"),"",INDEX('案件'!$B$5:$B$84,$O2421)&amp;"")</f>
        <v/>
      </c>
      <c r="E2421" s="19" t="n"/>
      <c r="F2421" s="22" t="n"/>
      <c r="G2421" s="22" t="n"/>
      <c r="H2421" s="19" t="n"/>
      <c r="I2421" s="30">
        <f>IF(AND($F2421="",$G2421=""),"",IF(N('設定'!$B$11)&gt;0,ROUND((N($F2421)*60+N($G2421))/N('設定'!$B$11),0)*N('設定'!$B$11),(N($F2421)*60+N($G2421)))/60)</f>
        <v/>
      </c>
      <c r="J2421" s="31">
        <f>IF(OR($I2421="",$P2421="",$P2421="なし"),"",$I2421*N(INDEX('メンバー'!$D$5:$D$24,$P2421)))</f>
        <v/>
      </c>
      <c r="K2421" s="32">
        <f>IF(OR($O2421="",$O2421="なし"),"",INDEX('案件'!$D$5:$D$84,$O2421)&amp;"")</f>
        <v/>
      </c>
      <c r="L2421" s="32">
        <f>IF(AND($A2421="",$B2421="",$C2421="",$F2421="",$G2421=""),"",IF(NOT(ISNUMBER($A2421)),"日付がない",IF($P2421="","氏名がない",IF($P2421="なし","氏名がメンバーにない",IF($O2421="","案件コードがない",IF($O2421="なし","案件コードが案件にない",IF($I2421="","時間がない",IF((N($F2421)*60+N($G2421))=0,"時間が0",IF($I2421=0,"丸めると0分","")))))))))</f>
        <v/>
      </c>
      <c r="M2421" s="58" t="n"/>
      <c r="N2421" s="33">
        <f>IF(ISNUMBER($A2421),DATE(YEAR($A2421),MONTH($A2421),1),"")</f>
        <v/>
      </c>
      <c r="O2421" s="34">
        <f>IF($C2421="","",IFERROR(MATCH($C2421,'案件'!$A$5:$A$84,0),"なし"))</f>
        <v/>
      </c>
      <c r="P2421" s="34">
        <f>IF($B2421="","",IFERROR(MATCH($B2421,'メンバー'!$B$5:$B$24,0),"なし"))</f>
        <v/>
      </c>
    </row>
    <row r="2422" ht="17" customHeight="1">
      <c r="A2422" s="23" t="n"/>
      <c r="B2422" s="21" t="n"/>
      <c r="C2422" s="21" t="n"/>
      <c r="D2422" s="29">
        <f>IF(OR($O2422="",$O2422="なし"),"",INDEX('案件'!$B$5:$B$84,$O2422)&amp;"")</f>
        <v/>
      </c>
      <c r="E2422" s="19" t="n"/>
      <c r="F2422" s="22" t="n"/>
      <c r="G2422" s="22" t="n"/>
      <c r="H2422" s="19" t="n"/>
      <c r="I2422" s="30">
        <f>IF(AND($F2422="",$G2422=""),"",IF(N('設定'!$B$11)&gt;0,ROUND((N($F2422)*60+N($G2422))/N('設定'!$B$11),0)*N('設定'!$B$11),(N($F2422)*60+N($G2422)))/60)</f>
        <v/>
      </c>
      <c r="J2422" s="31">
        <f>IF(OR($I2422="",$P2422="",$P2422="なし"),"",$I2422*N(INDEX('メンバー'!$D$5:$D$24,$P2422)))</f>
        <v/>
      </c>
      <c r="K2422" s="32">
        <f>IF(OR($O2422="",$O2422="なし"),"",INDEX('案件'!$D$5:$D$84,$O2422)&amp;"")</f>
        <v/>
      </c>
      <c r="L2422" s="32">
        <f>IF(AND($A2422="",$B2422="",$C2422="",$F2422="",$G2422=""),"",IF(NOT(ISNUMBER($A2422)),"日付がない",IF($P2422="","氏名がない",IF($P2422="なし","氏名がメンバーにない",IF($O2422="","案件コードがない",IF($O2422="なし","案件コードが案件にない",IF($I2422="","時間がない",IF((N($F2422)*60+N($G2422))=0,"時間が0",IF($I2422=0,"丸めると0分","")))))))))</f>
        <v/>
      </c>
      <c r="M2422" s="58" t="n"/>
      <c r="N2422" s="33">
        <f>IF(ISNUMBER($A2422),DATE(YEAR($A2422),MONTH($A2422),1),"")</f>
        <v/>
      </c>
      <c r="O2422" s="34">
        <f>IF($C2422="","",IFERROR(MATCH($C2422,'案件'!$A$5:$A$84,0),"なし"))</f>
        <v/>
      </c>
      <c r="P2422" s="34">
        <f>IF($B2422="","",IFERROR(MATCH($B2422,'メンバー'!$B$5:$B$24,0),"なし"))</f>
        <v/>
      </c>
    </row>
    <row r="2423" ht="17" customHeight="1">
      <c r="A2423" s="23" t="n"/>
      <c r="B2423" s="21" t="n"/>
      <c r="C2423" s="21" t="n"/>
      <c r="D2423" s="29">
        <f>IF(OR($O2423="",$O2423="なし"),"",INDEX('案件'!$B$5:$B$84,$O2423)&amp;"")</f>
        <v/>
      </c>
      <c r="E2423" s="19" t="n"/>
      <c r="F2423" s="22" t="n"/>
      <c r="G2423" s="22" t="n"/>
      <c r="H2423" s="19" t="n"/>
      <c r="I2423" s="30">
        <f>IF(AND($F2423="",$G2423=""),"",IF(N('設定'!$B$11)&gt;0,ROUND((N($F2423)*60+N($G2423))/N('設定'!$B$11),0)*N('設定'!$B$11),(N($F2423)*60+N($G2423)))/60)</f>
        <v/>
      </c>
      <c r="J2423" s="31">
        <f>IF(OR($I2423="",$P2423="",$P2423="なし"),"",$I2423*N(INDEX('メンバー'!$D$5:$D$24,$P2423)))</f>
        <v/>
      </c>
      <c r="K2423" s="32">
        <f>IF(OR($O2423="",$O2423="なし"),"",INDEX('案件'!$D$5:$D$84,$O2423)&amp;"")</f>
        <v/>
      </c>
      <c r="L2423" s="32">
        <f>IF(AND($A2423="",$B2423="",$C2423="",$F2423="",$G2423=""),"",IF(NOT(ISNUMBER($A2423)),"日付がない",IF($P2423="","氏名がない",IF($P2423="なし","氏名がメンバーにない",IF($O2423="","案件コードがない",IF($O2423="なし","案件コードが案件にない",IF($I2423="","時間がない",IF((N($F2423)*60+N($G2423))=0,"時間が0",IF($I2423=0,"丸めると0分","")))))))))</f>
        <v/>
      </c>
      <c r="M2423" s="58" t="n"/>
      <c r="N2423" s="33">
        <f>IF(ISNUMBER($A2423),DATE(YEAR($A2423),MONTH($A2423),1),"")</f>
        <v/>
      </c>
      <c r="O2423" s="34">
        <f>IF($C2423="","",IFERROR(MATCH($C2423,'案件'!$A$5:$A$84,0),"なし"))</f>
        <v/>
      </c>
      <c r="P2423" s="34">
        <f>IF($B2423="","",IFERROR(MATCH($B2423,'メンバー'!$B$5:$B$24,0),"なし"))</f>
        <v/>
      </c>
    </row>
    <row r="2424" ht="17" customHeight="1">
      <c r="A2424" s="23" t="n"/>
      <c r="B2424" s="21" t="n"/>
      <c r="C2424" s="21" t="n"/>
      <c r="D2424" s="29">
        <f>IF(OR($O2424="",$O2424="なし"),"",INDEX('案件'!$B$5:$B$84,$O2424)&amp;"")</f>
        <v/>
      </c>
      <c r="E2424" s="19" t="n"/>
      <c r="F2424" s="22" t="n"/>
      <c r="G2424" s="22" t="n"/>
      <c r="H2424" s="19" t="n"/>
      <c r="I2424" s="30">
        <f>IF(AND($F2424="",$G2424=""),"",IF(N('設定'!$B$11)&gt;0,ROUND((N($F2424)*60+N($G2424))/N('設定'!$B$11),0)*N('設定'!$B$11),(N($F2424)*60+N($G2424)))/60)</f>
        <v/>
      </c>
      <c r="J2424" s="31">
        <f>IF(OR($I2424="",$P2424="",$P2424="なし"),"",$I2424*N(INDEX('メンバー'!$D$5:$D$24,$P2424)))</f>
        <v/>
      </c>
      <c r="K2424" s="32">
        <f>IF(OR($O2424="",$O2424="なし"),"",INDEX('案件'!$D$5:$D$84,$O2424)&amp;"")</f>
        <v/>
      </c>
      <c r="L2424" s="32">
        <f>IF(AND($A2424="",$B2424="",$C2424="",$F2424="",$G2424=""),"",IF(NOT(ISNUMBER($A2424)),"日付がない",IF($P2424="","氏名がない",IF($P2424="なし","氏名がメンバーにない",IF($O2424="","案件コードがない",IF($O2424="なし","案件コードが案件にない",IF($I2424="","時間がない",IF((N($F2424)*60+N($G2424))=0,"時間が0",IF($I2424=0,"丸めると0分","")))))))))</f>
        <v/>
      </c>
      <c r="M2424" s="58" t="n"/>
      <c r="N2424" s="33">
        <f>IF(ISNUMBER($A2424),DATE(YEAR($A2424),MONTH($A2424),1),"")</f>
        <v/>
      </c>
      <c r="O2424" s="34">
        <f>IF($C2424="","",IFERROR(MATCH($C2424,'案件'!$A$5:$A$84,0),"なし"))</f>
        <v/>
      </c>
      <c r="P2424" s="34">
        <f>IF($B2424="","",IFERROR(MATCH($B2424,'メンバー'!$B$5:$B$24,0),"なし"))</f>
        <v/>
      </c>
    </row>
    <row r="2425" ht="17" customHeight="1">
      <c r="A2425" s="23" t="n"/>
      <c r="B2425" s="21" t="n"/>
      <c r="C2425" s="21" t="n"/>
      <c r="D2425" s="29">
        <f>IF(OR($O2425="",$O2425="なし"),"",INDEX('案件'!$B$5:$B$84,$O2425)&amp;"")</f>
        <v/>
      </c>
      <c r="E2425" s="19" t="n"/>
      <c r="F2425" s="22" t="n"/>
      <c r="G2425" s="22" t="n"/>
      <c r="H2425" s="19" t="n"/>
      <c r="I2425" s="30">
        <f>IF(AND($F2425="",$G2425=""),"",IF(N('設定'!$B$11)&gt;0,ROUND((N($F2425)*60+N($G2425))/N('設定'!$B$11),0)*N('設定'!$B$11),(N($F2425)*60+N($G2425)))/60)</f>
        <v/>
      </c>
      <c r="J2425" s="31">
        <f>IF(OR($I2425="",$P2425="",$P2425="なし"),"",$I2425*N(INDEX('メンバー'!$D$5:$D$24,$P2425)))</f>
        <v/>
      </c>
      <c r="K2425" s="32">
        <f>IF(OR($O2425="",$O2425="なし"),"",INDEX('案件'!$D$5:$D$84,$O2425)&amp;"")</f>
        <v/>
      </c>
      <c r="L2425" s="32">
        <f>IF(AND($A2425="",$B2425="",$C2425="",$F2425="",$G2425=""),"",IF(NOT(ISNUMBER($A2425)),"日付がない",IF($P2425="","氏名がない",IF($P2425="なし","氏名がメンバーにない",IF($O2425="","案件コードがない",IF($O2425="なし","案件コードが案件にない",IF($I2425="","時間がない",IF((N($F2425)*60+N($G2425))=0,"時間が0",IF($I2425=0,"丸めると0分","")))))))))</f>
        <v/>
      </c>
      <c r="M2425" s="58" t="n"/>
      <c r="N2425" s="33">
        <f>IF(ISNUMBER($A2425),DATE(YEAR($A2425),MONTH($A2425),1),"")</f>
        <v/>
      </c>
      <c r="O2425" s="34">
        <f>IF($C2425="","",IFERROR(MATCH($C2425,'案件'!$A$5:$A$84,0),"なし"))</f>
        <v/>
      </c>
      <c r="P2425" s="34">
        <f>IF($B2425="","",IFERROR(MATCH($B2425,'メンバー'!$B$5:$B$24,0),"なし"))</f>
        <v/>
      </c>
    </row>
    <row r="2426" ht="17" customHeight="1">
      <c r="A2426" s="23" t="n"/>
      <c r="B2426" s="21" t="n"/>
      <c r="C2426" s="21" t="n"/>
      <c r="D2426" s="29">
        <f>IF(OR($O2426="",$O2426="なし"),"",INDEX('案件'!$B$5:$B$84,$O2426)&amp;"")</f>
        <v/>
      </c>
      <c r="E2426" s="19" t="n"/>
      <c r="F2426" s="22" t="n"/>
      <c r="G2426" s="22" t="n"/>
      <c r="H2426" s="19" t="n"/>
      <c r="I2426" s="30">
        <f>IF(AND($F2426="",$G2426=""),"",IF(N('設定'!$B$11)&gt;0,ROUND((N($F2426)*60+N($G2426))/N('設定'!$B$11),0)*N('設定'!$B$11),(N($F2426)*60+N($G2426)))/60)</f>
        <v/>
      </c>
      <c r="J2426" s="31">
        <f>IF(OR($I2426="",$P2426="",$P2426="なし"),"",$I2426*N(INDEX('メンバー'!$D$5:$D$24,$P2426)))</f>
        <v/>
      </c>
      <c r="K2426" s="32">
        <f>IF(OR($O2426="",$O2426="なし"),"",INDEX('案件'!$D$5:$D$84,$O2426)&amp;"")</f>
        <v/>
      </c>
      <c r="L2426" s="32">
        <f>IF(AND($A2426="",$B2426="",$C2426="",$F2426="",$G2426=""),"",IF(NOT(ISNUMBER($A2426)),"日付がない",IF($P2426="","氏名がない",IF($P2426="なし","氏名がメンバーにない",IF($O2426="","案件コードがない",IF($O2426="なし","案件コードが案件にない",IF($I2426="","時間がない",IF((N($F2426)*60+N($G2426))=0,"時間が0",IF($I2426=0,"丸めると0分","")))))))))</f>
        <v/>
      </c>
      <c r="M2426" s="58" t="n"/>
      <c r="N2426" s="33">
        <f>IF(ISNUMBER($A2426),DATE(YEAR($A2426),MONTH($A2426),1),"")</f>
        <v/>
      </c>
      <c r="O2426" s="34">
        <f>IF($C2426="","",IFERROR(MATCH($C2426,'案件'!$A$5:$A$84,0),"なし"))</f>
        <v/>
      </c>
      <c r="P2426" s="34">
        <f>IF($B2426="","",IFERROR(MATCH($B2426,'メンバー'!$B$5:$B$24,0),"なし"))</f>
        <v/>
      </c>
    </row>
    <row r="2427" ht="17" customHeight="1">
      <c r="A2427" s="23" t="n"/>
      <c r="B2427" s="21" t="n"/>
      <c r="C2427" s="21" t="n"/>
      <c r="D2427" s="29">
        <f>IF(OR($O2427="",$O2427="なし"),"",INDEX('案件'!$B$5:$B$84,$O2427)&amp;"")</f>
        <v/>
      </c>
      <c r="E2427" s="19" t="n"/>
      <c r="F2427" s="22" t="n"/>
      <c r="G2427" s="22" t="n"/>
      <c r="H2427" s="19" t="n"/>
      <c r="I2427" s="30">
        <f>IF(AND($F2427="",$G2427=""),"",IF(N('設定'!$B$11)&gt;0,ROUND((N($F2427)*60+N($G2427))/N('設定'!$B$11),0)*N('設定'!$B$11),(N($F2427)*60+N($G2427)))/60)</f>
        <v/>
      </c>
      <c r="J2427" s="31">
        <f>IF(OR($I2427="",$P2427="",$P2427="なし"),"",$I2427*N(INDEX('メンバー'!$D$5:$D$24,$P2427)))</f>
        <v/>
      </c>
      <c r="K2427" s="32">
        <f>IF(OR($O2427="",$O2427="なし"),"",INDEX('案件'!$D$5:$D$84,$O2427)&amp;"")</f>
        <v/>
      </c>
      <c r="L2427" s="32">
        <f>IF(AND($A2427="",$B2427="",$C2427="",$F2427="",$G2427=""),"",IF(NOT(ISNUMBER($A2427)),"日付がない",IF($P2427="","氏名がない",IF($P2427="なし","氏名がメンバーにない",IF($O2427="","案件コードがない",IF($O2427="なし","案件コードが案件にない",IF($I2427="","時間がない",IF((N($F2427)*60+N($G2427))=0,"時間が0",IF($I2427=0,"丸めると0分","")))))))))</f>
        <v/>
      </c>
      <c r="M2427" s="58" t="n"/>
      <c r="N2427" s="33">
        <f>IF(ISNUMBER($A2427),DATE(YEAR($A2427),MONTH($A2427),1),"")</f>
        <v/>
      </c>
      <c r="O2427" s="34">
        <f>IF($C2427="","",IFERROR(MATCH($C2427,'案件'!$A$5:$A$84,0),"なし"))</f>
        <v/>
      </c>
      <c r="P2427" s="34">
        <f>IF($B2427="","",IFERROR(MATCH($B2427,'メンバー'!$B$5:$B$24,0),"なし"))</f>
        <v/>
      </c>
    </row>
    <row r="2428" ht="17" customHeight="1">
      <c r="A2428" s="23" t="n"/>
      <c r="B2428" s="21" t="n"/>
      <c r="C2428" s="21" t="n"/>
      <c r="D2428" s="29">
        <f>IF(OR($O2428="",$O2428="なし"),"",INDEX('案件'!$B$5:$B$84,$O2428)&amp;"")</f>
        <v/>
      </c>
      <c r="E2428" s="19" t="n"/>
      <c r="F2428" s="22" t="n"/>
      <c r="G2428" s="22" t="n"/>
      <c r="H2428" s="19" t="n"/>
      <c r="I2428" s="30">
        <f>IF(AND($F2428="",$G2428=""),"",IF(N('設定'!$B$11)&gt;0,ROUND((N($F2428)*60+N($G2428))/N('設定'!$B$11),0)*N('設定'!$B$11),(N($F2428)*60+N($G2428)))/60)</f>
        <v/>
      </c>
      <c r="J2428" s="31">
        <f>IF(OR($I2428="",$P2428="",$P2428="なし"),"",$I2428*N(INDEX('メンバー'!$D$5:$D$24,$P2428)))</f>
        <v/>
      </c>
      <c r="K2428" s="32">
        <f>IF(OR($O2428="",$O2428="なし"),"",INDEX('案件'!$D$5:$D$84,$O2428)&amp;"")</f>
        <v/>
      </c>
      <c r="L2428" s="32">
        <f>IF(AND($A2428="",$B2428="",$C2428="",$F2428="",$G2428=""),"",IF(NOT(ISNUMBER($A2428)),"日付がない",IF($P2428="","氏名がない",IF($P2428="なし","氏名がメンバーにない",IF($O2428="","案件コードがない",IF($O2428="なし","案件コードが案件にない",IF($I2428="","時間がない",IF((N($F2428)*60+N($G2428))=0,"時間が0",IF($I2428=0,"丸めると0分","")))))))))</f>
        <v/>
      </c>
      <c r="M2428" s="58" t="n"/>
      <c r="N2428" s="33">
        <f>IF(ISNUMBER($A2428),DATE(YEAR($A2428),MONTH($A2428),1),"")</f>
        <v/>
      </c>
      <c r="O2428" s="34">
        <f>IF($C2428="","",IFERROR(MATCH($C2428,'案件'!$A$5:$A$84,0),"なし"))</f>
        <v/>
      </c>
      <c r="P2428" s="34">
        <f>IF($B2428="","",IFERROR(MATCH($B2428,'メンバー'!$B$5:$B$24,0),"なし"))</f>
        <v/>
      </c>
    </row>
    <row r="2429" ht="17" customHeight="1">
      <c r="A2429" s="23" t="n"/>
      <c r="B2429" s="21" t="n"/>
      <c r="C2429" s="21" t="n"/>
      <c r="D2429" s="29">
        <f>IF(OR($O2429="",$O2429="なし"),"",INDEX('案件'!$B$5:$B$84,$O2429)&amp;"")</f>
        <v/>
      </c>
      <c r="E2429" s="19" t="n"/>
      <c r="F2429" s="22" t="n"/>
      <c r="G2429" s="22" t="n"/>
      <c r="H2429" s="19" t="n"/>
      <c r="I2429" s="30">
        <f>IF(AND($F2429="",$G2429=""),"",IF(N('設定'!$B$11)&gt;0,ROUND((N($F2429)*60+N($G2429))/N('設定'!$B$11),0)*N('設定'!$B$11),(N($F2429)*60+N($G2429)))/60)</f>
        <v/>
      </c>
      <c r="J2429" s="31">
        <f>IF(OR($I2429="",$P2429="",$P2429="なし"),"",$I2429*N(INDEX('メンバー'!$D$5:$D$24,$P2429)))</f>
        <v/>
      </c>
      <c r="K2429" s="32">
        <f>IF(OR($O2429="",$O2429="なし"),"",INDEX('案件'!$D$5:$D$84,$O2429)&amp;"")</f>
        <v/>
      </c>
      <c r="L2429" s="32">
        <f>IF(AND($A2429="",$B2429="",$C2429="",$F2429="",$G2429=""),"",IF(NOT(ISNUMBER($A2429)),"日付がない",IF($P2429="","氏名がない",IF($P2429="なし","氏名がメンバーにない",IF($O2429="","案件コードがない",IF($O2429="なし","案件コードが案件にない",IF($I2429="","時間がない",IF((N($F2429)*60+N($G2429))=0,"時間が0",IF($I2429=0,"丸めると0分","")))))))))</f>
        <v/>
      </c>
      <c r="M2429" s="58" t="n"/>
      <c r="N2429" s="33">
        <f>IF(ISNUMBER($A2429),DATE(YEAR($A2429),MONTH($A2429),1),"")</f>
        <v/>
      </c>
      <c r="O2429" s="34">
        <f>IF($C2429="","",IFERROR(MATCH($C2429,'案件'!$A$5:$A$84,0),"なし"))</f>
        <v/>
      </c>
      <c r="P2429" s="34">
        <f>IF($B2429="","",IFERROR(MATCH($B2429,'メンバー'!$B$5:$B$24,0),"なし"))</f>
        <v/>
      </c>
    </row>
    <row r="2430" ht="17" customHeight="1">
      <c r="A2430" s="23" t="n"/>
      <c r="B2430" s="21" t="n"/>
      <c r="C2430" s="21" t="n"/>
      <c r="D2430" s="29">
        <f>IF(OR($O2430="",$O2430="なし"),"",INDEX('案件'!$B$5:$B$84,$O2430)&amp;"")</f>
        <v/>
      </c>
      <c r="E2430" s="19" t="n"/>
      <c r="F2430" s="22" t="n"/>
      <c r="G2430" s="22" t="n"/>
      <c r="H2430" s="19" t="n"/>
      <c r="I2430" s="30">
        <f>IF(AND($F2430="",$G2430=""),"",IF(N('設定'!$B$11)&gt;0,ROUND((N($F2430)*60+N($G2430))/N('設定'!$B$11),0)*N('設定'!$B$11),(N($F2430)*60+N($G2430)))/60)</f>
        <v/>
      </c>
      <c r="J2430" s="31">
        <f>IF(OR($I2430="",$P2430="",$P2430="なし"),"",$I2430*N(INDEX('メンバー'!$D$5:$D$24,$P2430)))</f>
        <v/>
      </c>
      <c r="K2430" s="32">
        <f>IF(OR($O2430="",$O2430="なし"),"",INDEX('案件'!$D$5:$D$84,$O2430)&amp;"")</f>
        <v/>
      </c>
      <c r="L2430" s="32">
        <f>IF(AND($A2430="",$B2430="",$C2430="",$F2430="",$G2430=""),"",IF(NOT(ISNUMBER($A2430)),"日付がない",IF($P2430="","氏名がない",IF($P2430="なし","氏名がメンバーにない",IF($O2430="","案件コードがない",IF($O2430="なし","案件コードが案件にない",IF($I2430="","時間がない",IF((N($F2430)*60+N($G2430))=0,"時間が0",IF($I2430=0,"丸めると0分","")))))))))</f>
        <v/>
      </c>
      <c r="M2430" s="58" t="n"/>
      <c r="N2430" s="33">
        <f>IF(ISNUMBER($A2430),DATE(YEAR($A2430),MONTH($A2430),1),"")</f>
        <v/>
      </c>
      <c r="O2430" s="34">
        <f>IF($C2430="","",IFERROR(MATCH($C2430,'案件'!$A$5:$A$84,0),"なし"))</f>
        <v/>
      </c>
      <c r="P2430" s="34">
        <f>IF($B2430="","",IFERROR(MATCH($B2430,'メンバー'!$B$5:$B$24,0),"なし"))</f>
        <v/>
      </c>
    </row>
    <row r="2431" ht="17" customHeight="1">
      <c r="A2431" s="23" t="n"/>
      <c r="B2431" s="21" t="n"/>
      <c r="C2431" s="21" t="n"/>
      <c r="D2431" s="29">
        <f>IF(OR($O2431="",$O2431="なし"),"",INDEX('案件'!$B$5:$B$84,$O2431)&amp;"")</f>
        <v/>
      </c>
      <c r="E2431" s="19" t="n"/>
      <c r="F2431" s="22" t="n"/>
      <c r="G2431" s="22" t="n"/>
      <c r="H2431" s="19" t="n"/>
      <c r="I2431" s="30">
        <f>IF(AND($F2431="",$G2431=""),"",IF(N('設定'!$B$11)&gt;0,ROUND((N($F2431)*60+N($G2431))/N('設定'!$B$11),0)*N('設定'!$B$11),(N($F2431)*60+N($G2431)))/60)</f>
        <v/>
      </c>
      <c r="J2431" s="31">
        <f>IF(OR($I2431="",$P2431="",$P2431="なし"),"",$I2431*N(INDEX('メンバー'!$D$5:$D$24,$P2431)))</f>
        <v/>
      </c>
      <c r="K2431" s="32">
        <f>IF(OR($O2431="",$O2431="なし"),"",INDEX('案件'!$D$5:$D$84,$O2431)&amp;"")</f>
        <v/>
      </c>
      <c r="L2431" s="32">
        <f>IF(AND($A2431="",$B2431="",$C2431="",$F2431="",$G2431=""),"",IF(NOT(ISNUMBER($A2431)),"日付がない",IF($P2431="","氏名がない",IF($P2431="なし","氏名がメンバーにない",IF($O2431="","案件コードがない",IF($O2431="なし","案件コードが案件にない",IF($I2431="","時間がない",IF((N($F2431)*60+N($G2431))=0,"時間が0",IF($I2431=0,"丸めると0分","")))))))))</f>
        <v/>
      </c>
      <c r="M2431" s="58" t="n"/>
      <c r="N2431" s="33">
        <f>IF(ISNUMBER($A2431),DATE(YEAR($A2431),MONTH($A2431),1),"")</f>
        <v/>
      </c>
      <c r="O2431" s="34">
        <f>IF($C2431="","",IFERROR(MATCH($C2431,'案件'!$A$5:$A$84,0),"なし"))</f>
        <v/>
      </c>
      <c r="P2431" s="34">
        <f>IF($B2431="","",IFERROR(MATCH($B2431,'メンバー'!$B$5:$B$24,0),"なし"))</f>
        <v/>
      </c>
    </row>
    <row r="2432" ht="17" customHeight="1">
      <c r="A2432" s="23" t="n"/>
      <c r="B2432" s="21" t="n"/>
      <c r="C2432" s="21" t="n"/>
      <c r="D2432" s="29">
        <f>IF(OR($O2432="",$O2432="なし"),"",INDEX('案件'!$B$5:$B$84,$O2432)&amp;"")</f>
        <v/>
      </c>
      <c r="E2432" s="19" t="n"/>
      <c r="F2432" s="22" t="n"/>
      <c r="G2432" s="22" t="n"/>
      <c r="H2432" s="19" t="n"/>
      <c r="I2432" s="30">
        <f>IF(AND($F2432="",$G2432=""),"",IF(N('設定'!$B$11)&gt;0,ROUND((N($F2432)*60+N($G2432))/N('設定'!$B$11),0)*N('設定'!$B$11),(N($F2432)*60+N($G2432)))/60)</f>
        <v/>
      </c>
      <c r="J2432" s="31">
        <f>IF(OR($I2432="",$P2432="",$P2432="なし"),"",$I2432*N(INDEX('メンバー'!$D$5:$D$24,$P2432)))</f>
        <v/>
      </c>
      <c r="K2432" s="32">
        <f>IF(OR($O2432="",$O2432="なし"),"",INDEX('案件'!$D$5:$D$84,$O2432)&amp;"")</f>
        <v/>
      </c>
      <c r="L2432" s="32">
        <f>IF(AND($A2432="",$B2432="",$C2432="",$F2432="",$G2432=""),"",IF(NOT(ISNUMBER($A2432)),"日付がない",IF($P2432="","氏名がない",IF($P2432="なし","氏名がメンバーにない",IF($O2432="","案件コードがない",IF($O2432="なし","案件コードが案件にない",IF($I2432="","時間がない",IF((N($F2432)*60+N($G2432))=0,"時間が0",IF($I2432=0,"丸めると0分","")))))))))</f>
        <v/>
      </c>
      <c r="M2432" s="58" t="n"/>
      <c r="N2432" s="33">
        <f>IF(ISNUMBER($A2432),DATE(YEAR($A2432),MONTH($A2432),1),"")</f>
        <v/>
      </c>
      <c r="O2432" s="34">
        <f>IF($C2432="","",IFERROR(MATCH($C2432,'案件'!$A$5:$A$84,0),"なし"))</f>
        <v/>
      </c>
      <c r="P2432" s="34">
        <f>IF($B2432="","",IFERROR(MATCH($B2432,'メンバー'!$B$5:$B$24,0),"なし"))</f>
        <v/>
      </c>
    </row>
    <row r="2433" ht="17" customHeight="1">
      <c r="A2433" s="23" t="n"/>
      <c r="B2433" s="21" t="n"/>
      <c r="C2433" s="21" t="n"/>
      <c r="D2433" s="29">
        <f>IF(OR($O2433="",$O2433="なし"),"",INDEX('案件'!$B$5:$B$84,$O2433)&amp;"")</f>
        <v/>
      </c>
      <c r="E2433" s="19" t="n"/>
      <c r="F2433" s="22" t="n"/>
      <c r="G2433" s="22" t="n"/>
      <c r="H2433" s="19" t="n"/>
      <c r="I2433" s="30">
        <f>IF(AND($F2433="",$G2433=""),"",IF(N('設定'!$B$11)&gt;0,ROUND((N($F2433)*60+N($G2433))/N('設定'!$B$11),0)*N('設定'!$B$11),(N($F2433)*60+N($G2433)))/60)</f>
        <v/>
      </c>
      <c r="J2433" s="31">
        <f>IF(OR($I2433="",$P2433="",$P2433="なし"),"",$I2433*N(INDEX('メンバー'!$D$5:$D$24,$P2433)))</f>
        <v/>
      </c>
      <c r="K2433" s="32">
        <f>IF(OR($O2433="",$O2433="なし"),"",INDEX('案件'!$D$5:$D$84,$O2433)&amp;"")</f>
        <v/>
      </c>
      <c r="L2433" s="32">
        <f>IF(AND($A2433="",$B2433="",$C2433="",$F2433="",$G2433=""),"",IF(NOT(ISNUMBER($A2433)),"日付がない",IF($P2433="","氏名がない",IF($P2433="なし","氏名がメンバーにない",IF($O2433="","案件コードがない",IF($O2433="なし","案件コードが案件にない",IF($I2433="","時間がない",IF((N($F2433)*60+N($G2433))=0,"時間が0",IF($I2433=0,"丸めると0分","")))))))))</f>
        <v/>
      </c>
      <c r="M2433" s="58" t="n"/>
      <c r="N2433" s="33">
        <f>IF(ISNUMBER($A2433),DATE(YEAR($A2433),MONTH($A2433),1),"")</f>
        <v/>
      </c>
      <c r="O2433" s="34">
        <f>IF($C2433="","",IFERROR(MATCH($C2433,'案件'!$A$5:$A$84,0),"なし"))</f>
        <v/>
      </c>
      <c r="P2433" s="34">
        <f>IF($B2433="","",IFERROR(MATCH($B2433,'メンバー'!$B$5:$B$24,0),"なし"))</f>
        <v/>
      </c>
    </row>
    <row r="2434" ht="17" customHeight="1">
      <c r="A2434" s="23" t="n"/>
      <c r="B2434" s="21" t="n"/>
      <c r="C2434" s="21" t="n"/>
      <c r="D2434" s="29">
        <f>IF(OR($O2434="",$O2434="なし"),"",INDEX('案件'!$B$5:$B$84,$O2434)&amp;"")</f>
        <v/>
      </c>
      <c r="E2434" s="19" t="n"/>
      <c r="F2434" s="22" t="n"/>
      <c r="G2434" s="22" t="n"/>
      <c r="H2434" s="19" t="n"/>
      <c r="I2434" s="30">
        <f>IF(AND($F2434="",$G2434=""),"",IF(N('設定'!$B$11)&gt;0,ROUND((N($F2434)*60+N($G2434))/N('設定'!$B$11),0)*N('設定'!$B$11),(N($F2434)*60+N($G2434)))/60)</f>
        <v/>
      </c>
      <c r="J2434" s="31">
        <f>IF(OR($I2434="",$P2434="",$P2434="なし"),"",$I2434*N(INDEX('メンバー'!$D$5:$D$24,$P2434)))</f>
        <v/>
      </c>
      <c r="K2434" s="32">
        <f>IF(OR($O2434="",$O2434="なし"),"",INDEX('案件'!$D$5:$D$84,$O2434)&amp;"")</f>
        <v/>
      </c>
      <c r="L2434" s="32">
        <f>IF(AND($A2434="",$B2434="",$C2434="",$F2434="",$G2434=""),"",IF(NOT(ISNUMBER($A2434)),"日付がない",IF($P2434="","氏名がない",IF($P2434="なし","氏名がメンバーにない",IF($O2434="","案件コードがない",IF($O2434="なし","案件コードが案件にない",IF($I2434="","時間がない",IF((N($F2434)*60+N($G2434))=0,"時間が0",IF($I2434=0,"丸めると0分","")))))))))</f>
        <v/>
      </c>
      <c r="M2434" s="58" t="n"/>
      <c r="N2434" s="33">
        <f>IF(ISNUMBER($A2434),DATE(YEAR($A2434),MONTH($A2434),1),"")</f>
        <v/>
      </c>
      <c r="O2434" s="34">
        <f>IF($C2434="","",IFERROR(MATCH($C2434,'案件'!$A$5:$A$84,0),"なし"))</f>
        <v/>
      </c>
      <c r="P2434" s="34">
        <f>IF($B2434="","",IFERROR(MATCH($B2434,'メンバー'!$B$5:$B$24,0),"なし"))</f>
        <v/>
      </c>
    </row>
    <row r="2435" ht="17" customHeight="1">
      <c r="A2435" s="23" t="n"/>
      <c r="B2435" s="21" t="n"/>
      <c r="C2435" s="21" t="n"/>
      <c r="D2435" s="29">
        <f>IF(OR($O2435="",$O2435="なし"),"",INDEX('案件'!$B$5:$B$84,$O2435)&amp;"")</f>
        <v/>
      </c>
      <c r="E2435" s="19" t="n"/>
      <c r="F2435" s="22" t="n"/>
      <c r="G2435" s="22" t="n"/>
      <c r="H2435" s="19" t="n"/>
      <c r="I2435" s="30">
        <f>IF(AND($F2435="",$G2435=""),"",IF(N('設定'!$B$11)&gt;0,ROUND((N($F2435)*60+N($G2435))/N('設定'!$B$11),0)*N('設定'!$B$11),(N($F2435)*60+N($G2435)))/60)</f>
        <v/>
      </c>
      <c r="J2435" s="31">
        <f>IF(OR($I2435="",$P2435="",$P2435="なし"),"",$I2435*N(INDEX('メンバー'!$D$5:$D$24,$P2435)))</f>
        <v/>
      </c>
      <c r="K2435" s="32">
        <f>IF(OR($O2435="",$O2435="なし"),"",INDEX('案件'!$D$5:$D$84,$O2435)&amp;"")</f>
        <v/>
      </c>
      <c r="L2435" s="32">
        <f>IF(AND($A2435="",$B2435="",$C2435="",$F2435="",$G2435=""),"",IF(NOT(ISNUMBER($A2435)),"日付がない",IF($P2435="","氏名がない",IF($P2435="なし","氏名がメンバーにない",IF($O2435="","案件コードがない",IF($O2435="なし","案件コードが案件にない",IF($I2435="","時間がない",IF((N($F2435)*60+N($G2435))=0,"時間が0",IF($I2435=0,"丸めると0分","")))))))))</f>
        <v/>
      </c>
      <c r="M2435" s="58" t="n"/>
      <c r="N2435" s="33">
        <f>IF(ISNUMBER($A2435),DATE(YEAR($A2435),MONTH($A2435),1),"")</f>
        <v/>
      </c>
      <c r="O2435" s="34">
        <f>IF($C2435="","",IFERROR(MATCH($C2435,'案件'!$A$5:$A$84,0),"なし"))</f>
        <v/>
      </c>
      <c r="P2435" s="34">
        <f>IF($B2435="","",IFERROR(MATCH($B2435,'メンバー'!$B$5:$B$24,0),"なし"))</f>
        <v/>
      </c>
    </row>
    <row r="2436" ht="17" customHeight="1">
      <c r="A2436" s="23" t="n"/>
      <c r="B2436" s="21" t="n"/>
      <c r="C2436" s="21" t="n"/>
      <c r="D2436" s="29">
        <f>IF(OR($O2436="",$O2436="なし"),"",INDEX('案件'!$B$5:$B$84,$O2436)&amp;"")</f>
        <v/>
      </c>
      <c r="E2436" s="19" t="n"/>
      <c r="F2436" s="22" t="n"/>
      <c r="G2436" s="22" t="n"/>
      <c r="H2436" s="19" t="n"/>
      <c r="I2436" s="30">
        <f>IF(AND($F2436="",$G2436=""),"",IF(N('設定'!$B$11)&gt;0,ROUND((N($F2436)*60+N($G2436))/N('設定'!$B$11),0)*N('設定'!$B$11),(N($F2436)*60+N($G2436)))/60)</f>
        <v/>
      </c>
      <c r="J2436" s="31">
        <f>IF(OR($I2436="",$P2436="",$P2436="なし"),"",$I2436*N(INDEX('メンバー'!$D$5:$D$24,$P2436)))</f>
        <v/>
      </c>
      <c r="K2436" s="32">
        <f>IF(OR($O2436="",$O2436="なし"),"",INDEX('案件'!$D$5:$D$84,$O2436)&amp;"")</f>
        <v/>
      </c>
      <c r="L2436" s="32">
        <f>IF(AND($A2436="",$B2436="",$C2436="",$F2436="",$G2436=""),"",IF(NOT(ISNUMBER($A2436)),"日付がない",IF($P2436="","氏名がない",IF($P2436="なし","氏名がメンバーにない",IF($O2436="","案件コードがない",IF($O2436="なし","案件コードが案件にない",IF($I2436="","時間がない",IF((N($F2436)*60+N($G2436))=0,"時間が0",IF($I2436=0,"丸めると0分","")))))))))</f>
        <v/>
      </c>
      <c r="M2436" s="58" t="n"/>
      <c r="N2436" s="33">
        <f>IF(ISNUMBER($A2436),DATE(YEAR($A2436),MONTH($A2436),1),"")</f>
        <v/>
      </c>
      <c r="O2436" s="34">
        <f>IF($C2436="","",IFERROR(MATCH($C2436,'案件'!$A$5:$A$84,0),"なし"))</f>
        <v/>
      </c>
      <c r="P2436" s="34">
        <f>IF($B2436="","",IFERROR(MATCH($B2436,'メンバー'!$B$5:$B$24,0),"なし"))</f>
        <v/>
      </c>
    </row>
    <row r="2437" ht="17" customHeight="1">
      <c r="A2437" s="23" t="n"/>
      <c r="B2437" s="21" t="n"/>
      <c r="C2437" s="21" t="n"/>
      <c r="D2437" s="29">
        <f>IF(OR($O2437="",$O2437="なし"),"",INDEX('案件'!$B$5:$B$84,$O2437)&amp;"")</f>
        <v/>
      </c>
      <c r="E2437" s="19" t="n"/>
      <c r="F2437" s="22" t="n"/>
      <c r="G2437" s="22" t="n"/>
      <c r="H2437" s="19" t="n"/>
      <c r="I2437" s="30">
        <f>IF(AND($F2437="",$G2437=""),"",IF(N('設定'!$B$11)&gt;0,ROUND((N($F2437)*60+N($G2437))/N('設定'!$B$11),0)*N('設定'!$B$11),(N($F2437)*60+N($G2437)))/60)</f>
        <v/>
      </c>
      <c r="J2437" s="31">
        <f>IF(OR($I2437="",$P2437="",$P2437="なし"),"",$I2437*N(INDEX('メンバー'!$D$5:$D$24,$P2437)))</f>
        <v/>
      </c>
      <c r="K2437" s="32">
        <f>IF(OR($O2437="",$O2437="なし"),"",INDEX('案件'!$D$5:$D$84,$O2437)&amp;"")</f>
        <v/>
      </c>
      <c r="L2437" s="32">
        <f>IF(AND($A2437="",$B2437="",$C2437="",$F2437="",$G2437=""),"",IF(NOT(ISNUMBER($A2437)),"日付がない",IF($P2437="","氏名がない",IF($P2437="なし","氏名がメンバーにない",IF($O2437="","案件コードがない",IF($O2437="なし","案件コードが案件にない",IF($I2437="","時間がない",IF((N($F2437)*60+N($G2437))=0,"時間が0",IF($I2437=0,"丸めると0分","")))))))))</f>
        <v/>
      </c>
      <c r="M2437" s="58" t="n"/>
      <c r="N2437" s="33">
        <f>IF(ISNUMBER($A2437),DATE(YEAR($A2437),MONTH($A2437),1),"")</f>
        <v/>
      </c>
      <c r="O2437" s="34">
        <f>IF($C2437="","",IFERROR(MATCH($C2437,'案件'!$A$5:$A$84,0),"なし"))</f>
        <v/>
      </c>
      <c r="P2437" s="34">
        <f>IF($B2437="","",IFERROR(MATCH($B2437,'メンバー'!$B$5:$B$24,0),"なし"))</f>
        <v/>
      </c>
    </row>
    <row r="2438" ht="17" customHeight="1">
      <c r="A2438" s="23" t="n"/>
      <c r="B2438" s="21" t="n"/>
      <c r="C2438" s="21" t="n"/>
      <c r="D2438" s="29">
        <f>IF(OR($O2438="",$O2438="なし"),"",INDEX('案件'!$B$5:$B$84,$O2438)&amp;"")</f>
        <v/>
      </c>
      <c r="E2438" s="19" t="n"/>
      <c r="F2438" s="22" t="n"/>
      <c r="G2438" s="22" t="n"/>
      <c r="H2438" s="19" t="n"/>
      <c r="I2438" s="30">
        <f>IF(AND($F2438="",$G2438=""),"",IF(N('設定'!$B$11)&gt;0,ROUND((N($F2438)*60+N($G2438))/N('設定'!$B$11),0)*N('設定'!$B$11),(N($F2438)*60+N($G2438)))/60)</f>
        <v/>
      </c>
      <c r="J2438" s="31">
        <f>IF(OR($I2438="",$P2438="",$P2438="なし"),"",$I2438*N(INDEX('メンバー'!$D$5:$D$24,$P2438)))</f>
        <v/>
      </c>
      <c r="K2438" s="32">
        <f>IF(OR($O2438="",$O2438="なし"),"",INDEX('案件'!$D$5:$D$84,$O2438)&amp;"")</f>
        <v/>
      </c>
      <c r="L2438" s="32">
        <f>IF(AND($A2438="",$B2438="",$C2438="",$F2438="",$G2438=""),"",IF(NOT(ISNUMBER($A2438)),"日付がない",IF($P2438="","氏名がない",IF($P2438="なし","氏名がメンバーにない",IF($O2438="","案件コードがない",IF($O2438="なし","案件コードが案件にない",IF($I2438="","時間がない",IF((N($F2438)*60+N($G2438))=0,"時間が0",IF($I2438=0,"丸めると0分","")))))))))</f>
        <v/>
      </c>
      <c r="M2438" s="58" t="n"/>
      <c r="N2438" s="33">
        <f>IF(ISNUMBER($A2438),DATE(YEAR($A2438),MONTH($A2438),1),"")</f>
        <v/>
      </c>
      <c r="O2438" s="34">
        <f>IF($C2438="","",IFERROR(MATCH($C2438,'案件'!$A$5:$A$84,0),"なし"))</f>
        <v/>
      </c>
      <c r="P2438" s="34">
        <f>IF($B2438="","",IFERROR(MATCH($B2438,'メンバー'!$B$5:$B$24,0),"なし"))</f>
        <v/>
      </c>
    </row>
    <row r="2439" ht="17" customHeight="1">
      <c r="A2439" s="23" t="n"/>
      <c r="B2439" s="21" t="n"/>
      <c r="C2439" s="21" t="n"/>
      <c r="D2439" s="29">
        <f>IF(OR($O2439="",$O2439="なし"),"",INDEX('案件'!$B$5:$B$84,$O2439)&amp;"")</f>
        <v/>
      </c>
      <c r="E2439" s="19" t="n"/>
      <c r="F2439" s="22" t="n"/>
      <c r="G2439" s="22" t="n"/>
      <c r="H2439" s="19" t="n"/>
      <c r="I2439" s="30">
        <f>IF(AND($F2439="",$G2439=""),"",IF(N('設定'!$B$11)&gt;0,ROUND((N($F2439)*60+N($G2439))/N('設定'!$B$11),0)*N('設定'!$B$11),(N($F2439)*60+N($G2439)))/60)</f>
        <v/>
      </c>
      <c r="J2439" s="31">
        <f>IF(OR($I2439="",$P2439="",$P2439="なし"),"",$I2439*N(INDEX('メンバー'!$D$5:$D$24,$P2439)))</f>
        <v/>
      </c>
      <c r="K2439" s="32">
        <f>IF(OR($O2439="",$O2439="なし"),"",INDEX('案件'!$D$5:$D$84,$O2439)&amp;"")</f>
        <v/>
      </c>
      <c r="L2439" s="32">
        <f>IF(AND($A2439="",$B2439="",$C2439="",$F2439="",$G2439=""),"",IF(NOT(ISNUMBER($A2439)),"日付がない",IF($P2439="","氏名がない",IF($P2439="なし","氏名がメンバーにない",IF($O2439="","案件コードがない",IF($O2439="なし","案件コードが案件にない",IF($I2439="","時間がない",IF((N($F2439)*60+N($G2439))=0,"時間が0",IF($I2439=0,"丸めると0分","")))))))))</f>
        <v/>
      </c>
      <c r="M2439" s="58" t="n"/>
      <c r="N2439" s="33">
        <f>IF(ISNUMBER($A2439),DATE(YEAR($A2439),MONTH($A2439),1),"")</f>
        <v/>
      </c>
      <c r="O2439" s="34">
        <f>IF($C2439="","",IFERROR(MATCH($C2439,'案件'!$A$5:$A$84,0),"なし"))</f>
        <v/>
      </c>
      <c r="P2439" s="34">
        <f>IF($B2439="","",IFERROR(MATCH($B2439,'メンバー'!$B$5:$B$24,0),"なし"))</f>
        <v/>
      </c>
    </row>
    <row r="2440" ht="17" customHeight="1">
      <c r="A2440" s="23" t="n"/>
      <c r="B2440" s="21" t="n"/>
      <c r="C2440" s="21" t="n"/>
      <c r="D2440" s="29">
        <f>IF(OR($O2440="",$O2440="なし"),"",INDEX('案件'!$B$5:$B$84,$O2440)&amp;"")</f>
        <v/>
      </c>
      <c r="E2440" s="19" t="n"/>
      <c r="F2440" s="22" t="n"/>
      <c r="G2440" s="22" t="n"/>
      <c r="H2440" s="19" t="n"/>
      <c r="I2440" s="30">
        <f>IF(AND($F2440="",$G2440=""),"",IF(N('設定'!$B$11)&gt;0,ROUND((N($F2440)*60+N($G2440))/N('設定'!$B$11),0)*N('設定'!$B$11),(N($F2440)*60+N($G2440)))/60)</f>
        <v/>
      </c>
      <c r="J2440" s="31">
        <f>IF(OR($I2440="",$P2440="",$P2440="なし"),"",$I2440*N(INDEX('メンバー'!$D$5:$D$24,$P2440)))</f>
        <v/>
      </c>
      <c r="K2440" s="32">
        <f>IF(OR($O2440="",$O2440="なし"),"",INDEX('案件'!$D$5:$D$84,$O2440)&amp;"")</f>
        <v/>
      </c>
      <c r="L2440" s="32">
        <f>IF(AND($A2440="",$B2440="",$C2440="",$F2440="",$G2440=""),"",IF(NOT(ISNUMBER($A2440)),"日付がない",IF($P2440="","氏名がない",IF($P2440="なし","氏名がメンバーにない",IF($O2440="","案件コードがない",IF($O2440="なし","案件コードが案件にない",IF($I2440="","時間がない",IF((N($F2440)*60+N($G2440))=0,"時間が0",IF($I2440=0,"丸めると0分","")))))))))</f>
        <v/>
      </c>
      <c r="M2440" s="58" t="n"/>
      <c r="N2440" s="33">
        <f>IF(ISNUMBER($A2440),DATE(YEAR($A2440),MONTH($A2440),1),"")</f>
        <v/>
      </c>
      <c r="O2440" s="34">
        <f>IF($C2440="","",IFERROR(MATCH($C2440,'案件'!$A$5:$A$84,0),"なし"))</f>
        <v/>
      </c>
      <c r="P2440" s="34">
        <f>IF($B2440="","",IFERROR(MATCH($B2440,'メンバー'!$B$5:$B$24,0),"なし"))</f>
        <v/>
      </c>
    </row>
    <row r="2441" ht="17" customHeight="1">
      <c r="A2441" s="23" t="n"/>
      <c r="B2441" s="21" t="n"/>
      <c r="C2441" s="21" t="n"/>
      <c r="D2441" s="29">
        <f>IF(OR($O2441="",$O2441="なし"),"",INDEX('案件'!$B$5:$B$84,$O2441)&amp;"")</f>
        <v/>
      </c>
      <c r="E2441" s="19" t="n"/>
      <c r="F2441" s="22" t="n"/>
      <c r="G2441" s="22" t="n"/>
      <c r="H2441" s="19" t="n"/>
      <c r="I2441" s="30">
        <f>IF(AND($F2441="",$G2441=""),"",IF(N('設定'!$B$11)&gt;0,ROUND((N($F2441)*60+N($G2441))/N('設定'!$B$11),0)*N('設定'!$B$11),(N($F2441)*60+N($G2441)))/60)</f>
        <v/>
      </c>
      <c r="J2441" s="31">
        <f>IF(OR($I2441="",$P2441="",$P2441="なし"),"",$I2441*N(INDEX('メンバー'!$D$5:$D$24,$P2441)))</f>
        <v/>
      </c>
      <c r="K2441" s="32">
        <f>IF(OR($O2441="",$O2441="なし"),"",INDEX('案件'!$D$5:$D$84,$O2441)&amp;"")</f>
        <v/>
      </c>
      <c r="L2441" s="32">
        <f>IF(AND($A2441="",$B2441="",$C2441="",$F2441="",$G2441=""),"",IF(NOT(ISNUMBER($A2441)),"日付がない",IF($P2441="","氏名がない",IF($P2441="なし","氏名がメンバーにない",IF($O2441="","案件コードがない",IF($O2441="なし","案件コードが案件にない",IF($I2441="","時間がない",IF((N($F2441)*60+N($G2441))=0,"時間が0",IF($I2441=0,"丸めると0分","")))))))))</f>
        <v/>
      </c>
      <c r="M2441" s="58" t="n"/>
      <c r="N2441" s="33">
        <f>IF(ISNUMBER($A2441),DATE(YEAR($A2441),MONTH($A2441),1),"")</f>
        <v/>
      </c>
      <c r="O2441" s="34">
        <f>IF($C2441="","",IFERROR(MATCH($C2441,'案件'!$A$5:$A$84,0),"なし"))</f>
        <v/>
      </c>
      <c r="P2441" s="34">
        <f>IF($B2441="","",IFERROR(MATCH($B2441,'メンバー'!$B$5:$B$24,0),"なし"))</f>
        <v/>
      </c>
    </row>
    <row r="2442" ht="17" customHeight="1">
      <c r="A2442" s="23" t="n"/>
      <c r="B2442" s="21" t="n"/>
      <c r="C2442" s="21" t="n"/>
      <c r="D2442" s="29">
        <f>IF(OR($O2442="",$O2442="なし"),"",INDEX('案件'!$B$5:$B$84,$O2442)&amp;"")</f>
        <v/>
      </c>
      <c r="E2442" s="19" t="n"/>
      <c r="F2442" s="22" t="n"/>
      <c r="G2442" s="22" t="n"/>
      <c r="H2442" s="19" t="n"/>
      <c r="I2442" s="30">
        <f>IF(AND($F2442="",$G2442=""),"",IF(N('設定'!$B$11)&gt;0,ROUND((N($F2442)*60+N($G2442))/N('設定'!$B$11),0)*N('設定'!$B$11),(N($F2442)*60+N($G2442)))/60)</f>
        <v/>
      </c>
      <c r="J2442" s="31">
        <f>IF(OR($I2442="",$P2442="",$P2442="なし"),"",$I2442*N(INDEX('メンバー'!$D$5:$D$24,$P2442)))</f>
        <v/>
      </c>
      <c r="K2442" s="32">
        <f>IF(OR($O2442="",$O2442="なし"),"",INDEX('案件'!$D$5:$D$84,$O2442)&amp;"")</f>
        <v/>
      </c>
      <c r="L2442" s="32">
        <f>IF(AND($A2442="",$B2442="",$C2442="",$F2442="",$G2442=""),"",IF(NOT(ISNUMBER($A2442)),"日付がない",IF($P2442="","氏名がない",IF($P2442="なし","氏名がメンバーにない",IF($O2442="","案件コードがない",IF($O2442="なし","案件コードが案件にない",IF($I2442="","時間がない",IF((N($F2442)*60+N($G2442))=0,"時間が0",IF($I2442=0,"丸めると0分","")))))))))</f>
        <v/>
      </c>
      <c r="M2442" s="58" t="n"/>
      <c r="N2442" s="33">
        <f>IF(ISNUMBER($A2442),DATE(YEAR($A2442),MONTH($A2442),1),"")</f>
        <v/>
      </c>
      <c r="O2442" s="34">
        <f>IF($C2442="","",IFERROR(MATCH($C2442,'案件'!$A$5:$A$84,0),"なし"))</f>
        <v/>
      </c>
      <c r="P2442" s="34">
        <f>IF($B2442="","",IFERROR(MATCH($B2442,'メンバー'!$B$5:$B$24,0),"なし"))</f>
        <v/>
      </c>
    </row>
    <row r="2443" ht="17" customHeight="1">
      <c r="A2443" s="23" t="n"/>
      <c r="B2443" s="21" t="n"/>
      <c r="C2443" s="21" t="n"/>
      <c r="D2443" s="29">
        <f>IF(OR($O2443="",$O2443="なし"),"",INDEX('案件'!$B$5:$B$84,$O2443)&amp;"")</f>
        <v/>
      </c>
      <c r="E2443" s="19" t="n"/>
      <c r="F2443" s="22" t="n"/>
      <c r="G2443" s="22" t="n"/>
      <c r="H2443" s="19" t="n"/>
      <c r="I2443" s="30">
        <f>IF(AND($F2443="",$G2443=""),"",IF(N('設定'!$B$11)&gt;0,ROUND((N($F2443)*60+N($G2443))/N('設定'!$B$11),0)*N('設定'!$B$11),(N($F2443)*60+N($G2443)))/60)</f>
        <v/>
      </c>
      <c r="J2443" s="31">
        <f>IF(OR($I2443="",$P2443="",$P2443="なし"),"",$I2443*N(INDEX('メンバー'!$D$5:$D$24,$P2443)))</f>
        <v/>
      </c>
      <c r="K2443" s="32">
        <f>IF(OR($O2443="",$O2443="なし"),"",INDEX('案件'!$D$5:$D$84,$O2443)&amp;"")</f>
        <v/>
      </c>
      <c r="L2443" s="32">
        <f>IF(AND($A2443="",$B2443="",$C2443="",$F2443="",$G2443=""),"",IF(NOT(ISNUMBER($A2443)),"日付がない",IF($P2443="","氏名がない",IF($P2443="なし","氏名がメンバーにない",IF($O2443="","案件コードがない",IF($O2443="なし","案件コードが案件にない",IF($I2443="","時間がない",IF((N($F2443)*60+N($G2443))=0,"時間が0",IF($I2443=0,"丸めると0分","")))))))))</f>
        <v/>
      </c>
      <c r="M2443" s="58" t="n"/>
      <c r="N2443" s="33">
        <f>IF(ISNUMBER($A2443),DATE(YEAR($A2443),MONTH($A2443),1),"")</f>
        <v/>
      </c>
      <c r="O2443" s="34">
        <f>IF($C2443="","",IFERROR(MATCH($C2443,'案件'!$A$5:$A$84,0),"なし"))</f>
        <v/>
      </c>
      <c r="P2443" s="34">
        <f>IF($B2443="","",IFERROR(MATCH($B2443,'メンバー'!$B$5:$B$24,0),"なし"))</f>
        <v/>
      </c>
    </row>
    <row r="2444" ht="17" customHeight="1">
      <c r="A2444" s="23" t="n"/>
      <c r="B2444" s="21" t="n"/>
      <c r="C2444" s="21" t="n"/>
      <c r="D2444" s="29">
        <f>IF(OR($O2444="",$O2444="なし"),"",INDEX('案件'!$B$5:$B$84,$O2444)&amp;"")</f>
        <v/>
      </c>
      <c r="E2444" s="19" t="n"/>
      <c r="F2444" s="22" t="n"/>
      <c r="G2444" s="22" t="n"/>
      <c r="H2444" s="19" t="n"/>
      <c r="I2444" s="30">
        <f>IF(AND($F2444="",$G2444=""),"",IF(N('設定'!$B$11)&gt;0,ROUND((N($F2444)*60+N($G2444))/N('設定'!$B$11),0)*N('設定'!$B$11),(N($F2444)*60+N($G2444)))/60)</f>
        <v/>
      </c>
      <c r="J2444" s="31">
        <f>IF(OR($I2444="",$P2444="",$P2444="なし"),"",$I2444*N(INDEX('メンバー'!$D$5:$D$24,$P2444)))</f>
        <v/>
      </c>
      <c r="K2444" s="32">
        <f>IF(OR($O2444="",$O2444="なし"),"",INDEX('案件'!$D$5:$D$84,$O2444)&amp;"")</f>
        <v/>
      </c>
      <c r="L2444" s="32">
        <f>IF(AND($A2444="",$B2444="",$C2444="",$F2444="",$G2444=""),"",IF(NOT(ISNUMBER($A2444)),"日付がない",IF($P2444="","氏名がない",IF($P2444="なし","氏名がメンバーにない",IF($O2444="","案件コードがない",IF($O2444="なし","案件コードが案件にない",IF($I2444="","時間がない",IF((N($F2444)*60+N($G2444))=0,"時間が0",IF($I2444=0,"丸めると0分","")))))))))</f>
        <v/>
      </c>
      <c r="M2444" s="58" t="n"/>
      <c r="N2444" s="33">
        <f>IF(ISNUMBER($A2444),DATE(YEAR($A2444),MONTH($A2444),1),"")</f>
        <v/>
      </c>
      <c r="O2444" s="34">
        <f>IF($C2444="","",IFERROR(MATCH($C2444,'案件'!$A$5:$A$84,0),"なし"))</f>
        <v/>
      </c>
      <c r="P2444" s="34">
        <f>IF($B2444="","",IFERROR(MATCH($B2444,'メンバー'!$B$5:$B$24,0),"なし"))</f>
        <v/>
      </c>
    </row>
    <row r="2445" ht="17" customHeight="1">
      <c r="A2445" s="23" t="n"/>
      <c r="B2445" s="21" t="n"/>
      <c r="C2445" s="21" t="n"/>
      <c r="D2445" s="29">
        <f>IF(OR($O2445="",$O2445="なし"),"",INDEX('案件'!$B$5:$B$84,$O2445)&amp;"")</f>
        <v/>
      </c>
      <c r="E2445" s="19" t="n"/>
      <c r="F2445" s="22" t="n"/>
      <c r="G2445" s="22" t="n"/>
      <c r="H2445" s="19" t="n"/>
      <c r="I2445" s="30">
        <f>IF(AND($F2445="",$G2445=""),"",IF(N('設定'!$B$11)&gt;0,ROUND((N($F2445)*60+N($G2445))/N('設定'!$B$11),0)*N('設定'!$B$11),(N($F2445)*60+N($G2445)))/60)</f>
        <v/>
      </c>
      <c r="J2445" s="31">
        <f>IF(OR($I2445="",$P2445="",$P2445="なし"),"",$I2445*N(INDEX('メンバー'!$D$5:$D$24,$P2445)))</f>
        <v/>
      </c>
      <c r="K2445" s="32">
        <f>IF(OR($O2445="",$O2445="なし"),"",INDEX('案件'!$D$5:$D$84,$O2445)&amp;"")</f>
        <v/>
      </c>
      <c r="L2445" s="32">
        <f>IF(AND($A2445="",$B2445="",$C2445="",$F2445="",$G2445=""),"",IF(NOT(ISNUMBER($A2445)),"日付がない",IF($P2445="","氏名がない",IF($P2445="なし","氏名がメンバーにない",IF($O2445="","案件コードがない",IF($O2445="なし","案件コードが案件にない",IF($I2445="","時間がない",IF((N($F2445)*60+N($G2445))=0,"時間が0",IF($I2445=0,"丸めると0分","")))))))))</f>
        <v/>
      </c>
      <c r="M2445" s="58" t="n"/>
      <c r="N2445" s="33">
        <f>IF(ISNUMBER($A2445),DATE(YEAR($A2445),MONTH($A2445),1),"")</f>
        <v/>
      </c>
      <c r="O2445" s="34">
        <f>IF($C2445="","",IFERROR(MATCH($C2445,'案件'!$A$5:$A$84,0),"なし"))</f>
        <v/>
      </c>
      <c r="P2445" s="34">
        <f>IF($B2445="","",IFERROR(MATCH($B2445,'メンバー'!$B$5:$B$24,0),"なし"))</f>
        <v/>
      </c>
    </row>
    <row r="2446" ht="17" customHeight="1">
      <c r="A2446" s="23" t="n"/>
      <c r="B2446" s="21" t="n"/>
      <c r="C2446" s="21" t="n"/>
      <c r="D2446" s="29">
        <f>IF(OR($O2446="",$O2446="なし"),"",INDEX('案件'!$B$5:$B$84,$O2446)&amp;"")</f>
        <v/>
      </c>
      <c r="E2446" s="19" t="n"/>
      <c r="F2446" s="22" t="n"/>
      <c r="G2446" s="22" t="n"/>
      <c r="H2446" s="19" t="n"/>
      <c r="I2446" s="30">
        <f>IF(AND($F2446="",$G2446=""),"",IF(N('設定'!$B$11)&gt;0,ROUND((N($F2446)*60+N($G2446))/N('設定'!$B$11),0)*N('設定'!$B$11),(N($F2446)*60+N($G2446)))/60)</f>
        <v/>
      </c>
      <c r="J2446" s="31">
        <f>IF(OR($I2446="",$P2446="",$P2446="なし"),"",$I2446*N(INDEX('メンバー'!$D$5:$D$24,$P2446)))</f>
        <v/>
      </c>
      <c r="K2446" s="32">
        <f>IF(OR($O2446="",$O2446="なし"),"",INDEX('案件'!$D$5:$D$84,$O2446)&amp;"")</f>
        <v/>
      </c>
      <c r="L2446" s="32">
        <f>IF(AND($A2446="",$B2446="",$C2446="",$F2446="",$G2446=""),"",IF(NOT(ISNUMBER($A2446)),"日付がない",IF($P2446="","氏名がない",IF($P2446="なし","氏名がメンバーにない",IF($O2446="","案件コードがない",IF($O2446="なし","案件コードが案件にない",IF($I2446="","時間がない",IF((N($F2446)*60+N($G2446))=0,"時間が0",IF($I2446=0,"丸めると0分","")))))))))</f>
        <v/>
      </c>
      <c r="M2446" s="58" t="n"/>
      <c r="N2446" s="33">
        <f>IF(ISNUMBER($A2446),DATE(YEAR($A2446),MONTH($A2446),1),"")</f>
        <v/>
      </c>
      <c r="O2446" s="34">
        <f>IF($C2446="","",IFERROR(MATCH($C2446,'案件'!$A$5:$A$84,0),"なし"))</f>
        <v/>
      </c>
      <c r="P2446" s="34">
        <f>IF($B2446="","",IFERROR(MATCH($B2446,'メンバー'!$B$5:$B$24,0),"なし"))</f>
        <v/>
      </c>
    </row>
    <row r="2447" ht="17" customHeight="1">
      <c r="A2447" s="23" t="n"/>
      <c r="B2447" s="21" t="n"/>
      <c r="C2447" s="21" t="n"/>
      <c r="D2447" s="29">
        <f>IF(OR($O2447="",$O2447="なし"),"",INDEX('案件'!$B$5:$B$84,$O2447)&amp;"")</f>
        <v/>
      </c>
      <c r="E2447" s="19" t="n"/>
      <c r="F2447" s="22" t="n"/>
      <c r="G2447" s="22" t="n"/>
      <c r="H2447" s="19" t="n"/>
      <c r="I2447" s="30">
        <f>IF(AND($F2447="",$G2447=""),"",IF(N('設定'!$B$11)&gt;0,ROUND((N($F2447)*60+N($G2447))/N('設定'!$B$11),0)*N('設定'!$B$11),(N($F2447)*60+N($G2447)))/60)</f>
        <v/>
      </c>
      <c r="J2447" s="31">
        <f>IF(OR($I2447="",$P2447="",$P2447="なし"),"",$I2447*N(INDEX('メンバー'!$D$5:$D$24,$P2447)))</f>
        <v/>
      </c>
      <c r="K2447" s="32">
        <f>IF(OR($O2447="",$O2447="なし"),"",INDEX('案件'!$D$5:$D$84,$O2447)&amp;"")</f>
        <v/>
      </c>
      <c r="L2447" s="32">
        <f>IF(AND($A2447="",$B2447="",$C2447="",$F2447="",$G2447=""),"",IF(NOT(ISNUMBER($A2447)),"日付がない",IF($P2447="","氏名がない",IF($P2447="なし","氏名がメンバーにない",IF($O2447="","案件コードがない",IF($O2447="なし","案件コードが案件にない",IF($I2447="","時間がない",IF((N($F2447)*60+N($G2447))=0,"時間が0",IF($I2447=0,"丸めると0分","")))))))))</f>
        <v/>
      </c>
      <c r="M2447" s="58" t="n"/>
      <c r="N2447" s="33">
        <f>IF(ISNUMBER($A2447),DATE(YEAR($A2447),MONTH($A2447),1),"")</f>
        <v/>
      </c>
      <c r="O2447" s="34">
        <f>IF($C2447="","",IFERROR(MATCH($C2447,'案件'!$A$5:$A$84,0),"なし"))</f>
        <v/>
      </c>
      <c r="P2447" s="34">
        <f>IF($B2447="","",IFERROR(MATCH($B2447,'メンバー'!$B$5:$B$24,0),"なし"))</f>
        <v/>
      </c>
    </row>
    <row r="2448" ht="17" customHeight="1">
      <c r="A2448" s="23" t="n"/>
      <c r="B2448" s="21" t="n"/>
      <c r="C2448" s="21" t="n"/>
      <c r="D2448" s="29">
        <f>IF(OR($O2448="",$O2448="なし"),"",INDEX('案件'!$B$5:$B$84,$O2448)&amp;"")</f>
        <v/>
      </c>
      <c r="E2448" s="19" t="n"/>
      <c r="F2448" s="22" t="n"/>
      <c r="G2448" s="22" t="n"/>
      <c r="H2448" s="19" t="n"/>
      <c r="I2448" s="30">
        <f>IF(AND($F2448="",$G2448=""),"",IF(N('設定'!$B$11)&gt;0,ROUND((N($F2448)*60+N($G2448))/N('設定'!$B$11),0)*N('設定'!$B$11),(N($F2448)*60+N($G2448)))/60)</f>
        <v/>
      </c>
      <c r="J2448" s="31">
        <f>IF(OR($I2448="",$P2448="",$P2448="なし"),"",$I2448*N(INDEX('メンバー'!$D$5:$D$24,$P2448)))</f>
        <v/>
      </c>
      <c r="K2448" s="32">
        <f>IF(OR($O2448="",$O2448="なし"),"",INDEX('案件'!$D$5:$D$84,$O2448)&amp;"")</f>
        <v/>
      </c>
      <c r="L2448" s="32">
        <f>IF(AND($A2448="",$B2448="",$C2448="",$F2448="",$G2448=""),"",IF(NOT(ISNUMBER($A2448)),"日付がない",IF($P2448="","氏名がない",IF($P2448="なし","氏名がメンバーにない",IF($O2448="","案件コードがない",IF($O2448="なし","案件コードが案件にない",IF($I2448="","時間がない",IF((N($F2448)*60+N($G2448))=0,"時間が0",IF($I2448=0,"丸めると0分","")))))))))</f>
        <v/>
      </c>
      <c r="M2448" s="58" t="n"/>
      <c r="N2448" s="33">
        <f>IF(ISNUMBER($A2448),DATE(YEAR($A2448),MONTH($A2448),1),"")</f>
        <v/>
      </c>
      <c r="O2448" s="34">
        <f>IF($C2448="","",IFERROR(MATCH($C2448,'案件'!$A$5:$A$84,0),"なし"))</f>
        <v/>
      </c>
      <c r="P2448" s="34">
        <f>IF($B2448="","",IFERROR(MATCH($B2448,'メンバー'!$B$5:$B$24,0),"なし"))</f>
        <v/>
      </c>
    </row>
    <row r="2449" ht="17" customHeight="1">
      <c r="A2449" s="23" t="n"/>
      <c r="B2449" s="21" t="n"/>
      <c r="C2449" s="21" t="n"/>
      <c r="D2449" s="29">
        <f>IF(OR($O2449="",$O2449="なし"),"",INDEX('案件'!$B$5:$B$84,$O2449)&amp;"")</f>
        <v/>
      </c>
      <c r="E2449" s="19" t="n"/>
      <c r="F2449" s="22" t="n"/>
      <c r="G2449" s="22" t="n"/>
      <c r="H2449" s="19" t="n"/>
      <c r="I2449" s="30">
        <f>IF(AND($F2449="",$G2449=""),"",IF(N('設定'!$B$11)&gt;0,ROUND((N($F2449)*60+N($G2449))/N('設定'!$B$11),0)*N('設定'!$B$11),(N($F2449)*60+N($G2449)))/60)</f>
        <v/>
      </c>
      <c r="J2449" s="31">
        <f>IF(OR($I2449="",$P2449="",$P2449="なし"),"",$I2449*N(INDEX('メンバー'!$D$5:$D$24,$P2449)))</f>
        <v/>
      </c>
      <c r="K2449" s="32">
        <f>IF(OR($O2449="",$O2449="なし"),"",INDEX('案件'!$D$5:$D$84,$O2449)&amp;"")</f>
        <v/>
      </c>
      <c r="L2449" s="32">
        <f>IF(AND($A2449="",$B2449="",$C2449="",$F2449="",$G2449=""),"",IF(NOT(ISNUMBER($A2449)),"日付がない",IF($P2449="","氏名がない",IF($P2449="なし","氏名がメンバーにない",IF($O2449="","案件コードがない",IF($O2449="なし","案件コードが案件にない",IF($I2449="","時間がない",IF((N($F2449)*60+N($G2449))=0,"時間が0",IF($I2449=0,"丸めると0分","")))))))))</f>
        <v/>
      </c>
      <c r="M2449" s="58" t="n"/>
      <c r="N2449" s="33">
        <f>IF(ISNUMBER($A2449),DATE(YEAR($A2449),MONTH($A2449),1),"")</f>
        <v/>
      </c>
      <c r="O2449" s="34">
        <f>IF($C2449="","",IFERROR(MATCH($C2449,'案件'!$A$5:$A$84,0),"なし"))</f>
        <v/>
      </c>
      <c r="P2449" s="34">
        <f>IF($B2449="","",IFERROR(MATCH($B2449,'メンバー'!$B$5:$B$24,0),"なし"))</f>
        <v/>
      </c>
    </row>
    <row r="2450" ht="17" customHeight="1">
      <c r="A2450" s="23" t="n"/>
      <c r="B2450" s="21" t="n"/>
      <c r="C2450" s="21" t="n"/>
      <c r="D2450" s="29">
        <f>IF(OR($O2450="",$O2450="なし"),"",INDEX('案件'!$B$5:$B$84,$O2450)&amp;"")</f>
        <v/>
      </c>
      <c r="E2450" s="19" t="n"/>
      <c r="F2450" s="22" t="n"/>
      <c r="G2450" s="22" t="n"/>
      <c r="H2450" s="19" t="n"/>
      <c r="I2450" s="30">
        <f>IF(AND($F2450="",$G2450=""),"",IF(N('設定'!$B$11)&gt;0,ROUND((N($F2450)*60+N($G2450))/N('設定'!$B$11),0)*N('設定'!$B$11),(N($F2450)*60+N($G2450)))/60)</f>
        <v/>
      </c>
      <c r="J2450" s="31">
        <f>IF(OR($I2450="",$P2450="",$P2450="なし"),"",$I2450*N(INDEX('メンバー'!$D$5:$D$24,$P2450)))</f>
        <v/>
      </c>
      <c r="K2450" s="32">
        <f>IF(OR($O2450="",$O2450="なし"),"",INDEX('案件'!$D$5:$D$84,$O2450)&amp;"")</f>
        <v/>
      </c>
      <c r="L2450" s="32">
        <f>IF(AND($A2450="",$B2450="",$C2450="",$F2450="",$G2450=""),"",IF(NOT(ISNUMBER($A2450)),"日付がない",IF($P2450="","氏名がない",IF($P2450="なし","氏名がメンバーにない",IF($O2450="","案件コードがない",IF($O2450="なし","案件コードが案件にない",IF($I2450="","時間がない",IF((N($F2450)*60+N($G2450))=0,"時間が0",IF($I2450=0,"丸めると0分","")))))))))</f>
        <v/>
      </c>
      <c r="M2450" s="58" t="n"/>
      <c r="N2450" s="33">
        <f>IF(ISNUMBER($A2450),DATE(YEAR($A2450),MONTH($A2450),1),"")</f>
        <v/>
      </c>
      <c r="O2450" s="34">
        <f>IF($C2450="","",IFERROR(MATCH($C2450,'案件'!$A$5:$A$84,0),"なし"))</f>
        <v/>
      </c>
      <c r="P2450" s="34">
        <f>IF($B2450="","",IFERROR(MATCH($B2450,'メンバー'!$B$5:$B$24,0),"なし"))</f>
        <v/>
      </c>
    </row>
    <row r="2451" ht="17" customHeight="1">
      <c r="A2451" s="23" t="n"/>
      <c r="B2451" s="21" t="n"/>
      <c r="C2451" s="21" t="n"/>
      <c r="D2451" s="29">
        <f>IF(OR($O2451="",$O2451="なし"),"",INDEX('案件'!$B$5:$B$84,$O2451)&amp;"")</f>
        <v/>
      </c>
      <c r="E2451" s="19" t="n"/>
      <c r="F2451" s="22" t="n"/>
      <c r="G2451" s="22" t="n"/>
      <c r="H2451" s="19" t="n"/>
      <c r="I2451" s="30">
        <f>IF(AND($F2451="",$G2451=""),"",IF(N('設定'!$B$11)&gt;0,ROUND((N($F2451)*60+N($G2451))/N('設定'!$B$11),0)*N('設定'!$B$11),(N($F2451)*60+N($G2451)))/60)</f>
        <v/>
      </c>
      <c r="J2451" s="31">
        <f>IF(OR($I2451="",$P2451="",$P2451="なし"),"",$I2451*N(INDEX('メンバー'!$D$5:$D$24,$P2451)))</f>
        <v/>
      </c>
      <c r="K2451" s="32">
        <f>IF(OR($O2451="",$O2451="なし"),"",INDEX('案件'!$D$5:$D$84,$O2451)&amp;"")</f>
        <v/>
      </c>
      <c r="L2451" s="32">
        <f>IF(AND($A2451="",$B2451="",$C2451="",$F2451="",$G2451=""),"",IF(NOT(ISNUMBER($A2451)),"日付がない",IF($P2451="","氏名がない",IF($P2451="なし","氏名がメンバーにない",IF($O2451="","案件コードがない",IF($O2451="なし","案件コードが案件にない",IF($I2451="","時間がない",IF((N($F2451)*60+N($G2451))=0,"時間が0",IF($I2451=0,"丸めると0分","")))))))))</f>
        <v/>
      </c>
      <c r="M2451" s="58" t="n"/>
      <c r="N2451" s="33">
        <f>IF(ISNUMBER($A2451),DATE(YEAR($A2451),MONTH($A2451),1),"")</f>
        <v/>
      </c>
      <c r="O2451" s="34">
        <f>IF($C2451="","",IFERROR(MATCH($C2451,'案件'!$A$5:$A$84,0),"なし"))</f>
        <v/>
      </c>
      <c r="P2451" s="34">
        <f>IF($B2451="","",IFERROR(MATCH($B2451,'メンバー'!$B$5:$B$24,0),"なし"))</f>
        <v/>
      </c>
    </row>
    <row r="2452" ht="17" customHeight="1">
      <c r="A2452" s="23" t="n"/>
      <c r="B2452" s="21" t="n"/>
      <c r="C2452" s="21" t="n"/>
      <c r="D2452" s="29">
        <f>IF(OR($O2452="",$O2452="なし"),"",INDEX('案件'!$B$5:$B$84,$O2452)&amp;"")</f>
        <v/>
      </c>
      <c r="E2452" s="19" t="n"/>
      <c r="F2452" s="22" t="n"/>
      <c r="G2452" s="22" t="n"/>
      <c r="H2452" s="19" t="n"/>
      <c r="I2452" s="30">
        <f>IF(AND($F2452="",$G2452=""),"",IF(N('設定'!$B$11)&gt;0,ROUND((N($F2452)*60+N($G2452))/N('設定'!$B$11),0)*N('設定'!$B$11),(N($F2452)*60+N($G2452)))/60)</f>
        <v/>
      </c>
      <c r="J2452" s="31">
        <f>IF(OR($I2452="",$P2452="",$P2452="なし"),"",$I2452*N(INDEX('メンバー'!$D$5:$D$24,$P2452)))</f>
        <v/>
      </c>
      <c r="K2452" s="32">
        <f>IF(OR($O2452="",$O2452="なし"),"",INDEX('案件'!$D$5:$D$84,$O2452)&amp;"")</f>
        <v/>
      </c>
      <c r="L2452" s="32">
        <f>IF(AND($A2452="",$B2452="",$C2452="",$F2452="",$G2452=""),"",IF(NOT(ISNUMBER($A2452)),"日付がない",IF($P2452="","氏名がない",IF($P2452="なし","氏名がメンバーにない",IF($O2452="","案件コードがない",IF($O2452="なし","案件コードが案件にない",IF($I2452="","時間がない",IF((N($F2452)*60+N($G2452))=0,"時間が0",IF($I2452=0,"丸めると0分","")))))))))</f>
        <v/>
      </c>
      <c r="M2452" s="58" t="n"/>
      <c r="N2452" s="33">
        <f>IF(ISNUMBER($A2452),DATE(YEAR($A2452),MONTH($A2452),1),"")</f>
        <v/>
      </c>
      <c r="O2452" s="34">
        <f>IF($C2452="","",IFERROR(MATCH($C2452,'案件'!$A$5:$A$84,0),"なし"))</f>
        <v/>
      </c>
      <c r="P2452" s="34">
        <f>IF($B2452="","",IFERROR(MATCH($B2452,'メンバー'!$B$5:$B$24,0),"なし"))</f>
        <v/>
      </c>
    </row>
    <row r="2453" ht="17" customHeight="1">
      <c r="A2453" s="23" t="n"/>
      <c r="B2453" s="21" t="n"/>
      <c r="C2453" s="21" t="n"/>
      <c r="D2453" s="29">
        <f>IF(OR($O2453="",$O2453="なし"),"",INDEX('案件'!$B$5:$B$84,$O2453)&amp;"")</f>
        <v/>
      </c>
      <c r="E2453" s="19" t="n"/>
      <c r="F2453" s="22" t="n"/>
      <c r="G2453" s="22" t="n"/>
      <c r="H2453" s="19" t="n"/>
      <c r="I2453" s="30">
        <f>IF(AND($F2453="",$G2453=""),"",IF(N('設定'!$B$11)&gt;0,ROUND((N($F2453)*60+N($G2453))/N('設定'!$B$11),0)*N('設定'!$B$11),(N($F2453)*60+N($G2453)))/60)</f>
        <v/>
      </c>
      <c r="J2453" s="31">
        <f>IF(OR($I2453="",$P2453="",$P2453="なし"),"",$I2453*N(INDEX('メンバー'!$D$5:$D$24,$P2453)))</f>
        <v/>
      </c>
      <c r="K2453" s="32">
        <f>IF(OR($O2453="",$O2453="なし"),"",INDEX('案件'!$D$5:$D$84,$O2453)&amp;"")</f>
        <v/>
      </c>
      <c r="L2453" s="32">
        <f>IF(AND($A2453="",$B2453="",$C2453="",$F2453="",$G2453=""),"",IF(NOT(ISNUMBER($A2453)),"日付がない",IF($P2453="","氏名がない",IF($P2453="なし","氏名がメンバーにない",IF($O2453="","案件コードがない",IF($O2453="なし","案件コードが案件にない",IF($I2453="","時間がない",IF((N($F2453)*60+N($G2453))=0,"時間が0",IF($I2453=0,"丸めると0分","")))))))))</f>
        <v/>
      </c>
      <c r="M2453" s="58" t="n"/>
      <c r="N2453" s="33">
        <f>IF(ISNUMBER($A2453),DATE(YEAR($A2453),MONTH($A2453),1),"")</f>
        <v/>
      </c>
      <c r="O2453" s="34">
        <f>IF($C2453="","",IFERROR(MATCH($C2453,'案件'!$A$5:$A$84,0),"なし"))</f>
        <v/>
      </c>
      <c r="P2453" s="34">
        <f>IF($B2453="","",IFERROR(MATCH($B2453,'メンバー'!$B$5:$B$24,0),"なし"))</f>
        <v/>
      </c>
    </row>
    <row r="2454" ht="17" customHeight="1">
      <c r="A2454" s="23" t="n"/>
      <c r="B2454" s="21" t="n"/>
      <c r="C2454" s="21" t="n"/>
      <c r="D2454" s="29">
        <f>IF(OR($O2454="",$O2454="なし"),"",INDEX('案件'!$B$5:$B$84,$O2454)&amp;"")</f>
        <v/>
      </c>
      <c r="E2454" s="19" t="n"/>
      <c r="F2454" s="22" t="n"/>
      <c r="G2454" s="22" t="n"/>
      <c r="H2454" s="19" t="n"/>
      <c r="I2454" s="30">
        <f>IF(AND($F2454="",$G2454=""),"",IF(N('設定'!$B$11)&gt;0,ROUND((N($F2454)*60+N($G2454))/N('設定'!$B$11),0)*N('設定'!$B$11),(N($F2454)*60+N($G2454)))/60)</f>
        <v/>
      </c>
      <c r="J2454" s="31">
        <f>IF(OR($I2454="",$P2454="",$P2454="なし"),"",$I2454*N(INDEX('メンバー'!$D$5:$D$24,$P2454)))</f>
        <v/>
      </c>
      <c r="K2454" s="32">
        <f>IF(OR($O2454="",$O2454="なし"),"",INDEX('案件'!$D$5:$D$84,$O2454)&amp;"")</f>
        <v/>
      </c>
      <c r="L2454" s="32">
        <f>IF(AND($A2454="",$B2454="",$C2454="",$F2454="",$G2454=""),"",IF(NOT(ISNUMBER($A2454)),"日付がない",IF($P2454="","氏名がない",IF($P2454="なし","氏名がメンバーにない",IF($O2454="","案件コードがない",IF($O2454="なし","案件コードが案件にない",IF($I2454="","時間がない",IF((N($F2454)*60+N($G2454))=0,"時間が0",IF($I2454=0,"丸めると0分","")))))))))</f>
        <v/>
      </c>
      <c r="M2454" s="58" t="n"/>
      <c r="N2454" s="33">
        <f>IF(ISNUMBER($A2454),DATE(YEAR($A2454),MONTH($A2454),1),"")</f>
        <v/>
      </c>
      <c r="O2454" s="34">
        <f>IF($C2454="","",IFERROR(MATCH($C2454,'案件'!$A$5:$A$84,0),"なし"))</f>
        <v/>
      </c>
      <c r="P2454" s="34">
        <f>IF($B2454="","",IFERROR(MATCH($B2454,'メンバー'!$B$5:$B$24,0),"なし"))</f>
        <v/>
      </c>
    </row>
    <row r="2455" ht="17" customHeight="1">
      <c r="A2455" s="23" t="n"/>
      <c r="B2455" s="21" t="n"/>
      <c r="C2455" s="21" t="n"/>
      <c r="D2455" s="29">
        <f>IF(OR($O2455="",$O2455="なし"),"",INDEX('案件'!$B$5:$B$84,$O2455)&amp;"")</f>
        <v/>
      </c>
      <c r="E2455" s="19" t="n"/>
      <c r="F2455" s="22" t="n"/>
      <c r="G2455" s="22" t="n"/>
      <c r="H2455" s="19" t="n"/>
      <c r="I2455" s="30">
        <f>IF(AND($F2455="",$G2455=""),"",IF(N('設定'!$B$11)&gt;0,ROUND((N($F2455)*60+N($G2455))/N('設定'!$B$11),0)*N('設定'!$B$11),(N($F2455)*60+N($G2455)))/60)</f>
        <v/>
      </c>
      <c r="J2455" s="31">
        <f>IF(OR($I2455="",$P2455="",$P2455="なし"),"",$I2455*N(INDEX('メンバー'!$D$5:$D$24,$P2455)))</f>
        <v/>
      </c>
      <c r="K2455" s="32">
        <f>IF(OR($O2455="",$O2455="なし"),"",INDEX('案件'!$D$5:$D$84,$O2455)&amp;"")</f>
        <v/>
      </c>
      <c r="L2455" s="32">
        <f>IF(AND($A2455="",$B2455="",$C2455="",$F2455="",$G2455=""),"",IF(NOT(ISNUMBER($A2455)),"日付がない",IF($P2455="","氏名がない",IF($P2455="なし","氏名がメンバーにない",IF($O2455="","案件コードがない",IF($O2455="なし","案件コードが案件にない",IF($I2455="","時間がない",IF((N($F2455)*60+N($G2455))=0,"時間が0",IF($I2455=0,"丸めると0分","")))))))))</f>
        <v/>
      </c>
      <c r="M2455" s="58" t="n"/>
      <c r="N2455" s="33">
        <f>IF(ISNUMBER($A2455),DATE(YEAR($A2455),MONTH($A2455),1),"")</f>
        <v/>
      </c>
      <c r="O2455" s="34">
        <f>IF($C2455="","",IFERROR(MATCH($C2455,'案件'!$A$5:$A$84,0),"なし"))</f>
        <v/>
      </c>
      <c r="P2455" s="34">
        <f>IF($B2455="","",IFERROR(MATCH($B2455,'メンバー'!$B$5:$B$24,0),"なし"))</f>
        <v/>
      </c>
    </row>
    <row r="2456" ht="17" customHeight="1">
      <c r="A2456" s="23" t="n"/>
      <c r="B2456" s="21" t="n"/>
      <c r="C2456" s="21" t="n"/>
      <c r="D2456" s="29">
        <f>IF(OR($O2456="",$O2456="なし"),"",INDEX('案件'!$B$5:$B$84,$O2456)&amp;"")</f>
        <v/>
      </c>
      <c r="E2456" s="19" t="n"/>
      <c r="F2456" s="22" t="n"/>
      <c r="G2456" s="22" t="n"/>
      <c r="H2456" s="19" t="n"/>
      <c r="I2456" s="30">
        <f>IF(AND($F2456="",$G2456=""),"",IF(N('設定'!$B$11)&gt;0,ROUND((N($F2456)*60+N($G2456))/N('設定'!$B$11),0)*N('設定'!$B$11),(N($F2456)*60+N($G2456)))/60)</f>
        <v/>
      </c>
      <c r="J2456" s="31">
        <f>IF(OR($I2456="",$P2456="",$P2456="なし"),"",$I2456*N(INDEX('メンバー'!$D$5:$D$24,$P2456)))</f>
        <v/>
      </c>
      <c r="K2456" s="32">
        <f>IF(OR($O2456="",$O2456="なし"),"",INDEX('案件'!$D$5:$D$84,$O2456)&amp;"")</f>
        <v/>
      </c>
      <c r="L2456" s="32">
        <f>IF(AND($A2456="",$B2456="",$C2456="",$F2456="",$G2456=""),"",IF(NOT(ISNUMBER($A2456)),"日付がない",IF($P2456="","氏名がない",IF($P2456="なし","氏名がメンバーにない",IF($O2456="","案件コードがない",IF($O2456="なし","案件コードが案件にない",IF($I2456="","時間がない",IF((N($F2456)*60+N($G2456))=0,"時間が0",IF($I2456=0,"丸めると0分","")))))))))</f>
        <v/>
      </c>
      <c r="M2456" s="58" t="n"/>
      <c r="N2456" s="33">
        <f>IF(ISNUMBER($A2456),DATE(YEAR($A2456),MONTH($A2456),1),"")</f>
        <v/>
      </c>
      <c r="O2456" s="34">
        <f>IF($C2456="","",IFERROR(MATCH($C2456,'案件'!$A$5:$A$84,0),"なし"))</f>
        <v/>
      </c>
      <c r="P2456" s="34">
        <f>IF($B2456="","",IFERROR(MATCH($B2456,'メンバー'!$B$5:$B$24,0),"なし"))</f>
        <v/>
      </c>
    </row>
    <row r="2457" ht="17" customHeight="1">
      <c r="A2457" s="23" t="n"/>
      <c r="B2457" s="21" t="n"/>
      <c r="C2457" s="21" t="n"/>
      <c r="D2457" s="29">
        <f>IF(OR($O2457="",$O2457="なし"),"",INDEX('案件'!$B$5:$B$84,$O2457)&amp;"")</f>
        <v/>
      </c>
      <c r="E2457" s="19" t="n"/>
      <c r="F2457" s="22" t="n"/>
      <c r="G2457" s="22" t="n"/>
      <c r="H2457" s="19" t="n"/>
      <c r="I2457" s="30">
        <f>IF(AND($F2457="",$G2457=""),"",IF(N('設定'!$B$11)&gt;0,ROUND((N($F2457)*60+N($G2457))/N('設定'!$B$11),0)*N('設定'!$B$11),(N($F2457)*60+N($G2457)))/60)</f>
        <v/>
      </c>
      <c r="J2457" s="31">
        <f>IF(OR($I2457="",$P2457="",$P2457="なし"),"",$I2457*N(INDEX('メンバー'!$D$5:$D$24,$P2457)))</f>
        <v/>
      </c>
      <c r="K2457" s="32">
        <f>IF(OR($O2457="",$O2457="なし"),"",INDEX('案件'!$D$5:$D$84,$O2457)&amp;"")</f>
        <v/>
      </c>
      <c r="L2457" s="32">
        <f>IF(AND($A2457="",$B2457="",$C2457="",$F2457="",$G2457=""),"",IF(NOT(ISNUMBER($A2457)),"日付がない",IF($P2457="","氏名がない",IF($P2457="なし","氏名がメンバーにない",IF($O2457="","案件コードがない",IF($O2457="なし","案件コードが案件にない",IF($I2457="","時間がない",IF((N($F2457)*60+N($G2457))=0,"時間が0",IF($I2457=0,"丸めると0分","")))))))))</f>
        <v/>
      </c>
      <c r="M2457" s="58" t="n"/>
      <c r="N2457" s="33">
        <f>IF(ISNUMBER($A2457),DATE(YEAR($A2457),MONTH($A2457),1),"")</f>
        <v/>
      </c>
      <c r="O2457" s="34">
        <f>IF($C2457="","",IFERROR(MATCH($C2457,'案件'!$A$5:$A$84,0),"なし"))</f>
        <v/>
      </c>
      <c r="P2457" s="34">
        <f>IF($B2457="","",IFERROR(MATCH($B2457,'メンバー'!$B$5:$B$24,0),"なし"))</f>
        <v/>
      </c>
    </row>
    <row r="2458" ht="17" customHeight="1">
      <c r="A2458" s="23" t="n"/>
      <c r="B2458" s="21" t="n"/>
      <c r="C2458" s="21" t="n"/>
      <c r="D2458" s="29">
        <f>IF(OR($O2458="",$O2458="なし"),"",INDEX('案件'!$B$5:$B$84,$O2458)&amp;"")</f>
        <v/>
      </c>
      <c r="E2458" s="19" t="n"/>
      <c r="F2458" s="22" t="n"/>
      <c r="G2458" s="22" t="n"/>
      <c r="H2458" s="19" t="n"/>
      <c r="I2458" s="30">
        <f>IF(AND($F2458="",$G2458=""),"",IF(N('設定'!$B$11)&gt;0,ROUND((N($F2458)*60+N($G2458))/N('設定'!$B$11),0)*N('設定'!$B$11),(N($F2458)*60+N($G2458)))/60)</f>
        <v/>
      </c>
      <c r="J2458" s="31">
        <f>IF(OR($I2458="",$P2458="",$P2458="なし"),"",$I2458*N(INDEX('メンバー'!$D$5:$D$24,$P2458)))</f>
        <v/>
      </c>
      <c r="K2458" s="32">
        <f>IF(OR($O2458="",$O2458="なし"),"",INDEX('案件'!$D$5:$D$84,$O2458)&amp;"")</f>
        <v/>
      </c>
      <c r="L2458" s="32">
        <f>IF(AND($A2458="",$B2458="",$C2458="",$F2458="",$G2458=""),"",IF(NOT(ISNUMBER($A2458)),"日付がない",IF($P2458="","氏名がない",IF($P2458="なし","氏名がメンバーにない",IF($O2458="","案件コードがない",IF($O2458="なし","案件コードが案件にない",IF($I2458="","時間がない",IF((N($F2458)*60+N($G2458))=0,"時間が0",IF($I2458=0,"丸めると0分","")))))))))</f>
        <v/>
      </c>
      <c r="M2458" s="58" t="n"/>
      <c r="N2458" s="33">
        <f>IF(ISNUMBER($A2458),DATE(YEAR($A2458),MONTH($A2458),1),"")</f>
        <v/>
      </c>
      <c r="O2458" s="34">
        <f>IF($C2458="","",IFERROR(MATCH($C2458,'案件'!$A$5:$A$84,0),"なし"))</f>
        <v/>
      </c>
      <c r="P2458" s="34">
        <f>IF($B2458="","",IFERROR(MATCH($B2458,'メンバー'!$B$5:$B$24,0),"なし"))</f>
        <v/>
      </c>
    </row>
    <row r="2459" ht="17" customHeight="1">
      <c r="A2459" s="23" t="n"/>
      <c r="B2459" s="21" t="n"/>
      <c r="C2459" s="21" t="n"/>
      <c r="D2459" s="29">
        <f>IF(OR($O2459="",$O2459="なし"),"",INDEX('案件'!$B$5:$B$84,$O2459)&amp;"")</f>
        <v/>
      </c>
      <c r="E2459" s="19" t="n"/>
      <c r="F2459" s="22" t="n"/>
      <c r="G2459" s="22" t="n"/>
      <c r="H2459" s="19" t="n"/>
      <c r="I2459" s="30">
        <f>IF(AND($F2459="",$G2459=""),"",IF(N('設定'!$B$11)&gt;0,ROUND((N($F2459)*60+N($G2459))/N('設定'!$B$11),0)*N('設定'!$B$11),(N($F2459)*60+N($G2459)))/60)</f>
        <v/>
      </c>
      <c r="J2459" s="31">
        <f>IF(OR($I2459="",$P2459="",$P2459="なし"),"",$I2459*N(INDEX('メンバー'!$D$5:$D$24,$P2459)))</f>
        <v/>
      </c>
      <c r="K2459" s="32">
        <f>IF(OR($O2459="",$O2459="なし"),"",INDEX('案件'!$D$5:$D$84,$O2459)&amp;"")</f>
        <v/>
      </c>
      <c r="L2459" s="32">
        <f>IF(AND($A2459="",$B2459="",$C2459="",$F2459="",$G2459=""),"",IF(NOT(ISNUMBER($A2459)),"日付がない",IF($P2459="","氏名がない",IF($P2459="なし","氏名がメンバーにない",IF($O2459="","案件コードがない",IF($O2459="なし","案件コードが案件にない",IF($I2459="","時間がない",IF((N($F2459)*60+N($G2459))=0,"時間が0",IF($I2459=0,"丸めると0分","")))))))))</f>
        <v/>
      </c>
      <c r="M2459" s="58" t="n"/>
      <c r="N2459" s="33">
        <f>IF(ISNUMBER($A2459),DATE(YEAR($A2459),MONTH($A2459),1),"")</f>
        <v/>
      </c>
      <c r="O2459" s="34">
        <f>IF($C2459="","",IFERROR(MATCH($C2459,'案件'!$A$5:$A$84,0),"なし"))</f>
        <v/>
      </c>
      <c r="P2459" s="34">
        <f>IF($B2459="","",IFERROR(MATCH($B2459,'メンバー'!$B$5:$B$24,0),"なし"))</f>
        <v/>
      </c>
    </row>
    <row r="2460" ht="17" customHeight="1">
      <c r="A2460" s="23" t="n"/>
      <c r="B2460" s="21" t="n"/>
      <c r="C2460" s="21" t="n"/>
      <c r="D2460" s="29">
        <f>IF(OR($O2460="",$O2460="なし"),"",INDEX('案件'!$B$5:$B$84,$O2460)&amp;"")</f>
        <v/>
      </c>
      <c r="E2460" s="19" t="n"/>
      <c r="F2460" s="22" t="n"/>
      <c r="G2460" s="22" t="n"/>
      <c r="H2460" s="19" t="n"/>
      <c r="I2460" s="30">
        <f>IF(AND($F2460="",$G2460=""),"",IF(N('設定'!$B$11)&gt;0,ROUND((N($F2460)*60+N($G2460))/N('設定'!$B$11),0)*N('設定'!$B$11),(N($F2460)*60+N($G2460)))/60)</f>
        <v/>
      </c>
      <c r="J2460" s="31">
        <f>IF(OR($I2460="",$P2460="",$P2460="なし"),"",$I2460*N(INDEX('メンバー'!$D$5:$D$24,$P2460)))</f>
        <v/>
      </c>
      <c r="K2460" s="32">
        <f>IF(OR($O2460="",$O2460="なし"),"",INDEX('案件'!$D$5:$D$84,$O2460)&amp;"")</f>
        <v/>
      </c>
      <c r="L2460" s="32">
        <f>IF(AND($A2460="",$B2460="",$C2460="",$F2460="",$G2460=""),"",IF(NOT(ISNUMBER($A2460)),"日付がない",IF($P2460="","氏名がない",IF($P2460="なし","氏名がメンバーにない",IF($O2460="","案件コードがない",IF($O2460="なし","案件コードが案件にない",IF($I2460="","時間がない",IF((N($F2460)*60+N($G2460))=0,"時間が0",IF($I2460=0,"丸めると0分","")))))))))</f>
        <v/>
      </c>
      <c r="M2460" s="58" t="n"/>
      <c r="N2460" s="33">
        <f>IF(ISNUMBER($A2460),DATE(YEAR($A2460),MONTH($A2460),1),"")</f>
        <v/>
      </c>
      <c r="O2460" s="34">
        <f>IF($C2460="","",IFERROR(MATCH($C2460,'案件'!$A$5:$A$84,0),"なし"))</f>
        <v/>
      </c>
      <c r="P2460" s="34">
        <f>IF($B2460="","",IFERROR(MATCH($B2460,'メンバー'!$B$5:$B$24,0),"なし"))</f>
        <v/>
      </c>
    </row>
    <row r="2461" ht="17" customHeight="1">
      <c r="A2461" s="23" t="n"/>
      <c r="B2461" s="21" t="n"/>
      <c r="C2461" s="21" t="n"/>
      <c r="D2461" s="29">
        <f>IF(OR($O2461="",$O2461="なし"),"",INDEX('案件'!$B$5:$B$84,$O2461)&amp;"")</f>
        <v/>
      </c>
      <c r="E2461" s="19" t="n"/>
      <c r="F2461" s="22" t="n"/>
      <c r="G2461" s="22" t="n"/>
      <c r="H2461" s="19" t="n"/>
      <c r="I2461" s="30">
        <f>IF(AND($F2461="",$G2461=""),"",IF(N('設定'!$B$11)&gt;0,ROUND((N($F2461)*60+N($G2461))/N('設定'!$B$11),0)*N('設定'!$B$11),(N($F2461)*60+N($G2461)))/60)</f>
        <v/>
      </c>
      <c r="J2461" s="31">
        <f>IF(OR($I2461="",$P2461="",$P2461="なし"),"",$I2461*N(INDEX('メンバー'!$D$5:$D$24,$P2461)))</f>
        <v/>
      </c>
      <c r="K2461" s="32">
        <f>IF(OR($O2461="",$O2461="なし"),"",INDEX('案件'!$D$5:$D$84,$O2461)&amp;"")</f>
        <v/>
      </c>
      <c r="L2461" s="32">
        <f>IF(AND($A2461="",$B2461="",$C2461="",$F2461="",$G2461=""),"",IF(NOT(ISNUMBER($A2461)),"日付がない",IF($P2461="","氏名がない",IF($P2461="なし","氏名がメンバーにない",IF($O2461="","案件コードがない",IF($O2461="なし","案件コードが案件にない",IF($I2461="","時間がない",IF((N($F2461)*60+N($G2461))=0,"時間が0",IF($I2461=0,"丸めると0分","")))))))))</f>
        <v/>
      </c>
      <c r="M2461" s="58" t="n"/>
      <c r="N2461" s="33">
        <f>IF(ISNUMBER($A2461),DATE(YEAR($A2461),MONTH($A2461),1),"")</f>
        <v/>
      </c>
      <c r="O2461" s="34">
        <f>IF($C2461="","",IFERROR(MATCH($C2461,'案件'!$A$5:$A$84,0),"なし"))</f>
        <v/>
      </c>
      <c r="P2461" s="34">
        <f>IF($B2461="","",IFERROR(MATCH($B2461,'メンバー'!$B$5:$B$24,0),"なし"))</f>
        <v/>
      </c>
    </row>
    <row r="2462" ht="17" customHeight="1">
      <c r="A2462" s="23" t="n"/>
      <c r="B2462" s="21" t="n"/>
      <c r="C2462" s="21" t="n"/>
      <c r="D2462" s="29">
        <f>IF(OR($O2462="",$O2462="なし"),"",INDEX('案件'!$B$5:$B$84,$O2462)&amp;"")</f>
        <v/>
      </c>
      <c r="E2462" s="19" t="n"/>
      <c r="F2462" s="22" t="n"/>
      <c r="G2462" s="22" t="n"/>
      <c r="H2462" s="19" t="n"/>
      <c r="I2462" s="30">
        <f>IF(AND($F2462="",$G2462=""),"",IF(N('設定'!$B$11)&gt;0,ROUND((N($F2462)*60+N($G2462))/N('設定'!$B$11),0)*N('設定'!$B$11),(N($F2462)*60+N($G2462)))/60)</f>
        <v/>
      </c>
      <c r="J2462" s="31">
        <f>IF(OR($I2462="",$P2462="",$P2462="なし"),"",$I2462*N(INDEX('メンバー'!$D$5:$D$24,$P2462)))</f>
        <v/>
      </c>
      <c r="K2462" s="32">
        <f>IF(OR($O2462="",$O2462="なし"),"",INDEX('案件'!$D$5:$D$84,$O2462)&amp;"")</f>
        <v/>
      </c>
      <c r="L2462" s="32">
        <f>IF(AND($A2462="",$B2462="",$C2462="",$F2462="",$G2462=""),"",IF(NOT(ISNUMBER($A2462)),"日付がない",IF($P2462="","氏名がない",IF($P2462="なし","氏名がメンバーにない",IF($O2462="","案件コードがない",IF($O2462="なし","案件コードが案件にない",IF($I2462="","時間がない",IF((N($F2462)*60+N($G2462))=0,"時間が0",IF($I2462=0,"丸めると0分","")))))))))</f>
        <v/>
      </c>
      <c r="M2462" s="58" t="n"/>
      <c r="N2462" s="33">
        <f>IF(ISNUMBER($A2462),DATE(YEAR($A2462),MONTH($A2462),1),"")</f>
        <v/>
      </c>
      <c r="O2462" s="34">
        <f>IF($C2462="","",IFERROR(MATCH($C2462,'案件'!$A$5:$A$84,0),"なし"))</f>
        <v/>
      </c>
      <c r="P2462" s="34">
        <f>IF($B2462="","",IFERROR(MATCH($B2462,'メンバー'!$B$5:$B$24,0),"なし"))</f>
        <v/>
      </c>
    </row>
    <row r="2463" ht="17" customHeight="1">
      <c r="A2463" s="23" t="n"/>
      <c r="B2463" s="21" t="n"/>
      <c r="C2463" s="21" t="n"/>
      <c r="D2463" s="29">
        <f>IF(OR($O2463="",$O2463="なし"),"",INDEX('案件'!$B$5:$B$84,$O2463)&amp;"")</f>
        <v/>
      </c>
      <c r="E2463" s="19" t="n"/>
      <c r="F2463" s="22" t="n"/>
      <c r="G2463" s="22" t="n"/>
      <c r="H2463" s="19" t="n"/>
      <c r="I2463" s="30">
        <f>IF(AND($F2463="",$G2463=""),"",IF(N('設定'!$B$11)&gt;0,ROUND((N($F2463)*60+N($G2463))/N('設定'!$B$11),0)*N('設定'!$B$11),(N($F2463)*60+N($G2463)))/60)</f>
        <v/>
      </c>
      <c r="J2463" s="31">
        <f>IF(OR($I2463="",$P2463="",$P2463="なし"),"",$I2463*N(INDEX('メンバー'!$D$5:$D$24,$P2463)))</f>
        <v/>
      </c>
      <c r="K2463" s="32">
        <f>IF(OR($O2463="",$O2463="なし"),"",INDEX('案件'!$D$5:$D$84,$O2463)&amp;"")</f>
        <v/>
      </c>
      <c r="L2463" s="32">
        <f>IF(AND($A2463="",$B2463="",$C2463="",$F2463="",$G2463=""),"",IF(NOT(ISNUMBER($A2463)),"日付がない",IF($P2463="","氏名がない",IF($P2463="なし","氏名がメンバーにない",IF($O2463="","案件コードがない",IF($O2463="なし","案件コードが案件にない",IF($I2463="","時間がない",IF((N($F2463)*60+N($G2463))=0,"時間が0",IF($I2463=0,"丸めると0分","")))))))))</f>
        <v/>
      </c>
      <c r="M2463" s="58" t="n"/>
      <c r="N2463" s="33">
        <f>IF(ISNUMBER($A2463),DATE(YEAR($A2463),MONTH($A2463),1),"")</f>
        <v/>
      </c>
      <c r="O2463" s="34">
        <f>IF($C2463="","",IFERROR(MATCH($C2463,'案件'!$A$5:$A$84,0),"なし"))</f>
        <v/>
      </c>
      <c r="P2463" s="34">
        <f>IF($B2463="","",IFERROR(MATCH($B2463,'メンバー'!$B$5:$B$24,0),"なし"))</f>
        <v/>
      </c>
    </row>
    <row r="2464" ht="17" customHeight="1">
      <c r="A2464" s="23" t="n"/>
      <c r="B2464" s="21" t="n"/>
      <c r="C2464" s="21" t="n"/>
      <c r="D2464" s="29">
        <f>IF(OR($O2464="",$O2464="なし"),"",INDEX('案件'!$B$5:$B$84,$O2464)&amp;"")</f>
        <v/>
      </c>
      <c r="E2464" s="19" t="n"/>
      <c r="F2464" s="22" t="n"/>
      <c r="G2464" s="22" t="n"/>
      <c r="H2464" s="19" t="n"/>
      <c r="I2464" s="30">
        <f>IF(AND($F2464="",$G2464=""),"",IF(N('設定'!$B$11)&gt;0,ROUND((N($F2464)*60+N($G2464))/N('設定'!$B$11),0)*N('設定'!$B$11),(N($F2464)*60+N($G2464)))/60)</f>
        <v/>
      </c>
      <c r="J2464" s="31">
        <f>IF(OR($I2464="",$P2464="",$P2464="なし"),"",$I2464*N(INDEX('メンバー'!$D$5:$D$24,$P2464)))</f>
        <v/>
      </c>
      <c r="K2464" s="32">
        <f>IF(OR($O2464="",$O2464="なし"),"",INDEX('案件'!$D$5:$D$84,$O2464)&amp;"")</f>
        <v/>
      </c>
      <c r="L2464" s="32">
        <f>IF(AND($A2464="",$B2464="",$C2464="",$F2464="",$G2464=""),"",IF(NOT(ISNUMBER($A2464)),"日付がない",IF($P2464="","氏名がない",IF($P2464="なし","氏名がメンバーにない",IF($O2464="","案件コードがない",IF($O2464="なし","案件コードが案件にない",IF($I2464="","時間がない",IF((N($F2464)*60+N($G2464))=0,"時間が0",IF($I2464=0,"丸めると0分","")))))))))</f>
        <v/>
      </c>
      <c r="M2464" s="58" t="n"/>
      <c r="N2464" s="33">
        <f>IF(ISNUMBER($A2464),DATE(YEAR($A2464),MONTH($A2464),1),"")</f>
        <v/>
      </c>
      <c r="O2464" s="34">
        <f>IF($C2464="","",IFERROR(MATCH($C2464,'案件'!$A$5:$A$84,0),"なし"))</f>
        <v/>
      </c>
      <c r="P2464" s="34">
        <f>IF($B2464="","",IFERROR(MATCH($B2464,'メンバー'!$B$5:$B$24,0),"なし"))</f>
        <v/>
      </c>
    </row>
    <row r="2465" ht="17" customHeight="1">
      <c r="A2465" s="23" t="n"/>
      <c r="B2465" s="21" t="n"/>
      <c r="C2465" s="21" t="n"/>
      <c r="D2465" s="29">
        <f>IF(OR($O2465="",$O2465="なし"),"",INDEX('案件'!$B$5:$B$84,$O2465)&amp;"")</f>
        <v/>
      </c>
      <c r="E2465" s="19" t="n"/>
      <c r="F2465" s="22" t="n"/>
      <c r="G2465" s="22" t="n"/>
      <c r="H2465" s="19" t="n"/>
      <c r="I2465" s="30">
        <f>IF(AND($F2465="",$G2465=""),"",IF(N('設定'!$B$11)&gt;0,ROUND((N($F2465)*60+N($G2465))/N('設定'!$B$11),0)*N('設定'!$B$11),(N($F2465)*60+N($G2465)))/60)</f>
        <v/>
      </c>
      <c r="J2465" s="31">
        <f>IF(OR($I2465="",$P2465="",$P2465="なし"),"",$I2465*N(INDEX('メンバー'!$D$5:$D$24,$P2465)))</f>
        <v/>
      </c>
      <c r="K2465" s="32">
        <f>IF(OR($O2465="",$O2465="なし"),"",INDEX('案件'!$D$5:$D$84,$O2465)&amp;"")</f>
        <v/>
      </c>
      <c r="L2465" s="32">
        <f>IF(AND($A2465="",$B2465="",$C2465="",$F2465="",$G2465=""),"",IF(NOT(ISNUMBER($A2465)),"日付がない",IF($P2465="","氏名がない",IF($P2465="なし","氏名がメンバーにない",IF($O2465="","案件コードがない",IF($O2465="なし","案件コードが案件にない",IF($I2465="","時間がない",IF((N($F2465)*60+N($G2465))=0,"時間が0",IF($I2465=0,"丸めると0分","")))))))))</f>
        <v/>
      </c>
      <c r="M2465" s="58" t="n"/>
      <c r="N2465" s="33">
        <f>IF(ISNUMBER($A2465),DATE(YEAR($A2465),MONTH($A2465),1),"")</f>
        <v/>
      </c>
      <c r="O2465" s="34">
        <f>IF($C2465="","",IFERROR(MATCH($C2465,'案件'!$A$5:$A$84,0),"なし"))</f>
        <v/>
      </c>
      <c r="P2465" s="34">
        <f>IF($B2465="","",IFERROR(MATCH($B2465,'メンバー'!$B$5:$B$24,0),"なし"))</f>
        <v/>
      </c>
    </row>
    <row r="2466" ht="17" customHeight="1">
      <c r="A2466" s="23" t="n"/>
      <c r="B2466" s="21" t="n"/>
      <c r="C2466" s="21" t="n"/>
      <c r="D2466" s="29">
        <f>IF(OR($O2466="",$O2466="なし"),"",INDEX('案件'!$B$5:$B$84,$O2466)&amp;"")</f>
        <v/>
      </c>
      <c r="E2466" s="19" t="n"/>
      <c r="F2466" s="22" t="n"/>
      <c r="G2466" s="22" t="n"/>
      <c r="H2466" s="19" t="n"/>
      <c r="I2466" s="30">
        <f>IF(AND($F2466="",$G2466=""),"",IF(N('設定'!$B$11)&gt;0,ROUND((N($F2466)*60+N($G2466))/N('設定'!$B$11),0)*N('設定'!$B$11),(N($F2466)*60+N($G2466)))/60)</f>
        <v/>
      </c>
      <c r="J2466" s="31">
        <f>IF(OR($I2466="",$P2466="",$P2466="なし"),"",$I2466*N(INDEX('メンバー'!$D$5:$D$24,$P2466)))</f>
        <v/>
      </c>
      <c r="K2466" s="32">
        <f>IF(OR($O2466="",$O2466="なし"),"",INDEX('案件'!$D$5:$D$84,$O2466)&amp;"")</f>
        <v/>
      </c>
      <c r="L2466" s="32">
        <f>IF(AND($A2466="",$B2466="",$C2466="",$F2466="",$G2466=""),"",IF(NOT(ISNUMBER($A2466)),"日付がない",IF($P2466="","氏名がない",IF($P2466="なし","氏名がメンバーにない",IF($O2466="","案件コードがない",IF($O2466="なし","案件コードが案件にない",IF($I2466="","時間がない",IF((N($F2466)*60+N($G2466))=0,"時間が0",IF($I2466=0,"丸めると0分","")))))))))</f>
        <v/>
      </c>
      <c r="M2466" s="58" t="n"/>
      <c r="N2466" s="33">
        <f>IF(ISNUMBER($A2466),DATE(YEAR($A2466),MONTH($A2466),1),"")</f>
        <v/>
      </c>
      <c r="O2466" s="34">
        <f>IF($C2466="","",IFERROR(MATCH($C2466,'案件'!$A$5:$A$84,0),"なし"))</f>
        <v/>
      </c>
      <c r="P2466" s="34">
        <f>IF($B2466="","",IFERROR(MATCH($B2466,'メンバー'!$B$5:$B$24,0),"なし"))</f>
        <v/>
      </c>
    </row>
    <row r="2467" ht="17" customHeight="1">
      <c r="A2467" s="23" t="n"/>
      <c r="B2467" s="21" t="n"/>
      <c r="C2467" s="21" t="n"/>
      <c r="D2467" s="29">
        <f>IF(OR($O2467="",$O2467="なし"),"",INDEX('案件'!$B$5:$B$84,$O2467)&amp;"")</f>
        <v/>
      </c>
      <c r="E2467" s="19" t="n"/>
      <c r="F2467" s="22" t="n"/>
      <c r="G2467" s="22" t="n"/>
      <c r="H2467" s="19" t="n"/>
      <c r="I2467" s="30">
        <f>IF(AND($F2467="",$G2467=""),"",IF(N('設定'!$B$11)&gt;0,ROUND((N($F2467)*60+N($G2467))/N('設定'!$B$11),0)*N('設定'!$B$11),(N($F2467)*60+N($G2467)))/60)</f>
        <v/>
      </c>
      <c r="J2467" s="31">
        <f>IF(OR($I2467="",$P2467="",$P2467="なし"),"",$I2467*N(INDEX('メンバー'!$D$5:$D$24,$P2467)))</f>
        <v/>
      </c>
      <c r="K2467" s="32">
        <f>IF(OR($O2467="",$O2467="なし"),"",INDEX('案件'!$D$5:$D$84,$O2467)&amp;"")</f>
        <v/>
      </c>
      <c r="L2467" s="32">
        <f>IF(AND($A2467="",$B2467="",$C2467="",$F2467="",$G2467=""),"",IF(NOT(ISNUMBER($A2467)),"日付がない",IF($P2467="","氏名がない",IF($P2467="なし","氏名がメンバーにない",IF($O2467="","案件コードがない",IF($O2467="なし","案件コードが案件にない",IF($I2467="","時間がない",IF((N($F2467)*60+N($G2467))=0,"時間が0",IF($I2467=0,"丸めると0分","")))))))))</f>
        <v/>
      </c>
      <c r="M2467" s="58" t="n"/>
      <c r="N2467" s="33">
        <f>IF(ISNUMBER($A2467),DATE(YEAR($A2467),MONTH($A2467),1),"")</f>
        <v/>
      </c>
      <c r="O2467" s="34">
        <f>IF($C2467="","",IFERROR(MATCH($C2467,'案件'!$A$5:$A$84,0),"なし"))</f>
        <v/>
      </c>
      <c r="P2467" s="34">
        <f>IF($B2467="","",IFERROR(MATCH($B2467,'メンバー'!$B$5:$B$24,0),"なし"))</f>
        <v/>
      </c>
    </row>
    <row r="2468" ht="17" customHeight="1">
      <c r="A2468" s="23" t="n"/>
      <c r="B2468" s="21" t="n"/>
      <c r="C2468" s="21" t="n"/>
      <c r="D2468" s="29">
        <f>IF(OR($O2468="",$O2468="なし"),"",INDEX('案件'!$B$5:$B$84,$O2468)&amp;"")</f>
        <v/>
      </c>
      <c r="E2468" s="19" t="n"/>
      <c r="F2468" s="22" t="n"/>
      <c r="G2468" s="22" t="n"/>
      <c r="H2468" s="19" t="n"/>
      <c r="I2468" s="30">
        <f>IF(AND($F2468="",$G2468=""),"",IF(N('設定'!$B$11)&gt;0,ROUND((N($F2468)*60+N($G2468))/N('設定'!$B$11),0)*N('設定'!$B$11),(N($F2468)*60+N($G2468)))/60)</f>
        <v/>
      </c>
      <c r="J2468" s="31">
        <f>IF(OR($I2468="",$P2468="",$P2468="なし"),"",$I2468*N(INDEX('メンバー'!$D$5:$D$24,$P2468)))</f>
        <v/>
      </c>
      <c r="K2468" s="32">
        <f>IF(OR($O2468="",$O2468="なし"),"",INDEX('案件'!$D$5:$D$84,$O2468)&amp;"")</f>
        <v/>
      </c>
      <c r="L2468" s="32">
        <f>IF(AND($A2468="",$B2468="",$C2468="",$F2468="",$G2468=""),"",IF(NOT(ISNUMBER($A2468)),"日付がない",IF($P2468="","氏名がない",IF($P2468="なし","氏名がメンバーにない",IF($O2468="","案件コードがない",IF($O2468="なし","案件コードが案件にない",IF($I2468="","時間がない",IF((N($F2468)*60+N($G2468))=0,"時間が0",IF($I2468=0,"丸めると0分","")))))))))</f>
        <v/>
      </c>
      <c r="M2468" s="58" t="n"/>
      <c r="N2468" s="33">
        <f>IF(ISNUMBER($A2468),DATE(YEAR($A2468),MONTH($A2468),1),"")</f>
        <v/>
      </c>
      <c r="O2468" s="34">
        <f>IF($C2468="","",IFERROR(MATCH($C2468,'案件'!$A$5:$A$84,0),"なし"))</f>
        <v/>
      </c>
      <c r="P2468" s="34">
        <f>IF($B2468="","",IFERROR(MATCH($B2468,'メンバー'!$B$5:$B$24,0),"なし"))</f>
        <v/>
      </c>
    </row>
    <row r="2469" ht="17" customHeight="1">
      <c r="A2469" s="23" t="n"/>
      <c r="B2469" s="21" t="n"/>
      <c r="C2469" s="21" t="n"/>
      <c r="D2469" s="29">
        <f>IF(OR($O2469="",$O2469="なし"),"",INDEX('案件'!$B$5:$B$84,$O2469)&amp;"")</f>
        <v/>
      </c>
      <c r="E2469" s="19" t="n"/>
      <c r="F2469" s="22" t="n"/>
      <c r="G2469" s="22" t="n"/>
      <c r="H2469" s="19" t="n"/>
      <c r="I2469" s="30">
        <f>IF(AND($F2469="",$G2469=""),"",IF(N('設定'!$B$11)&gt;0,ROUND((N($F2469)*60+N($G2469))/N('設定'!$B$11),0)*N('設定'!$B$11),(N($F2469)*60+N($G2469)))/60)</f>
        <v/>
      </c>
      <c r="J2469" s="31">
        <f>IF(OR($I2469="",$P2469="",$P2469="なし"),"",$I2469*N(INDEX('メンバー'!$D$5:$D$24,$P2469)))</f>
        <v/>
      </c>
      <c r="K2469" s="32">
        <f>IF(OR($O2469="",$O2469="なし"),"",INDEX('案件'!$D$5:$D$84,$O2469)&amp;"")</f>
        <v/>
      </c>
      <c r="L2469" s="32">
        <f>IF(AND($A2469="",$B2469="",$C2469="",$F2469="",$G2469=""),"",IF(NOT(ISNUMBER($A2469)),"日付がない",IF($P2469="","氏名がない",IF($P2469="なし","氏名がメンバーにない",IF($O2469="","案件コードがない",IF($O2469="なし","案件コードが案件にない",IF($I2469="","時間がない",IF((N($F2469)*60+N($G2469))=0,"時間が0",IF($I2469=0,"丸めると0分","")))))))))</f>
        <v/>
      </c>
      <c r="M2469" s="58" t="n"/>
      <c r="N2469" s="33">
        <f>IF(ISNUMBER($A2469),DATE(YEAR($A2469),MONTH($A2469),1),"")</f>
        <v/>
      </c>
      <c r="O2469" s="34">
        <f>IF($C2469="","",IFERROR(MATCH($C2469,'案件'!$A$5:$A$84,0),"なし"))</f>
        <v/>
      </c>
      <c r="P2469" s="34">
        <f>IF($B2469="","",IFERROR(MATCH($B2469,'メンバー'!$B$5:$B$24,0),"なし"))</f>
        <v/>
      </c>
    </row>
    <row r="2470" ht="17" customHeight="1">
      <c r="A2470" s="23" t="n"/>
      <c r="B2470" s="21" t="n"/>
      <c r="C2470" s="21" t="n"/>
      <c r="D2470" s="29">
        <f>IF(OR($O2470="",$O2470="なし"),"",INDEX('案件'!$B$5:$B$84,$O2470)&amp;"")</f>
        <v/>
      </c>
      <c r="E2470" s="19" t="n"/>
      <c r="F2470" s="22" t="n"/>
      <c r="G2470" s="22" t="n"/>
      <c r="H2470" s="19" t="n"/>
      <c r="I2470" s="30">
        <f>IF(AND($F2470="",$G2470=""),"",IF(N('設定'!$B$11)&gt;0,ROUND((N($F2470)*60+N($G2470))/N('設定'!$B$11),0)*N('設定'!$B$11),(N($F2470)*60+N($G2470)))/60)</f>
        <v/>
      </c>
      <c r="J2470" s="31">
        <f>IF(OR($I2470="",$P2470="",$P2470="なし"),"",$I2470*N(INDEX('メンバー'!$D$5:$D$24,$P2470)))</f>
        <v/>
      </c>
      <c r="K2470" s="32">
        <f>IF(OR($O2470="",$O2470="なし"),"",INDEX('案件'!$D$5:$D$84,$O2470)&amp;"")</f>
        <v/>
      </c>
      <c r="L2470" s="32">
        <f>IF(AND($A2470="",$B2470="",$C2470="",$F2470="",$G2470=""),"",IF(NOT(ISNUMBER($A2470)),"日付がない",IF($P2470="","氏名がない",IF($P2470="なし","氏名がメンバーにない",IF($O2470="","案件コードがない",IF($O2470="なし","案件コードが案件にない",IF($I2470="","時間がない",IF((N($F2470)*60+N($G2470))=0,"時間が0",IF($I2470=0,"丸めると0分","")))))))))</f>
        <v/>
      </c>
      <c r="M2470" s="58" t="n"/>
      <c r="N2470" s="33">
        <f>IF(ISNUMBER($A2470),DATE(YEAR($A2470),MONTH($A2470),1),"")</f>
        <v/>
      </c>
      <c r="O2470" s="34">
        <f>IF($C2470="","",IFERROR(MATCH($C2470,'案件'!$A$5:$A$84,0),"なし"))</f>
        <v/>
      </c>
      <c r="P2470" s="34">
        <f>IF($B2470="","",IFERROR(MATCH($B2470,'メンバー'!$B$5:$B$24,0),"なし"))</f>
        <v/>
      </c>
    </row>
    <row r="2471" ht="17" customHeight="1">
      <c r="A2471" s="23" t="n"/>
      <c r="B2471" s="21" t="n"/>
      <c r="C2471" s="21" t="n"/>
      <c r="D2471" s="29">
        <f>IF(OR($O2471="",$O2471="なし"),"",INDEX('案件'!$B$5:$B$84,$O2471)&amp;"")</f>
        <v/>
      </c>
      <c r="E2471" s="19" t="n"/>
      <c r="F2471" s="22" t="n"/>
      <c r="G2471" s="22" t="n"/>
      <c r="H2471" s="19" t="n"/>
      <c r="I2471" s="30">
        <f>IF(AND($F2471="",$G2471=""),"",IF(N('設定'!$B$11)&gt;0,ROUND((N($F2471)*60+N($G2471))/N('設定'!$B$11),0)*N('設定'!$B$11),(N($F2471)*60+N($G2471)))/60)</f>
        <v/>
      </c>
      <c r="J2471" s="31">
        <f>IF(OR($I2471="",$P2471="",$P2471="なし"),"",$I2471*N(INDEX('メンバー'!$D$5:$D$24,$P2471)))</f>
        <v/>
      </c>
      <c r="K2471" s="32">
        <f>IF(OR($O2471="",$O2471="なし"),"",INDEX('案件'!$D$5:$D$84,$O2471)&amp;"")</f>
        <v/>
      </c>
      <c r="L2471" s="32">
        <f>IF(AND($A2471="",$B2471="",$C2471="",$F2471="",$G2471=""),"",IF(NOT(ISNUMBER($A2471)),"日付がない",IF($P2471="","氏名がない",IF($P2471="なし","氏名がメンバーにない",IF($O2471="","案件コードがない",IF($O2471="なし","案件コードが案件にない",IF($I2471="","時間がない",IF((N($F2471)*60+N($G2471))=0,"時間が0",IF($I2471=0,"丸めると0分","")))))))))</f>
        <v/>
      </c>
      <c r="M2471" s="58" t="n"/>
      <c r="N2471" s="33">
        <f>IF(ISNUMBER($A2471),DATE(YEAR($A2471),MONTH($A2471),1),"")</f>
        <v/>
      </c>
      <c r="O2471" s="34">
        <f>IF($C2471="","",IFERROR(MATCH($C2471,'案件'!$A$5:$A$84,0),"なし"))</f>
        <v/>
      </c>
      <c r="P2471" s="34">
        <f>IF($B2471="","",IFERROR(MATCH($B2471,'メンバー'!$B$5:$B$24,0),"なし"))</f>
        <v/>
      </c>
    </row>
    <row r="2472" ht="17" customHeight="1">
      <c r="A2472" s="23" t="n"/>
      <c r="B2472" s="21" t="n"/>
      <c r="C2472" s="21" t="n"/>
      <c r="D2472" s="29">
        <f>IF(OR($O2472="",$O2472="なし"),"",INDEX('案件'!$B$5:$B$84,$O2472)&amp;"")</f>
        <v/>
      </c>
      <c r="E2472" s="19" t="n"/>
      <c r="F2472" s="22" t="n"/>
      <c r="G2472" s="22" t="n"/>
      <c r="H2472" s="19" t="n"/>
      <c r="I2472" s="30">
        <f>IF(AND($F2472="",$G2472=""),"",IF(N('設定'!$B$11)&gt;0,ROUND((N($F2472)*60+N($G2472))/N('設定'!$B$11),0)*N('設定'!$B$11),(N($F2472)*60+N($G2472)))/60)</f>
        <v/>
      </c>
      <c r="J2472" s="31">
        <f>IF(OR($I2472="",$P2472="",$P2472="なし"),"",$I2472*N(INDEX('メンバー'!$D$5:$D$24,$P2472)))</f>
        <v/>
      </c>
      <c r="K2472" s="32">
        <f>IF(OR($O2472="",$O2472="なし"),"",INDEX('案件'!$D$5:$D$84,$O2472)&amp;"")</f>
        <v/>
      </c>
      <c r="L2472" s="32">
        <f>IF(AND($A2472="",$B2472="",$C2472="",$F2472="",$G2472=""),"",IF(NOT(ISNUMBER($A2472)),"日付がない",IF($P2472="","氏名がない",IF($P2472="なし","氏名がメンバーにない",IF($O2472="","案件コードがない",IF($O2472="なし","案件コードが案件にない",IF($I2472="","時間がない",IF((N($F2472)*60+N($G2472))=0,"時間が0",IF($I2472=0,"丸めると0分","")))))))))</f>
        <v/>
      </c>
      <c r="M2472" s="58" t="n"/>
      <c r="N2472" s="33">
        <f>IF(ISNUMBER($A2472),DATE(YEAR($A2472),MONTH($A2472),1),"")</f>
        <v/>
      </c>
      <c r="O2472" s="34">
        <f>IF($C2472="","",IFERROR(MATCH($C2472,'案件'!$A$5:$A$84,0),"なし"))</f>
        <v/>
      </c>
      <c r="P2472" s="34">
        <f>IF($B2472="","",IFERROR(MATCH($B2472,'メンバー'!$B$5:$B$24,0),"なし"))</f>
        <v/>
      </c>
    </row>
    <row r="2473" ht="17" customHeight="1">
      <c r="A2473" s="23" t="n"/>
      <c r="B2473" s="21" t="n"/>
      <c r="C2473" s="21" t="n"/>
      <c r="D2473" s="29">
        <f>IF(OR($O2473="",$O2473="なし"),"",INDEX('案件'!$B$5:$B$84,$O2473)&amp;"")</f>
        <v/>
      </c>
      <c r="E2473" s="19" t="n"/>
      <c r="F2473" s="22" t="n"/>
      <c r="G2473" s="22" t="n"/>
      <c r="H2473" s="19" t="n"/>
      <c r="I2473" s="30">
        <f>IF(AND($F2473="",$G2473=""),"",IF(N('設定'!$B$11)&gt;0,ROUND((N($F2473)*60+N($G2473))/N('設定'!$B$11),0)*N('設定'!$B$11),(N($F2473)*60+N($G2473)))/60)</f>
        <v/>
      </c>
      <c r="J2473" s="31">
        <f>IF(OR($I2473="",$P2473="",$P2473="なし"),"",$I2473*N(INDEX('メンバー'!$D$5:$D$24,$P2473)))</f>
        <v/>
      </c>
      <c r="K2473" s="32">
        <f>IF(OR($O2473="",$O2473="なし"),"",INDEX('案件'!$D$5:$D$84,$O2473)&amp;"")</f>
        <v/>
      </c>
      <c r="L2473" s="32">
        <f>IF(AND($A2473="",$B2473="",$C2473="",$F2473="",$G2473=""),"",IF(NOT(ISNUMBER($A2473)),"日付がない",IF($P2473="","氏名がない",IF($P2473="なし","氏名がメンバーにない",IF($O2473="","案件コードがない",IF($O2473="なし","案件コードが案件にない",IF($I2473="","時間がない",IF((N($F2473)*60+N($G2473))=0,"時間が0",IF($I2473=0,"丸めると0分","")))))))))</f>
        <v/>
      </c>
      <c r="M2473" s="58" t="n"/>
      <c r="N2473" s="33">
        <f>IF(ISNUMBER($A2473),DATE(YEAR($A2473),MONTH($A2473),1),"")</f>
        <v/>
      </c>
      <c r="O2473" s="34">
        <f>IF($C2473="","",IFERROR(MATCH($C2473,'案件'!$A$5:$A$84,0),"なし"))</f>
        <v/>
      </c>
      <c r="P2473" s="34">
        <f>IF($B2473="","",IFERROR(MATCH($B2473,'メンバー'!$B$5:$B$24,0),"なし"))</f>
        <v/>
      </c>
    </row>
    <row r="2474" ht="17" customHeight="1">
      <c r="A2474" s="23" t="n"/>
      <c r="B2474" s="21" t="n"/>
      <c r="C2474" s="21" t="n"/>
      <c r="D2474" s="29">
        <f>IF(OR($O2474="",$O2474="なし"),"",INDEX('案件'!$B$5:$B$84,$O2474)&amp;"")</f>
        <v/>
      </c>
      <c r="E2474" s="19" t="n"/>
      <c r="F2474" s="22" t="n"/>
      <c r="G2474" s="22" t="n"/>
      <c r="H2474" s="19" t="n"/>
      <c r="I2474" s="30">
        <f>IF(AND($F2474="",$G2474=""),"",IF(N('設定'!$B$11)&gt;0,ROUND((N($F2474)*60+N($G2474))/N('設定'!$B$11),0)*N('設定'!$B$11),(N($F2474)*60+N($G2474)))/60)</f>
        <v/>
      </c>
      <c r="J2474" s="31">
        <f>IF(OR($I2474="",$P2474="",$P2474="なし"),"",$I2474*N(INDEX('メンバー'!$D$5:$D$24,$P2474)))</f>
        <v/>
      </c>
      <c r="K2474" s="32">
        <f>IF(OR($O2474="",$O2474="なし"),"",INDEX('案件'!$D$5:$D$84,$O2474)&amp;"")</f>
        <v/>
      </c>
      <c r="L2474" s="32">
        <f>IF(AND($A2474="",$B2474="",$C2474="",$F2474="",$G2474=""),"",IF(NOT(ISNUMBER($A2474)),"日付がない",IF($P2474="","氏名がない",IF($P2474="なし","氏名がメンバーにない",IF($O2474="","案件コードがない",IF($O2474="なし","案件コードが案件にない",IF($I2474="","時間がない",IF((N($F2474)*60+N($G2474))=0,"時間が0",IF($I2474=0,"丸めると0分","")))))))))</f>
        <v/>
      </c>
      <c r="M2474" s="58" t="n"/>
      <c r="N2474" s="33">
        <f>IF(ISNUMBER($A2474),DATE(YEAR($A2474),MONTH($A2474),1),"")</f>
        <v/>
      </c>
      <c r="O2474" s="34">
        <f>IF($C2474="","",IFERROR(MATCH($C2474,'案件'!$A$5:$A$84,0),"なし"))</f>
        <v/>
      </c>
      <c r="P2474" s="34">
        <f>IF($B2474="","",IFERROR(MATCH($B2474,'メンバー'!$B$5:$B$24,0),"なし"))</f>
        <v/>
      </c>
    </row>
    <row r="2475" ht="17" customHeight="1">
      <c r="A2475" s="23" t="n"/>
      <c r="B2475" s="21" t="n"/>
      <c r="C2475" s="21" t="n"/>
      <c r="D2475" s="29">
        <f>IF(OR($O2475="",$O2475="なし"),"",INDEX('案件'!$B$5:$B$84,$O2475)&amp;"")</f>
        <v/>
      </c>
      <c r="E2475" s="19" t="n"/>
      <c r="F2475" s="22" t="n"/>
      <c r="G2475" s="22" t="n"/>
      <c r="H2475" s="19" t="n"/>
      <c r="I2475" s="30">
        <f>IF(AND($F2475="",$G2475=""),"",IF(N('設定'!$B$11)&gt;0,ROUND((N($F2475)*60+N($G2475))/N('設定'!$B$11),0)*N('設定'!$B$11),(N($F2475)*60+N($G2475)))/60)</f>
        <v/>
      </c>
      <c r="J2475" s="31">
        <f>IF(OR($I2475="",$P2475="",$P2475="なし"),"",$I2475*N(INDEX('メンバー'!$D$5:$D$24,$P2475)))</f>
        <v/>
      </c>
      <c r="K2475" s="32">
        <f>IF(OR($O2475="",$O2475="なし"),"",INDEX('案件'!$D$5:$D$84,$O2475)&amp;"")</f>
        <v/>
      </c>
      <c r="L2475" s="32">
        <f>IF(AND($A2475="",$B2475="",$C2475="",$F2475="",$G2475=""),"",IF(NOT(ISNUMBER($A2475)),"日付がない",IF($P2475="","氏名がない",IF($P2475="なし","氏名がメンバーにない",IF($O2475="","案件コードがない",IF($O2475="なし","案件コードが案件にない",IF($I2475="","時間がない",IF((N($F2475)*60+N($G2475))=0,"時間が0",IF($I2475=0,"丸めると0分","")))))))))</f>
        <v/>
      </c>
      <c r="M2475" s="58" t="n"/>
      <c r="N2475" s="33">
        <f>IF(ISNUMBER($A2475),DATE(YEAR($A2475),MONTH($A2475),1),"")</f>
        <v/>
      </c>
      <c r="O2475" s="34">
        <f>IF($C2475="","",IFERROR(MATCH($C2475,'案件'!$A$5:$A$84,0),"なし"))</f>
        <v/>
      </c>
      <c r="P2475" s="34">
        <f>IF($B2475="","",IFERROR(MATCH($B2475,'メンバー'!$B$5:$B$24,0),"なし"))</f>
        <v/>
      </c>
    </row>
    <row r="2476" ht="17" customHeight="1">
      <c r="A2476" s="23" t="n"/>
      <c r="B2476" s="21" t="n"/>
      <c r="C2476" s="21" t="n"/>
      <c r="D2476" s="29">
        <f>IF(OR($O2476="",$O2476="なし"),"",INDEX('案件'!$B$5:$B$84,$O2476)&amp;"")</f>
        <v/>
      </c>
      <c r="E2476" s="19" t="n"/>
      <c r="F2476" s="22" t="n"/>
      <c r="G2476" s="22" t="n"/>
      <c r="H2476" s="19" t="n"/>
      <c r="I2476" s="30">
        <f>IF(AND($F2476="",$G2476=""),"",IF(N('設定'!$B$11)&gt;0,ROUND((N($F2476)*60+N($G2476))/N('設定'!$B$11),0)*N('設定'!$B$11),(N($F2476)*60+N($G2476)))/60)</f>
        <v/>
      </c>
      <c r="J2476" s="31">
        <f>IF(OR($I2476="",$P2476="",$P2476="なし"),"",$I2476*N(INDEX('メンバー'!$D$5:$D$24,$P2476)))</f>
        <v/>
      </c>
      <c r="K2476" s="32">
        <f>IF(OR($O2476="",$O2476="なし"),"",INDEX('案件'!$D$5:$D$84,$O2476)&amp;"")</f>
        <v/>
      </c>
      <c r="L2476" s="32">
        <f>IF(AND($A2476="",$B2476="",$C2476="",$F2476="",$G2476=""),"",IF(NOT(ISNUMBER($A2476)),"日付がない",IF($P2476="","氏名がない",IF($P2476="なし","氏名がメンバーにない",IF($O2476="","案件コードがない",IF($O2476="なし","案件コードが案件にない",IF($I2476="","時間がない",IF((N($F2476)*60+N($G2476))=0,"時間が0",IF($I2476=0,"丸めると0分","")))))))))</f>
        <v/>
      </c>
      <c r="M2476" s="58" t="n"/>
      <c r="N2476" s="33">
        <f>IF(ISNUMBER($A2476),DATE(YEAR($A2476),MONTH($A2476),1),"")</f>
        <v/>
      </c>
      <c r="O2476" s="34">
        <f>IF($C2476="","",IFERROR(MATCH($C2476,'案件'!$A$5:$A$84,0),"なし"))</f>
        <v/>
      </c>
      <c r="P2476" s="34">
        <f>IF($B2476="","",IFERROR(MATCH($B2476,'メンバー'!$B$5:$B$24,0),"なし"))</f>
        <v/>
      </c>
    </row>
    <row r="2477" ht="17" customHeight="1">
      <c r="A2477" s="23" t="n"/>
      <c r="B2477" s="21" t="n"/>
      <c r="C2477" s="21" t="n"/>
      <c r="D2477" s="29">
        <f>IF(OR($O2477="",$O2477="なし"),"",INDEX('案件'!$B$5:$B$84,$O2477)&amp;"")</f>
        <v/>
      </c>
      <c r="E2477" s="19" t="n"/>
      <c r="F2477" s="22" t="n"/>
      <c r="G2477" s="22" t="n"/>
      <c r="H2477" s="19" t="n"/>
      <c r="I2477" s="30">
        <f>IF(AND($F2477="",$G2477=""),"",IF(N('設定'!$B$11)&gt;0,ROUND((N($F2477)*60+N($G2477))/N('設定'!$B$11),0)*N('設定'!$B$11),(N($F2477)*60+N($G2477)))/60)</f>
        <v/>
      </c>
      <c r="J2477" s="31">
        <f>IF(OR($I2477="",$P2477="",$P2477="なし"),"",$I2477*N(INDEX('メンバー'!$D$5:$D$24,$P2477)))</f>
        <v/>
      </c>
      <c r="K2477" s="32">
        <f>IF(OR($O2477="",$O2477="なし"),"",INDEX('案件'!$D$5:$D$84,$O2477)&amp;"")</f>
        <v/>
      </c>
      <c r="L2477" s="32">
        <f>IF(AND($A2477="",$B2477="",$C2477="",$F2477="",$G2477=""),"",IF(NOT(ISNUMBER($A2477)),"日付がない",IF($P2477="","氏名がない",IF($P2477="なし","氏名がメンバーにない",IF($O2477="","案件コードがない",IF($O2477="なし","案件コードが案件にない",IF($I2477="","時間がない",IF((N($F2477)*60+N($G2477))=0,"時間が0",IF($I2477=0,"丸めると0分","")))))))))</f>
        <v/>
      </c>
      <c r="M2477" s="58" t="n"/>
      <c r="N2477" s="33">
        <f>IF(ISNUMBER($A2477),DATE(YEAR($A2477),MONTH($A2477),1),"")</f>
        <v/>
      </c>
      <c r="O2477" s="34">
        <f>IF($C2477="","",IFERROR(MATCH($C2477,'案件'!$A$5:$A$84,0),"なし"))</f>
        <v/>
      </c>
      <c r="P2477" s="34">
        <f>IF($B2477="","",IFERROR(MATCH($B2477,'メンバー'!$B$5:$B$24,0),"なし"))</f>
        <v/>
      </c>
    </row>
    <row r="2478" ht="17" customHeight="1">
      <c r="A2478" s="23" t="n"/>
      <c r="B2478" s="21" t="n"/>
      <c r="C2478" s="21" t="n"/>
      <c r="D2478" s="29">
        <f>IF(OR($O2478="",$O2478="なし"),"",INDEX('案件'!$B$5:$B$84,$O2478)&amp;"")</f>
        <v/>
      </c>
      <c r="E2478" s="19" t="n"/>
      <c r="F2478" s="22" t="n"/>
      <c r="G2478" s="22" t="n"/>
      <c r="H2478" s="19" t="n"/>
      <c r="I2478" s="30">
        <f>IF(AND($F2478="",$G2478=""),"",IF(N('設定'!$B$11)&gt;0,ROUND((N($F2478)*60+N($G2478))/N('設定'!$B$11),0)*N('設定'!$B$11),(N($F2478)*60+N($G2478)))/60)</f>
        <v/>
      </c>
      <c r="J2478" s="31">
        <f>IF(OR($I2478="",$P2478="",$P2478="なし"),"",$I2478*N(INDEX('メンバー'!$D$5:$D$24,$P2478)))</f>
        <v/>
      </c>
      <c r="K2478" s="32">
        <f>IF(OR($O2478="",$O2478="なし"),"",INDEX('案件'!$D$5:$D$84,$O2478)&amp;"")</f>
        <v/>
      </c>
      <c r="L2478" s="32">
        <f>IF(AND($A2478="",$B2478="",$C2478="",$F2478="",$G2478=""),"",IF(NOT(ISNUMBER($A2478)),"日付がない",IF($P2478="","氏名がない",IF($P2478="なし","氏名がメンバーにない",IF($O2478="","案件コードがない",IF($O2478="なし","案件コードが案件にない",IF($I2478="","時間がない",IF((N($F2478)*60+N($G2478))=0,"時間が0",IF($I2478=0,"丸めると0分","")))))))))</f>
        <v/>
      </c>
      <c r="M2478" s="58" t="n"/>
      <c r="N2478" s="33">
        <f>IF(ISNUMBER($A2478),DATE(YEAR($A2478),MONTH($A2478),1),"")</f>
        <v/>
      </c>
      <c r="O2478" s="34">
        <f>IF($C2478="","",IFERROR(MATCH($C2478,'案件'!$A$5:$A$84,0),"なし"))</f>
        <v/>
      </c>
      <c r="P2478" s="34">
        <f>IF($B2478="","",IFERROR(MATCH($B2478,'メンバー'!$B$5:$B$24,0),"なし"))</f>
        <v/>
      </c>
    </row>
    <row r="2479" ht="17" customHeight="1">
      <c r="A2479" s="23" t="n"/>
      <c r="B2479" s="21" t="n"/>
      <c r="C2479" s="21" t="n"/>
      <c r="D2479" s="29">
        <f>IF(OR($O2479="",$O2479="なし"),"",INDEX('案件'!$B$5:$B$84,$O2479)&amp;"")</f>
        <v/>
      </c>
      <c r="E2479" s="19" t="n"/>
      <c r="F2479" s="22" t="n"/>
      <c r="G2479" s="22" t="n"/>
      <c r="H2479" s="19" t="n"/>
      <c r="I2479" s="30">
        <f>IF(AND($F2479="",$G2479=""),"",IF(N('設定'!$B$11)&gt;0,ROUND((N($F2479)*60+N($G2479))/N('設定'!$B$11),0)*N('設定'!$B$11),(N($F2479)*60+N($G2479)))/60)</f>
        <v/>
      </c>
      <c r="J2479" s="31">
        <f>IF(OR($I2479="",$P2479="",$P2479="なし"),"",$I2479*N(INDEX('メンバー'!$D$5:$D$24,$P2479)))</f>
        <v/>
      </c>
      <c r="K2479" s="32">
        <f>IF(OR($O2479="",$O2479="なし"),"",INDEX('案件'!$D$5:$D$84,$O2479)&amp;"")</f>
        <v/>
      </c>
      <c r="L2479" s="32">
        <f>IF(AND($A2479="",$B2479="",$C2479="",$F2479="",$G2479=""),"",IF(NOT(ISNUMBER($A2479)),"日付がない",IF($P2479="","氏名がない",IF($P2479="なし","氏名がメンバーにない",IF($O2479="","案件コードがない",IF($O2479="なし","案件コードが案件にない",IF($I2479="","時間がない",IF((N($F2479)*60+N($G2479))=0,"時間が0",IF($I2479=0,"丸めると0分","")))))))))</f>
        <v/>
      </c>
      <c r="M2479" s="58" t="n"/>
      <c r="N2479" s="33">
        <f>IF(ISNUMBER($A2479),DATE(YEAR($A2479),MONTH($A2479),1),"")</f>
        <v/>
      </c>
      <c r="O2479" s="34">
        <f>IF($C2479="","",IFERROR(MATCH($C2479,'案件'!$A$5:$A$84,0),"なし"))</f>
        <v/>
      </c>
      <c r="P2479" s="34">
        <f>IF($B2479="","",IFERROR(MATCH($B2479,'メンバー'!$B$5:$B$24,0),"なし"))</f>
        <v/>
      </c>
    </row>
    <row r="2480" ht="17" customHeight="1">
      <c r="A2480" s="23" t="n"/>
      <c r="B2480" s="21" t="n"/>
      <c r="C2480" s="21" t="n"/>
      <c r="D2480" s="29">
        <f>IF(OR($O2480="",$O2480="なし"),"",INDEX('案件'!$B$5:$B$84,$O2480)&amp;"")</f>
        <v/>
      </c>
      <c r="E2480" s="19" t="n"/>
      <c r="F2480" s="22" t="n"/>
      <c r="G2480" s="22" t="n"/>
      <c r="H2480" s="19" t="n"/>
      <c r="I2480" s="30">
        <f>IF(AND($F2480="",$G2480=""),"",IF(N('設定'!$B$11)&gt;0,ROUND((N($F2480)*60+N($G2480))/N('設定'!$B$11),0)*N('設定'!$B$11),(N($F2480)*60+N($G2480)))/60)</f>
        <v/>
      </c>
      <c r="J2480" s="31">
        <f>IF(OR($I2480="",$P2480="",$P2480="なし"),"",$I2480*N(INDEX('メンバー'!$D$5:$D$24,$P2480)))</f>
        <v/>
      </c>
      <c r="K2480" s="32">
        <f>IF(OR($O2480="",$O2480="なし"),"",INDEX('案件'!$D$5:$D$84,$O2480)&amp;"")</f>
        <v/>
      </c>
      <c r="L2480" s="32">
        <f>IF(AND($A2480="",$B2480="",$C2480="",$F2480="",$G2480=""),"",IF(NOT(ISNUMBER($A2480)),"日付がない",IF($P2480="","氏名がない",IF($P2480="なし","氏名がメンバーにない",IF($O2480="","案件コードがない",IF($O2480="なし","案件コードが案件にない",IF($I2480="","時間がない",IF((N($F2480)*60+N($G2480))=0,"時間が0",IF($I2480=0,"丸めると0分","")))))))))</f>
        <v/>
      </c>
      <c r="M2480" s="58" t="n"/>
      <c r="N2480" s="33">
        <f>IF(ISNUMBER($A2480),DATE(YEAR($A2480),MONTH($A2480),1),"")</f>
        <v/>
      </c>
      <c r="O2480" s="34">
        <f>IF($C2480="","",IFERROR(MATCH($C2480,'案件'!$A$5:$A$84,0),"なし"))</f>
        <v/>
      </c>
      <c r="P2480" s="34">
        <f>IF($B2480="","",IFERROR(MATCH($B2480,'メンバー'!$B$5:$B$24,0),"なし"))</f>
        <v/>
      </c>
    </row>
    <row r="2481" ht="17" customHeight="1">
      <c r="A2481" s="23" t="n"/>
      <c r="B2481" s="21" t="n"/>
      <c r="C2481" s="21" t="n"/>
      <c r="D2481" s="29">
        <f>IF(OR($O2481="",$O2481="なし"),"",INDEX('案件'!$B$5:$B$84,$O2481)&amp;"")</f>
        <v/>
      </c>
      <c r="E2481" s="19" t="n"/>
      <c r="F2481" s="22" t="n"/>
      <c r="G2481" s="22" t="n"/>
      <c r="H2481" s="19" t="n"/>
      <c r="I2481" s="30">
        <f>IF(AND($F2481="",$G2481=""),"",IF(N('設定'!$B$11)&gt;0,ROUND((N($F2481)*60+N($G2481))/N('設定'!$B$11),0)*N('設定'!$B$11),(N($F2481)*60+N($G2481)))/60)</f>
        <v/>
      </c>
      <c r="J2481" s="31">
        <f>IF(OR($I2481="",$P2481="",$P2481="なし"),"",$I2481*N(INDEX('メンバー'!$D$5:$D$24,$P2481)))</f>
        <v/>
      </c>
      <c r="K2481" s="32">
        <f>IF(OR($O2481="",$O2481="なし"),"",INDEX('案件'!$D$5:$D$84,$O2481)&amp;"")</f>
        <v/>
      </c>
      <c r="L2481" s="32">
        <f>IF(AND($A2481="",$B2481="",$C2481="",$F2481="",$G2481=""),"",IF(NOT(ISNUMBER($A2481)),"日付がない",IF($P2481="","氏名がない",IF($P2481="なし","氏名がメンバーにない",IF($O2481="","案件コードがない",IF($O2481="なし","案件コードが案件にない",IF($I2481="","時間がない",IF((N($F2481)*60+N($G2481))=0,"時間が0",IF($I2481=0,"丸めると0分","")))))))))</f>
        <v/>
      </c>
      <c r="M2481" s="58" t="n"/>
      <c r="N2481" s="33">
        <f>IF(ISNUMBER($A2481),DATE(YEAR($A2481),MONTH($A2481),1),"")</f>
        <v/>
      </c>
      <c r="O2481" s="34">
        <f>IF($C2481="","",IFERROR(MATCH($C2481,'案件'!$A$5:$A$84,0),"なし"))</f>
        <v/>
      </c>
      <c r="P2481" s="34">
        <f>IF($B2481="","",IFERROR(MATCH($B2481,'メンバー'!$B$5:$B$24,0),"なし"))</f>
        <v/>
      </c>
    </row>
    <row r="2482" ht="17" customHeight="1">
      <c r="A2482" s="23" t="n"/>
      <c r="B2482" s="21" t="n"/>
      <c r="C2482" s="21" t="n"/>
      <c r="D2482" s="29">
        <f>IF(OR($O2482="",$O2482="なし"),"",INDEX('案件'!$B$5:$B$84,$O2482)&amp;"")</f>
        <v/>
      </c>
      <c r="E2482" s="19" t="n"/>
      <c r="F2482" s="22" t="n"/>
      <c r="G2482" s="22" t="n"/>
      <c r="H2482" s="19" t="n"/>
      <c r="I2482" s="30">
        <f>IF(AND($F2482="",$G2482=""),"",IF(N('設定'!$B$11)&gt;0,ROUND((N($F2482)*60+N($G2482))/N('設定'!$B$11),0)*N('設定'!$B$11),(N($F2482)*60+N($G2482)))/60)</f>
        <v/>
      </c>
      <c r="J2482" s="31">
        <f>IF(OR($I2482="",$P2482="",$P2482="なし"),"",$I2482*N(INDEX('メンバー'!$D$5:$D$24,$P2482)))</f>
        <v/>
      </c>
      <c r="K2482" s="32">
        <f>IF(OR($O2482="",$O2482="なし"),"",INDEX('案件'!$D$5:$D$84,$O2482)&amp;"")</f>
        <v/>
      </c>
      <c r="L2482" s="32">
        <f>IF(AND($A2482="",$B2482="",$C2482="",$F2482="",$G2482=""),"",IF(NOT(ISNUMBER($A2482)),"日付がない",IF($P2482="","氏名がない",IF($P2482="なし","氏名がメンバーにない",IF($O2482="","案件コードがない",IF($O2482="なし","案件コードが案件にない",IF($I2482="","時間がない",IF((N($F2482)*60+N($G2482))=0,"時間が0",IF($I2482=0,"丸めると0分","")))))))))</f>
        <v/>
      </c>
      <c r="M2482" s="58" t="n"/>
      <c r="N2482" s="33">
        <f>IF(ISNUMBER($A2482),DATE(YEAR($A2482),MONTH($A2482),1),"")</f>
        <v/>
      </c>
      <c r="O2482" s="34">
        <f>IF($C2482="","",IFERROR(MATCH($C2482,'案件'!$A$5:$A$84,0),"なし"))</f>
        <v/>
      </c>
      <c r="P2482" s="34">
        <f>IF($B2482="","",IFERROR(MATCH($B2482,'メンバー'!$B$5:$B$24,0),"なし"))</f>
        <v/>
      </c>
    </row>
    <row r="2483" ht="17" customHeight="1">
      <c r="A2483" s="23" t="n"/>
      <c r="B2483" s="21" t="n"/>
      <c r="C2483" s="21" t="n"/>
      <c r="D2483" s="29">
        <f>IF(OR($O2483="",$O2483="なし"),"",INDEX('案件'!$B$5:$B$84,$O2483)&amp;"")</f>
        <v/>
      </c>
      <c r="E2483" s="19" t="n"/>
      <c r="F2483" s="22" t="n"/>
      <c r="G2483" s="22" t="n"/>
      <c r="H2483" s="19" t="n"/>
      <c r="I2483" s="30">
        <f>IF(AND($F2483="",$G2483=""),"",IF(N('設定'!$B$11)&gt;0,ROUND((N($F2483)*60+N($G2483))/N('設定'!$B$11),0)*N('設定'!$B$11),(N($F2483)*60+N($G2483)))/60)</f>
        <v/>
      </c>
      <c r="J2483" s="31">
        <f>IF(OR($I2483="",$P2483="",$P2483="なし"),"",$I2483*N(INDEX('メンバー'!$D$5:$D$24,$P2483)))</f>
        <v/>
      </c>
      <c r="K2483" s="32">
        <f>IF(OR($O2483="",$O2483="なし"),"",INDEX('案件'!$D$5:$D$84,$O2483)&amp;"")</f>
        <v/>
      </c>
      <c r="L2483" s="32">
        <f>IF(AND($A2483="",$B2483="",$C2483="",$F2483="",$G2483=""),"",IF(NOT(ISNUMBER($A2483)),"日付がない",IF($P2483="","氏名がない",IF($P2483="なし","氏名がメンバーにない",IF($O2483="","案件コードがない",IF($O2483="なし","案件コードが案件にない",IF($I2483="","時間がない",IF((N($F2483)*60+N($G2483))=0,"時間が0",IF($I2483=0,"丸めると0分","")))))))))</f>
        <v/>
      </c>
      <c r="M2483" s="58" t="n"/>
      <c r="N2483" s="33">
        <f>IF(ISNUMBER($A2483),DATE(YEAR($A2483),MONTH($A2483),1),"")</f>
        <v/>
      </c>
      <c r="O2483" s="34">
        <f>IF($C2483="","",IFERROR(MATCH($C2483,'案件'!$A$5:$A$84,0),"なし"))</f>
        <v/>
      </c>
      <c r="P2483" s="34">
        <f>IF($B2483="","",IFERROR(MATCH($B2483,'メンバー'!$B$5:$B$24,0),"なし"))</f>
        <v/>
      </c>
    </row>
    <row r="2484" ht="17" customHeight="1">
      <c r="A2484" s="23" t="n"/>
      <c r="B2484" s="21" t="n"/>
      <c r="C2484" s="21" t="n"/>
      <c r="D2484" s="29">
        <f>IF(OR($O2484="",$O2484="なし"),"",INDEX('案件'!$B$5:$B$84,$O2484)&amp;"")</f>
        <v/>
      </c>
      <c r="E2484" s="19" t="n"/>
      <c r="F2484" s="22" t="n"/>
      <c r="G2484" s="22" t="n"/>
      <c r="H2484" s="19" t="n"/>
      <c r="I2484" s="30">
        <f>IF(AND($F2484="",$G2484=""),"",IF(N('設定'!$B$11)&gt;0,ROUND((N($F2484)*60+N($G2484))/N('設定'!$B$11),0)*N('設定'!$B$11),(N($F2484)*60+N($G2484)))/60)</f>
        <v/>
      </c>
      <c r="J2484" s="31">
        <f>IF(OR($I2484="",$P2484="",$P2484="なし"),"",$I2484*N(INDEX('メンバー'!$D$5:$D$24,$P2484)))</f>
        <v/>
      </c>
      <c r="K2484" s="32">
        <f>IF(OR($O2484="",$O2484="なし"),"",INDEX('案件'!$D$5:$D$84,$O2484)&amp;"")</f>
        <v/>
      </c>
      <c r="L2484" s="32">
        <f>IF(AND($A2484="",$B2484="",$C2484="",$F2484="",$G2484=""),"",IF(NOT(ISNUMBER($A2484)),"日付がない",IF($P2484="","氏名がない",IF($P2484="なし","氏名がメンバーにない",IF($O2484="","案件コードがない",IF($O2484="なし","案件コードが案件にない",IF($I2484="","時間がない",IF((N($F2484)*60+N($G2484))=0,"時間が0",IF($I2484=0,"丸めると0分","")))))))))</f>
        <v/>
      </c>
      <c r="M2484" s="58" t="n"/>
      <c r="N2484" s="33">
        <f>IF(ISNUMBER($A2484),DATE(YEAR($A2484),MONTH($A2484),1),"")</f>
        <v/>
      </c>
      <c r="O2484" s="34">
        <f>IF($C2484="","",IFERROR(MATCH($C2484,'案件'!$A$5:$A$84,0),"なし"))</f>
        <v/>
      </c>
      <c r="P2484" s="34">
        <f>IF($B2484="","",IFERROR(MATCH($B2484,'メンバー'!$B$5:$B$24,0),"なし"))</f>
        <v/>
      </c>
    </row>
    <row r="2485" ht="17" customHeight="1">
      <c r="A2485" s="23" t="n"/>
      <c r="B2485" s="21" t="n"/>
      <c r="C2485" s="21" t="n"/>
      <c r="D2485" s="29">
        <f>IF(OR($O2485="",$O2485="なし"),"",INDEX('案件'!$B$5:$B$84,$O2485)&amp;"")</f>
        <v/>
      </c>
      <c r="E2485" s="19" t="n"/>
      <c r="F2485" s="22" t="n"/>
      <c r="G2485" s="22" t="n"/>
      <c r="H2485" s="19" t="n"/>
      <c r="I2485" s="30">
        <f>IF(AND($F2485="",$G2485=""),"",IF(N('設定'!$B$11)&gt;0,ROUND((N($F2485)*60+N($G2485))/N('設定'!$B$11),0)*N('設定'!$B$11),(N($F2485)*60+N($G2485)))/60)</f>
        <v/>
      </c>
      <c r="J2485" s="31">
        <f>IF(OR($I2485="",$P2485="",$P2485="なし"),"",$I2485*N(INDEX('メンバー'!$D$5:$D$24,$P2485)))</f>
        <v/>
      </c>
      <c r="K2485" s="32">
        <f>IF(OR($O2485="",$O2485="なし"),"",INDEX('案件'!$D$5:$D$84,$O2485)&amp;"")</f>
        <v/>
      </c>
      <c r="L2485" s="32">
        <f>IF(AND($A2485="",$B2485="",$C2485="",$F2485="",$G2485=""),"",IF(NOT(ISNUMBER($A2485)),"日付がない",IF($P2485="","氏名がない",IF($P2485="なし","氏名がメンバーにない",IF($O2485="","案件コードがない",IF($O2485="なし","案件コードが案件にない",IF($I2485="","時間がない",IF((N($F2485)*60+N($G2485))=0,"時間が0",IF($I2485=0,"丸めると0分","")))))))))</f>
        <v/>
      </c>
      <c r="M2485" s="58" t="n"/>
      <c r="N2485" s="33">
        <f>IF(ISNUMBER($A2485),DATE(YEAR($A2485),MONTH($A2485),1),"")</f>
        <v/>
      </c>
      <c r="O2485" s="34">
        <f>IF($C2485="","",IFERROR(MATCH($C2485,'案件'!$A$5:$A$84,0),"なし"))</f>
        <v/>
      </c>
      <c r="P2485" s="34">
        <f>IF($B2485="","",IFERROR(MATCH($B2485,'メンバー'!$B$5:$B$24,0),"なし"))</f>
        <v/>
      </c>
    </row>
    <row r="2486" ht="17" customHeight="1">
      <c r="A2486" s="23" t="n"/>
      <c r="B2486" s="21" t="n"/>
      <c r="C2486" s="21" t="n"/>
      <c r="D2486" s="29">
        <f>IF(OR($O2486="",$O2486="なし"),"",INDEX('案件'!$B$5:$B$84,$O2486)&amp;"")</f>
        <v/>
      </c>
      <c r="E2486" s="19" t="n"/>
      <c r="F2486" s="22" t="n"/>
      <c r="G2486" s="22" t="n"/>
      <c r="H2486" s="19" t="n"/>
      <c r="I2486" s="30">
        <f>IF(AND($F2486="",$G2486=""),"",IF(N('設定'!$B$11)&gt;0,ROUND((N($F2486)*60+N($G2486))/N('設定'!$B$11),0)*N('設定'!$B$11),(N($F2486)*60+N($G2486)))/60)</f>
        <v/>
      </c>
      <c r="J2486" s="31">
        <f>IF(OR($I2486="",$P2486="",$P2486="なし"),"",$I2486*N(INDEX('メンバー'!$D$5:$D$24,$P2486)))</f>
        <v/>
      </c>
      <c r="K2486" s="32">
        <f>IF(OR($O2486="",$O2486="なし"),"",INDEX('案件'!$D$5:$D$84,$O2486)&amp;"")</f>
        <v/>
      </c>
      <c r="L2486" s="32">
        <f>IF(AND($A2486="",$B2486="",$C2486="",$F2486="",$G2486=""),"",IF(NOT(ISNUMBER($A2486)),"日付がない",IF($P2486="","氏名がない",IF($P2486="なし","氏名がメンバーにない",IF($O2486="","案件コードがない",IF($O2486="なし","案件コードが案件にない",IF($I2486="","時間がない",IF((N($F2486)*60+N($G2486))=0,"時間が0",IF($I2486=0,"丸めると0分","")))))))))</f>
        <v/>
      </c>
      <c r="M2486" s="58" t="n"/>
      <c r="N2486" s="33">
        <f>IF(ISNUMBER($A2486),DATE(YEAR($A2486),MONTH($A2486),1),"")</f>
        <v/>
      </c>
      <c r="O2486" s="34">
        <f>IF($C2486="","",IFERROR(MATCH($C2486,'案件'!$A$5:$A$84,0),"なし"))</f>
        <v/>
      </c>
      <c r="P2486" s="34">
        <f>IF($B2486="","",IFERROR(MATCH($B2486,'メンバー'!$B$5:$B$24,0),"なし"))</f>
        <v/>
      </c>
    </row>
    <row r="2487" ht="17" customHeight="1">
      <c r="A2487" s="23" t="n"/>
      <c r="B2487" s="21" t="n"/>
      <c r="C2487" s="21" t="n"/>
      <c r="D2487" s="29">
        <f>IF(OR($O2487="",$O2487="なし"),"",INDEX('案件'!$B$5:$B$84,$O2487)&amp;"")</f>
        <v/>
      </c>
      <c r="E2487" s="19" t="n"/>
      <c r="F2487" s="22" t="n"/>
      <c r="G2487" s="22" t="n"/>
      <c r="H2487" s="19" t="n"/>
      <c r="I2487" s="30">
        <f>IF(AND($F2487="",$G2487=""),"",IF(N('設定'!$B$11)&gt;0,ROUND((N($F2487)*60+N($G2487))/N('設定'!$B$11),0)*N('設定'!$B$11),(N($F2487)*60+N($G2487)))/60)</f>
        <v/>
      </c>
      <c r="J2487" s="31">
        <f>IF(OR($I2487="",$P2487="",$P2487="なし"),"",$I2487*N(INDEX('メンバー'!$D$5:$D$24,$P2487)))</f>
        <v/>
      </c>
      <c r="K2487" s="32">
        <f>IF(OR($O2487="",$O2487="なし"),"",INDEX('案件'!$D$5:$D$84,$O2487)&amp;"")</f>
        <v/>
      </c>
      <c r="L2487" s="32">
        <f>IF(AND($A2487="",$B2487="",$C2487="",$F2487="",$G2487=""),"",IF(NOT(ISNUMBER($A2487)),"日付がない",IF($P2487="","氏名がない",IF($P2487="なし","氏名がメンバーにない",IF($O2487="","案件コードがない",IF($O2487="なし","案件コードが案件にない",IF($I2487="","時間がない",IF((N($F2487)*60+N($G2487))=0,"時間が0",IF($I2487=0,"丸めると0分","")))))))))</f>
        <v/>
      </c>
      <c r="M2487" s="58" t="n"/>
      <c r="N2487" s="33">
        <f>IF(ISNUMBER($A2487),DATE(YEAR($A2487),MONTH($A2487),1),"")</f>
        <v/>
      </c>
      <c r="O2487" s="34">
        <f>IF($C2487="","",IFERROR(MATCH($C2487,'案件'!$A$5:$A$84,0),"なし"))</f>
        <v/>
      </c>
      <c r="P2487" s="34">
        <f>IF($B2487="","",IFERROR(MATCH($B2487,'メンバー'!$B$5:$B$24,0),"なし"))</f>
        <v/>
      </c>
    </row>
    <row r="2488" ht="17" customHeight="1">
      <c r="A2488" s="23" t="n"/>
      <c r="B2488" s="21" t="n"/>
      <c r="C2488" s="21" t="n"/>
      <c r="D2488" s="29">
        <f>IF(OR($O2488="",$O2488="なし"),"",INDEX('案件'!$B$5:$B$84,$O2488)&amp;"")</f>
        <v/>
      </c>
      <c r="E2488" s="19" t="n"/>
      <c r="F2488" s="22" t="n"/>
      <c r="G2488" s="22" t="n"/>
      <c r="H2488" s="19" t="n"/>
      <c r="I2488" s="30">
        <f>IF(AND($F2488="",$G2488=""),"",IF(N('設定'!$B$11)&gt;0,ROUND((N($F2488)*60+N($G2488))/N('設定'!$B$11),0)*N('設定'!$B$11),(N($F2488)*60+N($G2488)))/60)</f>
        <v/>
      </c>
      <c r="J2488" s="31">
        <f>IF(OR($I2488="",$P2488="",$P2488="なし"),"",$I2488*N(INDEX('メンバー'!$D$5:$D$24,$P2488)))</f>
        <v/>
      </c>
      <c r="K2488" s="32">
        <f>IF(OR($O2488="",$O2488="なし"),"",INDEX('案件'!$D$5:$D$84,$O2488)&amp;"")</f>
        <v/>
      </c>
      <c r="L2488" s="32">
        <f>IF(AND($A2488="",$B2488="",$C2488="",$F2488="",$G2488=""),"",IF(NOT(ISNUMBER($A2488)),"日付がない",IF($P2488="","氏名がない",IF($P2488="なし","氏名がメンバーにない",IF($O2488="","案件コードがない",IF($O2488="なし","案件コードが案件にない",IF($I2488="","時間がない",IF((N($F2488)*60+N($G2488))=0,"時間が0",IF($I2488=0,"丸めると0分","")))))))))</f>
        <v/>
      </c>
      <c r="M2488" s="58" t="n"/>
      <c r="N2488" s="33">
        <f>IF(ISNUMBER($A2488),DATE(YEAR($A2488),MONTH($A2488),1),"")</f>
        <v/>
      </c>
      <c r="O2488" s="34">
        <f>IF($C2488="","",IFERROR(MATCH($C2488,'案件'!$A$5:$A$84,0),"なし"))</f>
        <v/>
      </c>
      <c r="P2488" s="34">
        <f>IF($B2488="","",IFERROR(MATCH($B2488,'メンバー'!$B$5:$B$24,0),"なし"))</f>
        <v/>
      </c>
    </row>
    <row r="2489" ht="17" customHeight="1">
      <c r="A2489" s="23" t="n"/>
      <c r="B2489" s="21" t="n"/>
      <c r="C2489" s="21" t="n"/>
      <c r="D2489" s="29">
        <f>IF(OR($O2489="",$O2489="なし"),"",INDEX('案件'!$B$5:$B$84,$O2489)&amp;"")</f>
        <v/>
      </c>
      <c r="E2489" s="19" t="n"/>
      <c r="F2489" s="22" t="n"/>
      <c r="G2489" s="22" t="n"/>
      <c r="H2489" s="19" t="n"/>
      <c r="I2489" s="30">
        <f>IF(AND($F2489="",$G2489=""),"",IF(N('設定'!$B$11)&gt;0,ROUND((N($F2489)*60+N($G2489))/N('設定'!$B$11),0)*N('設定'!$B$11),(N($F2489)*60+N($G2489)))/60)</f>
        <v/>
      </c>
      <c r="J2489" s="31">
        <f>IF(OR($I2489="",$P2489="",$P2489="なし"),"",$I2489*N(INDEX('メンバー'!$D$5:$D$24,$P2489)))</f>
        <v/>
      </c>
      <c r="K2489" s="32">
        <f>IF(OR($O2489="",$O2489="なし"),"",INDEX('案件'!$D$5:$D$84,$O2489)&amp;"")</f>
        <v/>
      </c>
      <c r="L2489" s="32">
        <f>IF(AND($A2489="",$B2489="",$C2489="",$F2489="",$G2489=""),"",IF(NOT(ISNUMBER($A2489)),"日付がない",IF($P2489="","氏名がない",IF($P2489="なし","氏名がメンバーにない",IF($O2489="","案件コードがない",IF($O2489="なし","案件コードが案件にない",IF($I2489="","時間がない",IF((N($F2489)*60+N($G2489))=0,"時間が0",IF($I2489=0,"丸めると0分","")))))))))</f>
        <v/>
      </c>
      <c r="M2489" s="58" t="n"/>
      <c r="N2489" s="33">
        <f>IF(ISNUMBER($A2489),DATE(YEAR($A2489),MONTH($A2489),1),"")</f>
        <v/>
      </c>
      <c r="O2489" s="34">
        <f>IF($C2489="","",IFERROR(MATCH($C2489,'案件'!$A$5:$A$84,0),"なし"))</f>
        <v/>
      </c>
      <c r="P2489" s="34">
        <f>IF($B2489="","",IFERROR(MATCH($B2489,'メンバー'!$B$5:$B$24,0),"なし"))</f>
        <v/>
      </c>
    </row>
    <row r="2490" ht="17" customHeight="1">
      <c r="A2490" s="23" t="n"/>
      <c r="B2490" s="21" t="n"/>
      <c r="C2490" s="21" t="n"/>
      <c r="D2490" s="29">
        <f>IF(OR($O2490="",$O2490="なし"),"",INDEX('案件'!$B$5:$B$84,$O2490)&amp;"")</f>
        <v/>
      </c>
      <c r="E2490" s="19" t="n"/>
      <c r="F2490" s="22" t="n"/>
      <c r="G2490" s="22" t="n"/>
      <c r="H2490" s="19" t="n"/>
      <c r="I2490" s="30">
        <f>IF(AND($F2490="",$G2490=""),"",IF(N('設定'!$B$11)&gt;0,ROUND((N($F2490)*60+N($G2490))/N('設定'!$B$11),0)*N('設定'!$B$11),(N($F2490)*60+N($G2490)))/60)</f>
        <v/>
      </c>
      <c r="J2490" s="31">
        <f>IF(OR($I2490="",$P2490="",$P2490="なし"),"",$I2490*N(INDEX('メンバー'!$D$5:$D$24,$P2490)))</f>
        <v/>
      </c>
      <c r="K2490" s="32">
        <f>IF(OR($O2490="",$O2490="なし"),"",INDEX('案件'!$D$5:$D$84,$O2490)&amp;"")</f>
        <v/>
      </c>
      <c r="L2490" s="32">
        <f>IF(AND($A2490="",$B2490="",$C2490="",$F2490="",$G2490=""),"",IF(NOT(ISNUMBER($A2490)),"日付がない",IF($P2490="","氏名がない",IF($P2490="なし","氏名がメンバーにない",IF($O2490="","案件コードがない",IF($O2490="なし","案件コードが案件にない",IF($I2490="","時間がない",IF((N($F2490)*60+N($G2490))=0,"時間が0",IF($I2490=0,"丸めると0分","")))))))))</f>
        <v/>
      </c>
      <c r="M2490" s="58" t="n"/>
      <c r="N2490" s="33">
        <f>IF(ISNUMBER($A2490),DATE(YEAR($A2490),MONTH($A2490),1),"")</f>
        <v/>
      </c>
      <c r="O2490" s="34">
        <f>IF($C2490="","",IFERROR(MATCH($C2490,'案件'!$A$5:$A$84,0),"なし"))</f>
        <v/>
      </c>
      <c r="P2490" s="34">
        <f>IF($B2490="","",IFERROR(MATCH($B2490,'メンバー'!$B$5:$B$24,0),"なし"))</f>
        <v/>
      </c>
    </row>
    <row r="2491" ht="17" customHeight="1">
      <c r="A2491" s="23" t="n"/>
      <c r="B2491" s="21" t="n"/>
      <c r="C2491" s="21" t="n"/>
      <c r="D2491" s="29">
        <f>IF(OR($O2491="",$O2491="なし"),"",INDEX('案件'!$B$5:$B$84,$O2491)&amp;"")</f>
        <v/>
      </c>
      <c r="E2491" s="19" t="n"/>
      <c r="F2491" s="22" t="n"/>
      <c r="G2491" s="22" t="n"/>
      <c r="H2491" s="19" t="n"/>
      <c r="I2491" s="30">
        <f>IF(AND($F2491="",$G2491=""),"",IF(N('設定'!$B$11)&gt;0,ROUND((N($F2491)*60+N($G2491))/N('設定'!$B$11),0)*N('設定'!$B$11),(N($F2491)*60+N($G2491)))/60)</f>
        <v/>
      </c>
      <c r="J2491" s="31">
        <f>IF(OR($I2491="",$P2491="",$P2491="なし"),"",$I2491*N(INDEX('メンバー'!$D$5:$D$24,$P2491)))</f>
        <v/>
      </c>
      <c r="K2491" s="32">
        <f>IF(OR($O2491="",$O2491="なし"),"",INDEX('案件'!$D$5:$D$84,$O2491)&amp;"")</f>
        <v/>
      </c>
      <c r="L2491" s="32">
        <f>IF(AND($A2491="",$B2491="",$C2491="",$F2491="",$G2491=""),"",IF(NOT(ISNUMBER($A2491)),"日付がない",IF($P2491="","氏名がない",IF($P2491="なし","氏名がメンバーにない",IF($O2491="","案件コードがない",IF($O2491="なし","案件コードが案件にない",IF($I2491="","時間がない",IF((N($F2491)*60+N($G2491))=0,"時間が0",IF($I2491=0,"丸めると0分","")))))))))</f>
        <v/>
      </c>
      <c r="M2491" s="58" t="n"/>
      <c r="N2491" s="33">
        <f>IF(ISNUMBER($A2491),DATE(YEAR($A2491),MONTH($A2491),1),"")</f>
        <v/>
      </c>
      <c r="O2491" s="34">
        <f>IF($C2491="","",IFERROR(MATCH($C2491,'案件'!$A$5:$A$84,0),"なし"))</f>
        <v/>
      </c>
      <c r="P2491" s="34">
        <f>IF($B2491="","",IFERROR(MATCH($B2491,'メンバー'!$B$5:$B$24,0),"なし"))</f>
        <v/>
      </c>
    </row>
    <row r="2492" ht="17" customHeight="1">
      <c r="A2492" s="23" t="n"/>
      <c r="B2492" s="21" t="n"/>
      <c r="C2492" s="21" t="n"/>
      <c r="D2492" s="29">
        <f>IF(OR($O2492="",$O2492="なし"),"",INDEX('案件'!$B$5:$B$84,$O2492)&amp;"")</f>
        <v/>
      </c>
      <c r="E2492" s="19" t="n"/>
      <c r="F2492" s="22" t="n"/>
      <c r="G2492" s="22" t="n"/>
      <c r="H2492" s="19" t="n"/>
      <c r="I2492" s="30">
        <f>IF(AND($F2492="",$G2492=""),"",IF(N('設定'!$B$11)&gt;0,ROUND((N($F2492)*60+N($G2492))/N('設定'!$B$11),0)*N('設定'!$B$11),(N($F2492)*60+N($G2492)))/60)</f>
        <v/>
      </c>
      <c r="J2492" s="31">
        <f>IF(OR($I2492="",$P2492="",$P2492="なし"),"",$I2492*N(INDEX('メンバー'!$D$5:$D$24,$P2492)))</f>
        <v/>
      </c>
      <c r="K2492" s="32">
        <f>IF(OR($O2492="",$O2492="なし"),"",INDEX('案件'!$D$5:$D$84,$O2492)&amp;"")</f>
        <v/>
      </c>
      <c r="L2492" s="32">
        <f>IF(AND($A2492="",$B2492="",$C2492="",$F2492="",$G2492=""),"",IF(NOT(ISNUMBER($A2492)),"日付がない",IF($P2492="","氏名がない",IF($P2492="なし","氏名がメンバーにない",IF($O2492="","案件コードがない",IF($O2492="なし","案件コードが案件にない",IF($I2492="","時間がない",IF((N($F2492)*60+N($G2492))=0,"時間が0",IF($I2492=0,"丸めると0分","")))))))))</f>
        <v/>
      </c>
      <c r="M2492" s="58" t="n"/>
      <c r="N2492" s="33">
        <f>IF(ISNUMBER($A2492),DATE(YEAR($A2492),MONTH($A2492),1),"")</f>
        <v/>
      </c>
      <c r="O2492" s="34">
        <f>IF($C2492="","",IFERROR(MATCH($C2492,'案件'!$A$5:$A$84,0),"なし"))</f>
        <v/>
      </c>
      <c r="P2492" s="34">
        <f>IF($B2492="","",IFERROR(MATCH($B2492,'メンバー'!$B$5:$B$24,0),"なし"))</f>
        <v/>
      </c>
    </row>
    <row r="2493" ht="17" customHeight="1">
      <c r="A2493" s="23" t="n"/>
      <c r="B2493" s="21" t="n"/>
      <c r="C2493" s="21" t="n"/>
      <c r="D2493" s="29">
        <f>IF(OR($O2493="",$O2493="なし"),"",INDEX('案件'!$B$5:$B$84,$O2493)&amp;"")</f>
        <v/>
      </c>
      <c r="E2493" s="19" t="n"/>
      <c r="F2493" s="22" t="n"/>
      <c r="G2493" s="22" t="n"/>
      <c r="H2493" s="19" t="n"/>
      <c r="I2493" s="30">
        <f>IF(AND($F2493="",$G2493=""),"",IF(N('設定'!$B$11)&gt;0,ROUND((N($F2493)*60+N($G2493))/N('設定'!$B$11),0)*N('設定'!$B$11),(N($F2493)*60+N($G2493)))/60)</f>
        <v/>
      </c>
      <c r="J2493" s="31">
        <f>IF(OR($I2493="",$P2493="",$P2493="なし"),"",$I2493*N(INDEX('メンバー'!$D$5:$D$24,$P2493)))</f>
        <v/>
      </c>
      <c r="K2493" s="32">
        <f>IF(OR($O2493="",$O2493="なし"),"",INDEX('案件'!$D$5:$D$84,$O2493)&amp;"")</f>
        <v/>
      </c>
      <c r="L2493" s="32">
        <f>IF(AND($A2493="",$B2493="",$C2493="",$F2493="",$G2493=""),"",IF(NOT(ISNUMBER($A2493)),"日付がない",IF($P2493="","氏名がない",IF($P2493="なし","氏名がメンバーにない",IF($O2493="","案件コードがない",IF($O2493="なし","案件コードが案件にない",IF($I2493="","時間がない",IF((N($F2493)*60+N($G2493))=0,"時間が0",IF($I2493=0,"丸めると0分","")))))))))</f>
        <v/>
      </c>
      <c r="M2493" s="58" t="n"/>
      <c r="N2493" s="33">
        <f>IF(ISNUMBER($A2493),DATE(YEAR($A2493),MONTH($A2493),1),"")</f>
        <v/>
      </c>
      <c r="O2493" s="34">
        <f>IF($C2493="","",IFERROR(MATCH($C2493,'案件'!$A$5:$A$84,0),"なし"))</f>
        <v/>
      </c>
      <c r="P2493" s="34">
        <f>IF($B2493="","",IFERROR(MATCH($B2493,'メンバー'!$B$5:$B$24,0),"なし"))</f>
        <v/>
      </c>
    </row>
    <row r="2494" ht="17" customHeight="1">
      <c r="A2494" s="23" t="n"/>
      <c r="B2494" s="21" t="n"/>
      <c r="C2494" s="21" t="n"/>
      <c r="D2494" s="29">
        <f>IF(OR($O2494="",$O2494="なし"),"",INDEX('案件'!$B$5:$B$84,$O2494)&amp;"")</f>
        <v/>
      </c>
      <c r="E2494" s="19" t="n"/>
      <c r="F2494" s="22" t="n"/>
      <c r="G2494" s="22" t="n"/>
      <c r="H2494" s="19" t="n"/>
      <c r="I2494" s="30">
        <f>IF(AND($F2494="",$G2494=""),"",IF(N('設定'!$B$11)&gt;0,ROUND((N($F2494)*60+N($G2494))/N('設定'!$B$11),0)*N('設定'!$B$11),(N($F2494)*60+N($G2494)))/60)</f>
        <v/>
      </c>
      <c r="J2494" s="31">
        <f>IF(OR($I2494="",$P2494="",$P2494="なし"),"",$I2494*N(INDEX('メンバー'!$D$5:$D$24,$P2494)))</f>
        <v/>
      </c>
      <c r="K2494" s="32">
        <f>IF(OR($O2494="",$O2494="なし"),"",INDEX('案件'!$D$5:$D$84,$O2494)&amp;"")</f>
        <v/>
      </c>
      <c r="L2494" s="32">
        <f>IF(AND($A2494="",$B2494="",$C2494="",$F2494="",$G2494=""),"",IF(NOT(ISNUMBER($A2494)),"日付がない",IF($P2494="","氏名がない",IF($P2494="なし","氏名がメンバーにない",IF($O2494="","案件コードがない",IF($O2494="なし","案件コードが案件にない",IF($I2494="","時間がない",IF((N($F2494)*60+N($G2494))=0,"時間が0",IF($I2494=0,"丸めると0分","")))))))))</f>
        <v/>
      </c>
      <c r="M2494" s="58" t="n"/>
      <c r="N2494" s="33">
        <f>IF(ISNUMBER($A2494),DATE(YEAR($A2494),MONTH($A2494),1),"")</f>
        <v/>
      </c>
      <c r="O2494" s="34">
        <f>IF($C2494="","",IFERROR(MATCH($C2494,'案件'!$A$5:$A$84,0),"なし"))</f>
        <v/>
      </c>
      <c r="P2494" s="34">
        <f>IF($B2494="","",IFERROR(MATCH($B2494,'メンバー'!$B$5:$B$24,0),"なし"))</f>
        <v/>
      </c>
    </row>
    <row r="2495" ht="17" customHeight="1">
      <c r="A2495" s="23" t="n"/>
      <c r="B2495" s="21" t="n"/>
      <c r="C2495" s="21" t="n"/>
      <c r="D2495" s="29">
        <f>IF(OR($O2495="",$O2495="なし"),"",INDEX('案件'!$B$5:$B$84,$O2495)&amp;"")</f>
        <v/>
      </c>
      <c r="E2495" s="19" t="n"/>
      <c r="F2495" s="22" t="n"/>
      <c r="G2495" s="22" t="n"/>
      <c r="H2495" s="19" t="n"/>
      <c r="I2495" s="30">
        <f>IF(AND($F2495="",$G2495=""),"",IF(N('設定'!$B$11)&gt;0,ROUND((N($F2495)*60+N($G2495))/N('設定'!$B$11),0)*N('設定'!$B$11),(N($F2495)*60+N($G2495)))/60)</f>
        <v/>
      </c>
      <c r="J2495" s="31">
        <f>IF(OR($I2495="",$P2495="",$P2495="なし"),"",$I2495*N(INDEX('メンバー'!$D$5:$D$24,$P2495)))</f>
        <v/>
      </c>
      <c r="K2495" s="32">
        <f>IF(OR($O2495="",$O2495="なし"),"",INDEX('案件'!$D$5:$D$84,$O2495)&amp;"")</f>
        <v/>
      </c>
      <c r="L2495" s="32">
        <f>IF(AND($A2495="",$B2495="",$C2495="",$F2495="",$G2495=""),"",IF(NOT(ISNUMBER($A2495)),"日付がない",IF($P2495="","氏名がない",IF($P2495="なし","氏名がメンバーにない",IF($O2495="","案件コードがない",IF($O2495="なし","案件コードが案件にない",IF($I2495="","時間がない",IF((N($F2495)*60+N($G2495))=0,"時間が0",IF($I2495=0,"丸めると0分","")))))))))</f>
        <v/>
      </c>
      <c r="M2495" s="58" t="n"/>
      <c r="N2495" s="33">
        <f>IF(ISNUMBER($A2495),DATE(YEAR($A2495),MONTH($A2495),1),"")</f>
        <v/>
      </c>
      <c r="O2495" s="34">
        <f>IF($C2495="","",IFERROR(MATCH($C2495,'案件'!$A$5:$A$84,0),"なし"))</f>
        <v/>
      </c>
      <c r="P2495" s="34">
        <f>IF($B2495="","",IFERROR(MATCH($B2495,'メンバー'!$B$5:$B$24,0),"なし"))</f>
        <v/>
      </c>
    </row>
    <row r="2496" ht="17" customHeight="1">
      <c r="A2496" s="23" t="n"/>
      <c r="B2496" s="21" t="n"/>
      <c r="C2496" s="21" t="n"/>
      <c r="D2496" s="29">
        <f>IF(OR($O2496="",$O2496="なし"),"",INDEX('案件'!$B$5:$B$84,$O2496)&amp;"")</f>
        <v/>
      </c>
      <c r="E2496" s="19" t="n"/>
      <c r="F2496" s="22" t="n"/>
      <c r="G2496" s="22" t="n"/>
      <c r="H2496" s="19" t="n"/>
      <c r="I2496" s="30">
        <f>IF(AND($F2496="",$G2496=""),"",IF(N('設定'!$B$11)&gt;0,ROUND((N($F2496)*60+N($G2496))/N('設定'!$B$11),0)*N('設定'!$B$11),(N($F2496)*60+N($G2496)))/60)</f>
        <v/>
      </c>
      <c r="J2496" s="31">
        <f>IF(OR($I2496="",$P2496="",$P2496="なし"),"",$I2496*N(INDEX('メンバー'!$D$5:$D$24,$P2496)))</f>
        <v/>
      </c>
      <c r="K2496" s="32">
        <f>IF(OR($O2496="",$O2496="なし"),"",INDEX('案件'!$D$5:$D$84,$O2496)&amp;"")</f>
        <v/>
      </c>
      <c r="L2496" s="32">
        <f>IF(AND($A2496="",$B2496="",$C2496="",$F2496="",$G2496=""),"",IF(NOT(ISNUMBER($A2496)),"日付がない",IF($P2496="","氏名がない",IF($P2496="なし","氏名がメンバーにない",IF($O2496="","案件コードがない",IF($O2496="なし","案件コードが案件にない",IF($I2496="","時間がない",IF((N($F2496)*60+N($G2496))=0,"時間が0",IF($I2496=0,"丸めると0分","")))))))))</f>
        <v/>
      </c>
      <c r="M2496" s="58" t="n"/>
      <c r="N2496" s="33">
        <f>IF(ISNUMBER($A2496),DATE(YEAR($A2496),MONTH($A2496),1),"")</f>
        <v/>
      </c>
      <c r="O2496" s="34">
        <f>IF($C2496="","",IFERROR(MATCH($C2496,'案件'!$A$5:$A$84,0),"なし"))</f>
        <v/>
      </c>
      <c r="P2496" s="34">
        <f>IF($B2496="","",IFERROR(MATCH($B2496,'メンバー'!$B$5:$B$24,0),"なし"))</f>
        <v/>
      </c>
    </row>
    <row r="2497" ht="17" customHeight="1">
      <c r="A2497" s="23" t="n"/>
      <c r="B2497" s="21" t="n"/>
      <c r="C2497" s="21" t="n"/>
      <c r="D2497" s="29">
        <f>IF(OR($O2497="",$O2497="なし"),"",INDEX('案件'!$B$5:$B$84,$O2497)&amp;"")</f>
        <v/>
      </c>
      <c r="E2497" s="19" t="n"/>
      <c r="F2497" s="22" t="n"/>
      <c r="G2497" s="22" t="n"/>
      <c r="H2497" s="19" t="n"/>
      <c r="I2497" s="30">
        <f>IF(AND($F2497="",$G2497=""),"",IF(N('設定'!$B$11)&gt;0,ROUND((N($F2497)*60+N($G2497))/N('設定'!$B$11),0)*N('設定'!$B$11),(N($F2497)*60+N($G2497)))/60)</f>
        <v/>
      </c>
      <c r="J2497" s="31">
        <f>IF(OR($I2497="",$P2497="",$P2497="なし"),"",$I2497*N(INDEX('メンバー'!$D$5:$D$24,$P2497)))</f>
        <v/>
      </c>
      <c r="K2497" s="32">
        <f>IF(OR($O2497="",$O2497="なし"),"",INDEX('案件'!$D$5:$D$84,$O2497)&amp;"")</f>
        <v/>
      </c>
      <c r="L2497" s="32">
        <f>IF(AND($A2497="",$B2497="",$C2497="",$F2497="",$G2497=""),"",IF(NOT(ISNUMBER($A2497)),"日付がない",IF($P2497="","氏名がない",IF($P2497="なし","氏名がメンバーにない",IF($O2497="","案件コードがない",IF($O2497="なし","案件コードが案件にない",IF($I2497="","時間がない",IF((N($F2497)*60+N($G2497))=0,"時間が0",IF($I2497=0,"丸めると0分","")))))))))</f>
        <v/>
      </c>
      <c r="M2497" s="58" t="n"/>
      <c r="N2497" s="33">
        <f>IF(ISNUMBER($A2497),DATE(YEAR($A2497),MONTH($A2497),1),"")</f>
        <v/>
      </c>
      <c r="O2497" s="34">
        <f>IF($C2497="","",IFERROR(MATCH($C2497,'案件'!$A$5:$A$84,0),"なし"))</f>
        <v/>
      </c>
      <c r="P2497" s="34">
        <f>IF($B2497="","",IFERROR(MATCH($B2497,'メンバー'!$B$5:$B$24,0),"なし"))</f>
        <v/>
      </c>
    </row>
    <row r="2498" ht="17" customHeight="1">
      <c r="A2498" s="23" t="n"/>
      <c r="B2498" s="21" t="n"/>
      <c r="C2498" s="21" t="n"/>
      <c r="D2498" s="29">
        <f>IF(OR($O2498="",$O2498="なし"),"",INDEX('案件'!$B$5:$B$84,$O2498)&amp;"")</f>
        <v/>
      </c>
      <c r="E2498" s="19" t="n"/>
      <c r="F2498" s="22" t="n"/>
      <c r="G2498" s="22" t="n"/>
      <c r="H2498" s="19" t="n"/>
      <c r="I2498" s="30">
        <f>IF(AND($F2498="",$G2498=""),"",IF(N('設定'!$B$11)&gt;0,ROUND((N($F2498)*60+N($G2498))/N('設定'!$B$11),0)*N('設定'!$B$11),(N($F2498)*60+N($G2498)))/60)</f>
        <v/>
      </c>
      <c r="J2498" s="31">
        <f>IF(OR($I2498="",$P2498="",$P2498="なし"),"",$I2498*N(INDEX('メンバー'!$D$5:$D$24,$P2498)))</f>
        <v/>
      </c>
      <c r="K2498" s="32">
        <f>IF(OR($O2498="",$O2498="なし"),"",INDEX('案件'!$D$5:$D$84,$O2498)&amp;"")</f>
        <v/>
      </c>
      <c r="L2498" s="32">
        <f>IF(AND($A2498="",$B2498="",$C2498="",$F2498="",$G2498=""),"",IF(NOT(ISNUMBER($A2498)),"日付がない",IF($P2498="","氏名がない",IF($P2498="なし","氏名がメンバーにない",IF($O2498="","案件コードがない",IF($O2498="なし","案件コードが案件にない",IF($I2498="","時間がない",IF((N($F2498)*60+N($G2498))=0,"時間が0",IF($I2498=0,"丸めると0分","")))))))))</f>
        <v/>
      </c>
      <c r="M2498" s="58" t="n"/>
      <c r="N2498" s="33">
        <f>IF(ISNUMBER($A2498),DATE(YEAR($A2498),MONTH($A2498),1),"")</f>
        <v/>
      </c>
      <c r="O2498" s="34">
        <f>IF($C2498="","",IFERROR(MATCH($C2498,'案件'!$A$5:$A$84,0),"なし"))</f>
        <v/>
      </c>
      <c r="P2498" s="34">
        <f>IF($B2498="","",IFERROR(MATCH($B2498,'メンバー'!$B$5:$B$24,0),"なし"))</f>
        <v/>
      </c>
    </row>
    <row r="2499" ht="17" customHeight="1">
      <c r="A2499" s="23" t="n"/>
      <c r="B2499" s="21" t="n"/>
      <c r="C2499" s="21" t="n"/>
      <c r="D2499" s="29">
        <f>IF(OR($O2499="",$O2499="なし"),"",INDEX('案件'!$B$5:$B$84,$O2499)&amp;"")</f>
        <v/>
      </c>
      <c r="E2499" s="19" t="n"/>
      <c r="F2499" s="22" t="n"/>
      <c r="G2499" s="22" t="n"/>
      <c r="H2499" s="19" t="n"/>
      <c r="I2499" s="30">
        <f>IF(AND($F2499="",$G2499=""),"",IF(N('設定'!$B$11)&gt;0,ROUND((N($F2499)*60+N($G2499))/N('設定'!$B$11),0)*N('設定'!$B$11),(N($F2499)*60+N($G2499)))/60)</f>
        <v/>
      </c>
      <c r="J2499" s="31">
        <f>IF(OR($I2499="",$P2499="",$P2499="なし"),"",$I2499*N(INDEX('メンバー'!$D$5:$D$24,$P2499)))</f>
        <v/>
      </c>
      <c r="K2499" s="32">
        <f>IF(OR($O2499="",$O2499="なし"),"",INDEX('案件'!$D$5:$D$84,$O2499)&amp;"")</f>
        <v/>
      </c>
      <c r="L2499" s="32">
        <f>IF(AND($A2499="",$B2499="",$C2499="",$F2499="",$G2499=""),"",IF(NOT(ISNUMBER($A2499)),"日付がない",IF($P2499="","氏名がない",IF($P2499="なし","氏名がメンバーにない",IF($O2499="","案件コードがない",IF($O2499="なし","案件コードが案件にない",IF($I2499="","時間がない",IF((N($F2499)*60+N($G2499))=0,"時間が0",IF($I2499=0,"丸めると0分","")))))))))</f>
        <v/>
      </c>
      <c r="M2499" s="58" t="n"/>
      <c r="N2499" s="33">
        <f>IF(ISNUMBER($A2499),DATE(YEAR($A2499),MONTH($A2499),1),"")</f>
        <v/>
      </c>
      <c r="O2499" s="34">
        <f>IF($C2499="","",IFERROR(MATCH($C2499,'案件'!$A$5:$A$84,0),"なし"))</f>
        <v/>
      </c>
      <c r="P2499" s="34">
        <f>IF($B2499="","",IFERROR(MATCH($B2499,'メンバー'!$B$5:$B$24,0),"なし"))</f>
        <v/>
      </c>
    </row>
    <row r="2500" ht="17" customHeight="1">
      <c r="A2500" s="23" t="n"/>
      <c r="B2500" s="21" t="n"/>
      <c r="C2500" s="21" t="n"/>
      <c r="D2500" s="29">
        <f>IF(OR($O2500="",$O2500="なし"),"",INDEX('案件'!$B$5:$B$84,$O2500)&amp;"")</f>
        <v/>
      </c>
      <c r="E2500" s="19" t="n"/>
      <c r="F2500" s="22" t="n"/>
      <c r="G2500" s="22" t="n"/>
      <c r="H2500" s="19" t="n"/>
      <c r="I2500" s="30">
        <f>IF(AND($F2500="",$G2500=""),"",IF(N('設定'!$B$11)&gt;0,ROUND((N($F2500)*60+N($G2500))/N('設定'!$B$11),0)*N('設定'!$B$11),(N($F2500)*60+N($G2500)))/60)</f>
        <v/>
      </c>
      <c r="J2500" s="31">
        <f>IF(OR($I2500="",$P2500="",$P2500="なし"),"",$I2500*N(INDEX('メンバー'!$D$5:$D$24,$P2500)))</f>
        <v/>
      </c>
      <c r="K2500" s="32">
        <f>IF(OR($O2500="",$O2500="なし"),"",INDEX('案件'!$D$5:$D$84,$O2500)&amp;"")</f>
        <v/>
      </c>
      <c r="L2500" s="32">
        <f>IF(AND($A2500="",$B2500="",$C2500="",$F2500="",$G2500=""),"",IF(NOT(ISNUMBER($A2500)),"日付がない",IF($P2500="","氏名がない",IF($P2500="なし","氏名がメンバーにない",IF($O2500="","案件コードがない",IF($O2500="なし","案件コードが案件にない",IF($I2500="","時間がない",IF((N($F2500)*60+N($G2500))=0,"時間が0",IF($I2500=0,"丸めると0分","")))))))))</f>
        <v/>
      </c>
      <c r="M2500" s="58" t="n"/>
      <c r="N2500" s="33">
        <f>IF(ISNUMBER($A2500),DATE(YEAR($A2500),MONTH($A2500),1),"")</f>
        <v/>
      </c>
      <c r="O2500" s="34">
        <f>IF($C2500="","",IFERROR(MATCH($C2500,'案件'!$A$5:$A$84,0),"なし"))</f>
        <v/>
      </c>
      <c r="P2500" s="34">
        <f>IF($B2500="","",IFERROR(MATCH($B2500,'メンバー'!$B$5:$B$24,0),"なし"))</f>
        <v/>
      </c>
    </row>
    <row r="2501" ht="17" customHeight="1">
      <c r="A2501" s="23" t="n"/>
      <c r="B2501" s="21" t="n"/>
      <c r="C2501" s="21" t="n"/>
      <c r="D2501" s="29">
        <f>IF(OR($O2501="",$O2501="なし"),"",INDEX('案件'!$B$5:$B$84,$O2501)&amp;"")</f>
        <v/>
      </c>
      <c r="E2501" s="19" t="n"/>
      <c r="F2501" s="22" t="n"/>
      <c r="G2501" s="22" t="n"/>
      <c r="H2501" s="19" t="n"/>
      <c r="I2501" s="30">
        <f>IF(AND($F2501="",$G2501=""),"",IF(N('設定'!$B$11)&gt;0,ROUND((N($F2501)*60+N($G2501))/N('設定'!$B$11),0)*N('設定'!$B$11),(N($F2501)*60+N($G2501)))/60)</f>
        <v/>
      </c>
      <c r="J2501" s="31">
        <f>IF(OR($I2501="",$P2501="",$P2501="なし"),"",$I2501*N(INDEX('メンバー'!$D$5:$D$24,$P2501)))</f>
        <v/>
      </c>
      <c r="K2501" s="32">
        <f>IF(OR($O2501="",$O2501="なし"),"",INDEX('案件'!$D$5:$D$84,$O2501)&amp;"")</f>
        <v/>
      </c>
      <c r="L2501" s="32">
        <f>IF(AND($A2501="",$B2501="",$C2501="",$F2501="",$G2501=""),"",IF(NOT(ISNUMBER($A2501)),"日付がない",IF($P2501="","氏名がない",IF($P2501="なし","氏名がメンバーにない",IF($O2501="","案件コードがない",IF($O2501="なし","案件コードが案件にない",IF($I2501="","時間がない",IF((N($F2501)*60+N($G2501))=0,"時間が0",IF($I2501=0,"丸めると0分","")))))))))</f>
        <v/>
      </c>
      <c r="M2501" s="58" t="n"/>
      <c r="N2501" s="33">
        <f>IF(ISNUMBER($A2501),DATE(YEAR($A2501),MONTH($A2501),1),"")</f>
        <v/>
      </c>
      <c r="O2501" s="34">
        <f>IF($C2501="","",IFERROR(MATCH($C2501,'案件'!$A$5:$A$84,0),"なし"))</f>
        <v/>
      </c>
      <c r="P2501" s="34">
        <f>IF($B2501="","",IFERROR(MATCH($B2501,'メンバー'!$B$5:$B$24,0),"なし"))</f>
        <v/>
      </c>
    </row>
    <row r="2502" ht="17" customHeight="1">
      <c r="A2502" s="23" t="n"/>
      <c r="B2502" s="21" t="n"/>
      <c r="C2502" s="21" t="n"/>
      <c r="D2502" s="29">
        <f>IF(OR($O2502="",$O2502="なし"),"",INDEX('案件'!$B$5:$B$84,$O2502)&amp;"")</f>
        <v/>
      </c>
      <c r="E2502" s="19" t="n"/>
      <c r="F2502" s="22" t="n"/>
      <c r="G2502" s="22" t="n"/>
      <c r="H2502" s="19" t="n"/>
      <c r="I2502" s="30">
        <f>IF(AND($F2502="",$G2502=""),"",IF(N('設定'!$B$11)&gt;0,ROUND((N($F2502)*60+N($G2502))/N('設定'!$B$11),0)*N('設定'!$B$11),(N($F2502)*60+N($G2502)))/60)</f>
        <v/>
      </c>
      <c r="J2502" s="31">
        <f>IF(OR($I2502="",$P2502="",$P2502="なし"),"",$I2502*N(INDEX('メンバー'!$D$5:$D$24,$P2502)))</f>
        <v/>
      </c>
      <c r="K2502" s="32">
        <f>IF(OR($O2502="",$O2502="なし"),"",INDEX('案件'!$D$5:$D$84,$O2502)&amp;"")</f>
        <v/>
      </c>
      <c r="L2502" s="32">
        <f>IF(AND($A2502="",$B2502="",$C2502="",$F2502="",$G2502=""),"",IF(NOT(ISNUMBER($A2502)),"日付がない",IF($P2502="","氏名がない",IF($P2502="なし","氏名がメンバーにない",IF($O2502="","案件コードがない",IF($O2502="なし","案件コードが案件にない",IF($I2502="","時間がない",IF((N($F2502)*60+N($G2502))=0,"時間が0",IF($I2502=0,"丸めると0分","")))))))))</f>
        <v/>
      </c>
      <c r="M2502" s="58" t="n"/>
      <c r="N2502" s="33">
        <f>IF(ISNUMBER($A2502),DATE(YEAR($A2502),MONTH($A2502),1),"")</f>
        <v/>
      </c>
      <c r="O2502" s="34">
        <f>IF($C2502="","",IFERROR(MATCH($C2502,'案件'!$A$5:$A$84,0),"なし"))</f>
        <v/>
      </c>
      <c r="P2502" s="34">
        <f>IF($B2502="","",IFERROR(MATCH($B2502,'メンバー'!$B$5:$B$24,0),"なし"))</f>
        <v/>
      </c>
    </row>
    <row r="2503" ht="17" customHeight="1">
      <c r="A2503" s="23" t="n"/>
      <c r="B2503" s="21" t="n"/>
      <c r="C2503" s="21" t="n"/>
      <c r="D2503" s="29">
        <f>IF(OR($O2503="",$O2503="なし"),"",INDEX('案件'!$B$5:$B$84,$O2503)&amp;"")</f>
        <v/>
      </c>
      <c r="E2503" s="19" t="n"/>
      <c r="F2503" s="22" t="n"/>
      <c r="G2503" s="22" t="n"/>
      <c r="H2503" s="19" t="n"/>
      <c r="I2503" s="30">
        <f>IF(AND($F2503="",$G2503=""),"",IF(N('設定'!$B$11)&gt;0,ROUND((N($F2503)*60+N($G2503))/N('設定'!$B$11),0)*N('設定'!$B$11),(N($F2503)*60+N($G2503)))/60)</f>
        <v/>
      </c>
      <c r="J2503" s="31">
        <f>IF(OR($I2503="",$P2503="",$P2503="なし"),"",$I2503*N(INDEX('メンバー'!$D$5:$D$24,$P2503)))</f>
        <v/>
      </c>
      <c r="K2503" s="32">
        <f>IF(OR($O2503="",$O2503="なし"),"",INDEX('案件'!$D$5:$D$84,$O2503)&amp;"")</f>
        <v/>
      </c>
      <c r="L2503" s="32">
        <f>IF(AND($A2503="",$B2503="",$C2503="",$F2503="",$G2503=""),"",IF(NOT(ISNUMBER($A2503)),"日付がない",IF($P2503="","氏名がない",IF($P2503="なし","氏名がメンバーにない",IF($O2503="","案件コードがない",IF($O2503="なし","案件コードが案件にない",IF($I2503="","時間がない",IF((N($F2503)*60+N($G2503))=0,"時間が0",IF($I2503=0,"丸めると0分","")))))))))</f>
        <v/>
      </c>
      <c r="M2503" s="58" t="n"/>
      <c r="N2503" s="33">
        <f>IF(ISNUMBER($A2503),DATE(YEAR($A2503),MONTH($A2503),1),"")</f>
        <v/>
      </c>
      <c r="O2503" s="34">
        <f>IF($C2503="","",IFERROR(MATCH($C2503,'案件'!$A$5:$A$84,0),"なし"))</f>
        <v/>
      </c>
      <c r="P2503" s="34">
        <f>IF($B2503="","",IFERROR(MATCH($B2503,'メンバー'!$B$5:$B$24,0),"なし"))</f>
        <v/>
      </c>
    </row>
    <row r="2504" ht="17" customHeight="1">
      <c r="A2504" s="23" t="n"/>
      <c r="B2504" s="21" t="n"/>
      <c r="C2504" s="21" t="n"/>
      <c r="D2504" s="29">
        <f>IF(OR($O2504="",$O2504="なし"),"",INDEX('案件'!$B$5:$B$84,$O2504)&amp;"")</f>
        <v/>
      </c>
      <c r="E2504" s="19" t="n"/>
      <c r="F2504" s="22" t="n"/>
      <c r="G2504" s="22" t="n"/>
      <c r="H2504" s="19" t="n"/>
      <c r="I2504" s="30">
        <f>IF(AND($F2504="",$G2504=""),"",IF(N('設定'!$B$11)&gt;0,ROUND((N($F2504)*60+N($G2504))/N('設定'!$B$11),0)*N('設定'!$B$11),(N($F2504)*60+N($G2504)))/60)</f>
        <v/>
      </c>
      <c r="J2504" s="31">
        <f>IF(OR($I2504="",$P2504="",$P2504="なし"),"",$I2504*N(INDEX('メンバー'!$D$5:$D$24,$P2504)))</f>
        <v/>
      </c>
      <c r="K2504" s="32">
        <f>IF(OR($O2504="",$O2504="なし"),"",INDEX('案件'!$D$5:$D$84,$O2504)&amp;"")</f>
        <v/>
      </c>
      <c r="L2504" s="32">
        <f>IF(AND($A2504="",$B2504="",$C2504="",$F2504="",$G2504=""),"",IF(NOT(ISNUMBER($A2504)),"日付がない",IF($P2504="","氏名がない",IF($P2504="なし","氏名がメンバーにない",IF($O2504="","案件コードがない",IF($O2504="なし","案件コードが案件にない",IF($I2504="","時間がない",IF((N($F2504)*60+N($G2504))=0,"時間が0",IF($I2504=0,"丸めると0分","")))))))))</f>
        <v/>
      </c>
      <c r="M2504" s="58" t="n"/>
      <c r="N2504" s="33">
        <f>IF(ISNUMBER($A2504),DATE(YEAR($A2504),MONTH($A2504),1),"")</f>
        <v/>
      </c>
      <c r="O2504" s="34">
        <f>IF($C2504="","",IFERROR(MATCH($C2504,'案件'!$A$5:$A$84,0),"なし"))</f>
        <v/>
      </c>
      <c r="P2504" s="34">
        <f>IF($B2504="","",IFERROR(MATCH($B2504,'メンバー'!$B$5:$B$24,0),"なし"))</f>
        <v/>
      </c>
    </row>
    <row r="2505" ht="17" customHeight="1">
      <c r="A2505" s="23" t="n"/>
      <c r="B2505" s="21" t="n"/>
      <c r="C2505" s="21" t="n"/>
      <c r="D2505" s="29">
        <f>IF(OR($O2505="",$O2505="なし"),"",INDEX('案件'!$B$5:$B$84,$O2505)&amp;"")</f>
        <v/>
      </c>
      <c r="E2505" s="19" t="n"/>
      <c r="F2505" s="22" t="n"/>
      <c r="G2505" s="22" t="n"/>
      <c r="H2505" s="19" t="n"/>
      <c r="I2505" s="30">
        <f>IF(AND($F2505="",$G2505=""),"",IF(N('設定'!$B$11)&gt;0,ROUND((N($F2505)*60+N($G2505))/N('設定'!$B$11),0)*N('設定'!$B$11),(N($F2505)*60+N($G2505)))/60)</f>
        <v/>
      </c>
      <c r="J2505" s="31">
        <f>IF(OR($I2505="",$P2505="",$P2505="なし"),"",$I2505*N(INDEX('メンバー'!$D$5:$D$24,$P2505)))</f>
        <v/>
      </c>
      <c r="K2505" s="32">
        <f>IF(OR($O2505="",$O2505="なし"),"",INDEX('案件'!$D$5:$D$84,$O2505)&amp;"")</f>
        <v/>
      </c>
      <c r="L2505" s="32">
        <f>IF(AND($A2505="",$B2505="",$C2505="",$F2505="",$G2505=""),"",IF(NOT(ISNUMBER($A2505)),"日付がない",IF($P2505="","氏名がない",IF($P2505="なし","氏名がメンバーにない",IF($O2505="","案件コードがない",IF($O2505="なし","案件コードが案件にない",IF($I2505="","時間がない",IF((N($F2505)*60+N($G2505))=0,"時間が0",IF($I2505=0,"丸めると0分","")))))))))</f>
        <v/>
      </c>
      <c r="M2505" s="58" t="n"/>
      <c r="N2505" s="33">
        <f>IF(ISNUMBER($A2505),DATE(YEAR($A2505),MONTH($A2505),1),"")</f>
        <v/>
      </c>
      <c r="O2505" s="34">
        <f>IF($C2505="","",IFERROR(MATCH($C2505,'案件'!$A$5:$A$84,0),"なし"))</f>
        <v/>
      </c>
      <c r="P2505" s="34">
        <f>IF($B2505="","",IFERROR(MATCH($B2505,'メンバー'!$B$5:$B$24,0),"なし"))</f>
        <v/>
      </c>
    </row>
    <row r="2506" ht="17" customHeight="1">
      <c r="A2506" s="23" t="n"/>
      <c r="B2506" s="21" t="n"/>
      <c r="C2506" s="21" t="n"/>
      <c r="D2506" s="29">
        <f>IF(OR($O2506="",$O2506="なし"),"",INDEX('案件'!$B$5:$B$84,$O2506)&amp;"")</f>
        <v/>
      </c>
      <c r="E2506" s="19" t="n"/>
      <c r="F2506" s="22" t="n"/>
      <c r="G2506" s="22" t="n"/>
      <c r="H2506" s="19" t="n"/>
      <c r="I2506" s="30">
        <f>IF(AND($F2506="",$G2506=""),"",IF(N('設定'!$B$11)&gt;0,ROUND((N($F2506)*60+N($G2506))/N('設定'!$B$11),0)*N('設定'!$B$11),(N($F2506)*60+N($G2506)))/60)</f>
        <v/>
      </c>
      <c r="J2506" s="31">
        <f>IF(OR($I2506="",$P2506="",$P2506="なし"),"",$I2506*N(INDEX('メンバー'!$D$5:$D$24,$P2506)))</f>
        <v/>
      </c>
      <c r="K2506" s="32">
        <f>IF(OR($O2506="",$O2506="なし"),"",INDEX('案件'!$D$5:$D$84,$O2506)&amp;"")</f>
        <v/>
      </c>
      <c r="L2506" s="32">
        <f>IF(AND($A2506="",$B2506="",$C2506="",$F2506="",$G2506=""),"",IF(NOT(ISNUMBER($A2506)),"日付がない",IF($P2506="","氏名がない",IF($P2506="なし","氏名がメンバーにない",IF($O2506="","案件コードがない",IF($O2506="なし","案件コードが案件にない",IF($I2506="","時間がない",IF((N($F2506)*60+N($G2506))=0,"時間が0",IF($I2506=0,"丸めると0分","")))))))))</f>
        <v/>
      </c>
      <c r="M2506" s="58" t="n"/>
      <c r="N2506" s="33">
        <f>IF(ISNUMBER($A2506),DATE(YEAR($A2506),MONTH($A2506),1),"")</f>
        <v/>
      </c>
      <c r="O2506" s="34">
        <f>IF($C2506="","",IFERROR(MATCH($C2506,'案件'!$A$5:$A$84,0),"なし"))</f>
        <v/>
      </c>
      <c r="P2506" s="34">
        <f>IF($B2506="","",IFERROR(MATCH($B2506,'メンバー'!$B$5:$B$24,0),"なし"))</f>
        <v/>
      </c>
    </row>
    <row r="2507" ht="17" customHeight="1">
      <c r="A2507" s="23" t="n"/>
      <c r="B2507" s="21" t="n"/>
      <c r="C2507" s="21" t="n"/>
      <c r="D2507" s="29">
        <f>IF(OR($O2507="",$O2507="なし"),"",INDEX('案件'!$B$5:$B$84,$O2507)&amp;"")</f>
        <v/>
      </c>
      <c r="E2507" s="19" t="n"/>
      <c r="F2507" s="22" t="n"/>
      <c r="G2507" s="22" t="n"/>
      <c r="H2507" s="19" t="n"/>
      <c r="I2507" s="30">
        <f>IF(AND($F2507="",$G2507=""),"",IF(N('設定'!$B$11)&gt;0,ROUND((N($F2507)*60+N($G2507))/N('設定'!$B$11),0)*N('設定'!$B$11),(N($F2507)*60+N($G2507)))/60)</f>
        <v/>
      </c>
      <c r="J2507" s="31">
        <f>IF(OR($I2507="",$P2507="",$P2507="なし"),"",$I2507*N(INDEX('メンバー'!$D$5:$D$24,$P2507)))</f>
        <v/>
      </c>
      <c r="K2507" s="32">
        <f>IF(OR($O2507="",$O2507="なし"),"",INDEX('案件'!$D$5:$D$84,$O2507)&amp;"")</f>
        <v/>
      </c>
      <c r="L2507" s="32">
        <f>IF(AND($A2507="",$B2507="",$C2507="",$F2507="",$G2507=""),"",IF(NOT(ISNUMBER($A2507)),"日付がない",IF($P2507="","氏名がない",IF($P2507="なし","氏名がメンバーにない",IF($O2507="","案件コードがない",IF($O2507="なし","案件コードが案件にない",IF($I2507="","時間がない",IF((N($F2507)*60+N($G2507))=0,"時間が0",IF($I2507=0,"丸めると0分","")))))))))</f>
        <v/>
      </c>
      <c r="M2507" s="58" t="n"/>
      <c r="N2507" s="33">
        <f>IF(ISNUMBER($A2507),DATE(YEAR($A2507),MONTH($A2507),1),"")</f>
        <v/>
      </c>
      <c r="O2507" s="34">
        <f>IF($C2507="","",IFERROR(MATCH($C2507,'案件'!$A$5:$A$84,0),"なし"))</f>
        <v/>
      </c>
      <c r="P2507" s="34">
        <f>IF($B2507="","",IFERROR(MATCH($B2507,'メンバー'!$B$5:$B$24,0),"なし"))</f>
        <v/>
      </c>
    </row>
    <row r="2508" ht="17" customHeight="1">
      <c r="A2508" s="23" t="n"/>
      <c r="B2508" s="21" t="n"/>
      <c r="C2508" s="21" t="n"/>
      <c r="D2508" s="29">
        <f>IF(OR($O2508="",$O2508="なし"),"",INDEX('案件'!$B$5:$B$84,$O2508)&amp;"")</f>
        <v/>
      </c>
      <c r="E2508" s="19" t="n"/>
      <c r="F2508" s="22" t="n"/>
      <c r="G2508" s="22" t="n"/>
      <c r="H2508" s="19" t="n"/>
      <c r="I2508" s="30">
        <f>IF(AND($F2508="",$G2508=""),"",IF(N('設定'!$B$11)&gt;0,ROUND((N($F2508)*60+N($G2508))/N('設定'!$B$11),0)*N('設定'!$B$11),(N($F2508)*60+N($G2508)))/60)</f>
        <v/>
      </c>
      <c r="J2508" s="31">
        <f>IF(OR($I2508="",$P2508="",$P2508="なし"),"",$I2508*N(INDEX('メンバー'!$D$5:$D$24,$P2508)))</f>
        <v/>
      </c>
      <c r="K2508" s="32">
        <f>IF(OR($O2508="",$O2508="なし"),"",INDEX('案件'!$D$5:$D$84,$O2508)&amp;"")</f>
        <v/>
      </c>
      <c r="L2508" s="32">
        <f>IF(AND($A2508="",$B2508="",$C2508="",$F2508="",$G2508=""),"",IF(NOT(ISNUMBER($A2508)),"日付がない",IF($P2508="","氏名がない",IF($P2508="なし","氏名がメンバーにない",IF($O2508="","案件コードがない",IF($O2508="なし","案件コードが案件にない",IF($I2508="","時間がない",IF((N($F2508)*60+N($G2508))=0,"時間が0",IF($I2508=0,"丸めると0分","")))))))))</f>
        <v/>
      </c>
      <c r="M2508" s="58" t="n"/>
      <c r="N2508" s="33">
        <f>IF(ISNUMBER($A2508),DATE(YEAR($A2508),MONTH($A2508),1),"")</f>
        <v/>
      </c>
      <c r="O2508" s="34">
        <f>IF($C2508="","",IFERROR(MATCH($C2508,'案件'!$A$5:$A$84,0),"なし"))</f>
        <v/>
      </c>
      <c r="P2508" s="34">
        <f>IF($B2508="","",IFERROR(MATCH($B2508,'メンバー'!$B$5:$B$24,0),"なし"))</f>
        <v/>
      </c>
    </row>
    <row r="2509" ht="17" customHeight="1">
      <c r="A2509" s="23" t="n"/>
      <c r="B2509" s="21" t="n"/>
      <c r="C2509" s="21" t="n"/>
      <c r="D2509" s="29">
        <f>IF(OR($O2509="",$O2509="なし"),"",INDEX('案件'!$B$5:$B$84,$O2509)&amp;"")</f>
        <v/>
      </c>
      <c r="E2509" s="19" t="n"/>
      <c r="F2509" s="22" t="n"/>
      <c r="G2509" s="22" t="n"/>
      <c r="H2509" s="19" t="n"/>
      <c r="I2509" s="30">
        <f>IF(AND($F2509="",$G2509=""),"",IF(N('設定'!$B$11)&gt;0,ROUND((N($F2509)*60+N($G2509))/N('設定'!$B$11),0)*N('設定'!$B$11),(N($F2509)*60+N($G2509)))/60)</f>
        <v/>
      </c>
      <c r="J2509" s="31">
        <f>IF(OR($I2509="",$P2509="",$P2509="なし"),"",$I2509*N(INDEX('メンバー'!$D$5:$D$24,$P2509)))</f>
        <v/>
      </c>
      <c r="K2509" s="32">
        <f>IF(OR($O2509="",$O2509="なし"),"",INDEX('案件'!$D$5:$D$84,$O2509)&amp;"")</f>
        <v/>
      </c>
      <c r="L2509" s="32">
        <f>IF(AND($A2509="",$B2509="",$C2509="",$F2509="",$G2509=""),"",IF(NOT(ISNUMBER($A2509)),"日付がない",IF($P2509="","氏名がない",IF($P2509="なし","氏名がメンバーにない",IF($O2509="","案件コードがない",IF($O2509="なし","案件コードが案件にない",IF($I2509="","時間がない",IF((N($F2509)*60+N($G2509))=0,"時間が0",IF($I2509=0,"丸めると0分","")))))))))</f>
        <v/>
      </c>
      <c r="M2509" s="58" t="n"/>
      <c r="N2509" s="33">
        <f>IF(ISNUMBER($A2509),DATE(YEAR($A2509),MONTH($A2509),1),"")</f>
        <v/>
      </c>
      <c r="O2509" s="34">
        <f>IF($C2509="","",IFERROR(MATCH($C2509,'案件'!$A$5:$A$84,0),"なし"))</f>
        <v/>
      </c>
      <c r="P2509" s="34">
        <f>IF($B2509="","",IFERROR(MATCH($B2509,'メンバー'!$B$5:$B$24,0),"なし"))</f>
        <v/>
      </c>
    </row>
    <row r="2510" ht="17" customHeight="1">
      <c r="A2510" s="23" t="n"/>
      <c r="B2510" s="21" t="n"/>
      <c r="C2510" s="21" t="n"/>
      <c r="D2510" s="29">
        <f>IF(OR($O2510="",$O2510="なし"),"",INDEX('案件'!$B$5:$B$84,$O2510)&amp;"")</f>
        <v/>
      </c>
      <c r="E2510" s="19" t="n"/>
      <c r="F2510" s="22" t="n"/>
      <c r="G2510" s="22" t="n"/>
      <c r="H2510" s="19" t="n"/>
      <c r="I2510" s="30">
        <f>IF(AND($F2510="",$G2510=""),"",IF(N('設定'!$B$11)&gt;0,ROUND((N($F2510)*60+N($G2510))/N('設定'!$B$11),0)*N('設定'!$B$11),(N($F2510)*60+N($G2510)))/60)</f>
        <v/>
      </c>
      <c r="J2510" s="31">
        <f>IF(OR($I2510="",$P2510="",$P2510="なし"),"",$I2510*N(INDEX('メンバー'!$D$5:$D$24,$P2510)))</f>
        <v/>
      </c>
      <c r="K2510" s="32">
        <f>IF(OR($O2510="",$O2510="なし"),"",INDEX('案件'!$D$5:$D$84,$O2510)&amp;"")</f>
        <v/>
      </c>
      <c r="L2510" s="32">
        <f>IF(AND($A2510="",$B2510="",$C2510="",$F2510="",$G2510=""),"",IF(NOT(ISNUMBER($A2510)),"日付がない",IF($P2510="","氏名がない",IF($P2510="なし","氏名がメンバーにない",IF($O2510="","案件コードがない",IF($O2510="なし","案件コードが案件にない",IF($I2510="","時間がない",IF((N($F2510)*60+N($G2510))=0,"時間が0",IF($I2510=0,"丸めると0分","")))))))))</f>
        <v/>
      </c>
      <c r="M2510" s="58" t="n"/>
      <c r="N2510" s="33">
        <f>IF(ISNUMBER($A2510),DATE(YEAR($A2510),MONTH($A2510),1),"")</f>
        <v/>
      </c>
      <c r="O2510" s="34">
        <f>IF($C2510="","",IFERROR(MATCH($C2510,'案件'!$A$5:$A$84,0),"なし"))</f>
        <v/>
      </c>
      <c r="P2510" s="34">
        <f>IF($B2510="","",IFERROR(MATCH($B2510,'メンバー'!$B$5:$B$24,0),"なし"))</f>
        <v/>
      </c>
    </row>
    <row r="2511" ht="17" customHeight="1">
      <c r="A2511" s="23" t="n"/>
      <c r="B2511" s="21" t="n"/>
      <c r="C2511" s="21" t="n"/>
      <c r="D2511" s="29">
        <f>IF(OR($O2511="",$O2511="なし"),"",INDEX('案件'!$B$5:$B$84,$O2511)&amp;"")</f>
        <v/>
      </c>
      <c r="E2511" s="19" t="n"/>
      <c r="F2511" s="22" t="n"/>
      <c r="G2511" s="22" t="n"/>
      <c r="H2511" s="19" t="n"/>
      <c r="I2511" s="30">
        <f>IF(AND($F2511="",$G2511=""),"",IF(N('設定'!$B$11)&gt;0,ROUND((N($F2511)*60+N($G2511))/N('設定'!$B$11),0)*N('設定'!$B$11),(N($F2511)*60+N($G2511)))/60)</f>
        <v/>
      </c>
      <c r="J2511" s="31">
        <f>IF(OR($I2511="",$P2511="",$P2511="なし"),"",$I2511*N(INDEX('メンバー'!$D$5:$D$24,$P2511)))</f>
        <v/>
      </c>
      <c r="K2511" s="32">
        <f>IF(OR($O2511="",$O2511="なし"),"",INDEX('案件'!$D$5:$D$84,$O2511)&amp;"")</f>
        <v/>
      </c>
      <c r="L2511" s="32">
        <f>IF(AND($A2511="",$B2511="",$C2511="",$F2511="",$G2511=""),"",IF(NOT(ISNUMBER($A2511)),"日付がない",IF($P2511="","氏名がない",IF($P2511="なし","氏名がメンバーにない",IF($O2511="","案件コードがない",IF($O2511="なし","案件コードが案件にない",IF($I2511="","時間がない",IF((N($F2511)*60+N($G2511))=0,"時間が0",IF($I2511=0,"丸めると0分","")))))))))</f>
        <v/>
      </c>
      <c r="M2511" s="58" t="n"/>
      <c r="N2511" s="33">
        <f>IF(ISNUMBER($A2511),DATE(YEAR($A2511),MONTH($A2511),1),"")</f>
        <v/>
      </c>
      <c r="O2511" s="34">
        <f>IF($C2511="","",IFERROR(MATCH($C2511,'案件'!$A$5:$A$84,0),"なし"))</f>
        <v/>
      </c>
      <c r="P2511" s="34">
        <f>IF($B2511="","",IFERROR(MATCH($B2511,'メンバー'!$B$5:$B$24,0),"なし"))</f>
        <v/>
      </c>
    </row>
    <row r="2512" ht="17" customHeight="1">
      <c r="A2512" s="23" t="n"/>
      <c r="B2512" s="21" t="n"/>
      <c r="C2512" s="21" t="n"/>
      <c r="D2512" s="29">
        <f>IF(OR($O2512="",$O2512="なし"),"",INDEX('案件'!$B$5:$B$84,$O2512)&amp;"")</f>
        <v/>
      </c>
      <c r="E2512" s="19" t="n"/>
      <c r="F2512" s="22" t="n"/>
      <c r="G2512" s="22" t="n"/>
      <c r="H2512" s="19" t="n"/>
      <c r="I2512" s="30">
        <f>IF(AND($F2512="",$G2512=""),"",IF(N('設定'!$B$11)&gt;0,ROUND((N($F2512)*60+N($G2512))/N('設定'!$B$11),0)*N('設定'!$B$11),(N($F2512)*60+N($G2512)))/60)</f>
        <v/>
      </c>
      <c r="J2512" s="31">
        <f>IF(OR($I2512="",$P2512="",$P2512="なし"),"",$I2512*N(INDEX('メンバー'!$D$5:$D$24,$P2512)))</f>
        <v/>
      </c>
      <c r="K2512" s="32">
        <f>IF(OR($O2512="",$O2512="なし"),"",INDEX('案件'!$D$5:$D$84,$O2512)&amp;"")</f>
        <v/>
      </c>
      <c r="L2512" s="32">
        <f>IF(AND($A2512="",$B2512="",$C2512="",$F2512="",$G2512=""),"",IF(NOT(ISNUMBER($A2512)),"日付がない",IF($P2512="","氏名がない",IF($P2512="なし","氏名がメンバーにない",IF($O2512="","案件コードがない",IF($O2512="なし","案件コードが案件にない",IF($I2512="","時間がない",IF((N($F2512)*60+N($G2512))=0,"時間が0",IF($I2512=0,"丸めると0分","")))))))))</f>
        <v/>
      </c>
      <c r="M2512" s="58" t="n"/>
      <c r="N2512" s="33">
        <f>IF(ISNUMBER($A2512),DATE(YEAR($A2512),MONTH($A2512),1),"")</f>
        <v/>
      </c>
      <c r="O2512" s="34">
        <f>IF($C2512="","",IFERROR(MATCH($C2512,'案件'!$A$5:$A$84,0),"なし"))</f>
        <v/>
      </c>
      <c r="P2512" s="34">
        <f>IF($B2512="","",IFERROR(MATCH($B2512,'メンバー'!$B$5:$B$24,0),"なし"))</f>
        <v/>
      </c>
    </row>
    <row r="2513" ht="17" customHeight="1">
      <c r="A2513" s="23" t="n"/>
      <c r="B2513" s="21" t="n"/>
      <c r="C2513" s="21" t="n"/>
      <c r="D2513" s="29">
        <f>IF(OR($O2513="",$O2513="なし"),"",INDEX('案件'!$B$5:$B$84,$O2513)&amp;"")</f>
        <v/>
      </c>
      <c r="E2513" s="19" t="n"/>
      <c r="F2513" s="22" t="n"/>
      <c r="G2513" s="22" t="n"/>
      <c r="H2513" s="19" t="n"/>
      <c r="I2513" s="30">
        <f>IF(AND($F2513="",$G2513=""),"",IF(N('設定'!$B$11)&gt;0,ROUND((N($F2513)*60+N($G2513))/N('設定'!$B$11),0)*N('設定'!$B$11),(N($F2513)*60+N($G2513)))/60)</f>
        <v/>
      </c>
      <c r="J2513" s="31">
        <f>IF(OR($I2513="",$P2513="",$P2513="なし"),"",$I2513*N(INDEX('メンバー'!$D$5:$D$24,$P2513)))</f>
        <v/>
      </c>
      <c r="K2513" s="32">
        <f>IF(OR($O2513="",$O2513="なし"),"",INDEX('案件'!$D$5:$D$84,$O2513)&amp;"")</f>
        <v/>
      </c>
      <c r="L2513" s="32">
        <f>IF(AND($A2513="",$B2513="",$C2513="",$F2513="",$G2513=""),"",IF(NOT(ISNUMBER($A2513)),"日付がない",IF($P2513="","氏名がない",IF($P2513="なし","氏名がメンバーにない",IF($O2513="","案件コードがない",IF($O2513="なし","案件コードが案件にない",IF($I2513="","時間がない",IF((N($F2513)*60+N($G2513))=0,"時間が0",IF($I2513=0,"丸めると0分","")))))))))</f>
        <v/>
      </c>
      <c r="M2513" s="58" t="n"/>
      <c r="N2513" s="33">
        <f>IF(ISNUMBER($A2513),DATE(YEAR($A2513),MONTH($A2513),1),"")</f>
        <v/>
      </c>
      <c r="O2513" s="34">
        <f>IF($C2513="","",IFERROR(MATCH($C2513,'案件'!$A$5:$A$84,0),"なし"))</f>
        <v/>
      </c>
      <c r="P2513" s="34">
        <f>IF($B2513="","",IFERROR(MATCH($B2513,'メンバー'!$B$5:$B$24,0),"なし"))</f>
        <v/>
      </c>
    </row>
    <row r="2514" ht="17" customHeight="1">
      <c r="A2514" s="23" t="n"/>
      <c r="B2514" s="21" t="n"/>
      <c r="C2514" s="21" t="n"/>
      <c r="D2514" s="29">
        <f>IF(OR($O2514="",$O2514="なし"),"",INDEX('案件'!$B$5:$B$84,$O2514)&amp;"")</f>
        <v/>
      </c>
      <c r="E2514" s="19" t="n"/>
      <c r="F2514" s="22" t="n"/>
      <c r="G2514" s="22" t="n"/>
      <c r="H2514" s="19" t="n"/>
      <c r="I2514" s="30">
        <f>IF(AND($F2514="",$G2514=""),"",IF(N('設定'!$B$11)&gt;0,ROUND((N($F2514)*60+N($G2514))/N('設定'!$B$11),0)*N('設定'!$B$11),(N($F2514)*60+N($G2514)))/60)</f>
        <v/>
      </c>
      <c r="J2514" s="31">
        <f>IF(OR($I2514="",$P2514="",$P2514="なし"),"",$I2514*N(INDEX('メンバー'!$D$5:$D$24,$P2514)))</f>
        <v/>
      </c>
      <c r="K2514" s="32">
        <f>IF(OR($O2514="",$O2514="なし"),"",INDEX('案件'!$D$5:$D$84,$O2514)&amp;"")</f>
        <v/>
      </c>
      <c r="L2514" s="32">
        <f>IF(AND($A2514="",$B2514="",$C2514="",$F2514="",$G2514=""),"",IF(NOT(ISNUMBER($A2514)),"日付がない",IF($P2514="","氏名がない",IF($P2514="なし","氏名がメンバーにない",IF($O2514="","案件コードがない",IF($O2514="なし","案件コードが案件にない",IF($I2514="","時間がない",IF((N($F2514)*60+N($G2514))=0,"時間が0",IF($I2514=0,"丸めると0分","")))))))))</f>
        <v/>
      </c>
      <c r="M2514" s="58" t="n"/>
      <c r="N2514" s="33">
        <f>IF(ISNUMBER($A2514),DATE(YEAR($A2514),MONTH($A2514),1),"")</f>
        <v/>
      </c>
      <c r="O2514" s="34">
        <f>IF($C2514="","",IFERROR(MATCH($C2514,'案件'!$A$5:$A$84,0),"なし"))</f>
        <v/>
      </c>
      <c r="P2514" s="34">
        <f>IF($B2514="","",IFERROR(MATCH($B2514,'メンバー'!$B$5:$B$24,0),"なし"))</f>
        <v/>
      </c>
    </row>
    <row r="2515" ht="17" customHeight="1">
      <c r="A2515" s="23" t="n"/>
      <c r="B2515" s="21" t="n"/>
      <c r="C2515" s="21" t="n"/>
      <c r="D2515" s="29">
        <f>IF(OR($O2515="",$O2515="なし"),"",INDEX('案件'!$B$5:$B$84,$O2515)&amp;"")</f>
        <v/>
      </c>
      <c r="E2515" s="19" t="n"/>
      <c r="F2515" s="22" t="n"/>
      <c r="G2515" s="22" t="n"/>
      <c r="H2515" s="19" t="n"/>
      <c r="I2515" s="30">
        <f>IF(AND($F2515="",$G2515=""),"",IF(N('設定'!$B$11)&gt;0,ROUND((N($F2515)*60+N($G2515))/N('設定'!$B$11),0)*N('設定'!$B$11),(N($F2515)*60+N($G2515)))/60)</f>
        <v/>
      </c>
      <c r="J2515" s="31">
        <f>IF(OR($I2515="",$P2515="",$P2515="なし"),"",$I2515*N(INDEX('メンバー'!$D$5:$D$24,$P2515)))</f>
        <v/>
      </c>
      <c r="K2515" s="32">
        <f>IF(OR($O2515="",$O2515="なし"),"",INDEX('案件'!$D$5:$D$84,$O2515)&amp;"")</f>
        <v/>
      </c>
      <c r="L2515" s="32">
        <f>IF(AND($A2515="",$B2515="",$C2515="",$F2515="",$G2515=""),"",IF(NOT(ISNUMBER($A2515)),"日付がない",IF($P2515="","氏名がない",IF($P2515="なし","氏名がメンバーにない",IF($O2515="","案件コードがない",IF($O2515="なし","案件コードが案件にない",IF($I2515="","時間がない",IF((N($F2515)*60+N($G2515))=0,"時間が0",IF($I2515=0,"丸めると0分","")))))))))</f>
        <v/>
      </c>
      <c r="M2515" s="58" t="n"/>
      <c r="N2515" s="33">
        <f>IF(ISNUMBER($A2515),DATE(YEAR($A2515),MONTH($A2515),1),"")</f>
        <v/>
      </c>
      <c r="O2515" s="34">
        <f>IF($C2515="","",IFERROR(MATCH($C2515,'案件'!$A$5:$A$84,0),"なし"))</f>
        <v/>
      </c>
      <c r="P2515" s="34">
        <f>IF($B2515="","",IFERROR(MATCH($B2515,'メンバー'!$B$5:$B$24,0),"なし"))</f>
        <v/>
      </c>
    </row>
    <row r="2516" ht="17" customHeight="1">
      <c r="A2516" s="23" t="n"/>
      <c r="B2516" s="21" t="n"/>
      <c r="C2516" s="21" t="n"/>
      <c r="D2516" s="29">
        <f>IF(OR($O2516="",$O2516="なし"),"",INDEX('案件'!$B$5:$B$84,$O2516)&amp;"")</f>
        <v/>
      </c>
      <c r="E2516" s="19" t="n"/>
      <c r="F2516" s="22" t="n"/>
      <c r="G2516" s="22" t="n"/>
      <c r="H2516" s="19" t="n"/>
      <c r="I2516" s="30">
        <f>IF(AND($F2516="",$G2516=""),"",IF(N('設定'!$B$11)&gt;0,ROUND((N($F2516)*60+N($G2516))/N('設定'!$B$11),0)*N('設定'!$B$11),(N($F2516)*60+N($G2516)))/60)</f>
        <v/>
      </c>
      <c r="J2516" s="31">
        <f>IF(OR($I2516="",$P2516="",$P2516="なし"),"",$I2516*N(INDEX('メンバー'!$D$5:$D$24,$P2516)))</f>
        <v/>
      </c>
      <c r="K2516" s="32">
        <f>IF(OR($O2516="",$O2516="なし"),"",INDEX('案件'!$D$5:$D$84,$O2516)&amp;"")</f>
        <v/>
      </c>
      <c r="L2516" s="32">
        <f>IF(AND($A2516="",$B2516="",$C2516="",$F2516="",$G2516=""),"",IF(NOT(ISNUMBER($A2516)),"日付がない",IF($P2516="","氏名がない",IF($P2516="なし","氏名がメンバーにない",IF($O2516="","案件コードがない",IF($O2516="なし","案件コードが案件にない",IF($I2516="","時間がない",IF((N($F2516)*60+N($G2516))=0,"時間が0",IF($I2516=0,"丸めると0分","")))))))))</f>
        <v/>
      </c>
      <c r="M2516" s="58" t="n"/>
      <c r="N2516" s="33">
        <f>IF(ISNUMBER($A2516),DATE(YEAR($A2516),MONTH($A2516),1),"")</f>
        <v/>
      </c>
      <c r="O2516" s="34">
        <f>IF($C2516="","",IFERROR(MATCH($C2516,'案件'!$A$5:$A$84,0),"なし"))</f>
        <v/>
      </c>
      <c r="P2516" s="34">
        <f>IF($B2516="","",IFERROR(MATCH($B2516,'メンバー'!$B$5:$B$24,0),"なし"))</f>
        <v/>
      </c>
    </row>
    <row r="2517" ht="17" customHeight="1">
      <c r="A2517" s="23" t="n"/>
      <c r="B2517" s="21" t="n"/>
      <c r="C2517" s="21" t="n"/>
      <c r="D2517" s="29">
        <f>IF(OR($O2517="",$O2517="なし"),"",INDEX('案件'!$B$5:$B$84,$O2517)&amp;"")</f>
        <v/>
      </c>
      <c r="E2517" s="19" t="n"/>
      <c r="F2517" s="22" t="n"/>
      <c r="G2517" s="22" t="n"/>
      <c r="H2517" s="19" t="n"/>
      <c r="I2517" s="30">
        <f>IF(AND($F2517="",$G2517=""),"",IF(N('設定'!$B$11)&gt;0,ROUND((N($F2517)*60+N($G2517))/N('設定'!$B$11),0)*N('設定'!$B$11),(N($F2517)*60+N($G2517)))/60)</f>
        <v/>
      </c>
      <c r="J2517" s="31">
        <f>IF(OR($I2517="",$P2517="",$P2517="なし"),"",$I2517*N(INDEX('メンバー'!$D$5:$D$24,$P2517)))</f>
        <v/>
      </c>
      <c r="K2517" s="32">
        <f>IF(OR($O2517="",$O2517="なし"),"",INDEX('案件'!$D$5:$D$84,$O2517)&amp;"")</f>
        <v/>
      </c>
      <c r="L2517" s="32">
        <f>IF(AND($A2517="",$B2517="",$C2517="",$F2517="",$G2517=""),"",IF(NOT(ISNUMBER($A2517)),"日付がない",IF($P2517="","氏名がない",IF($P2517="なし","氏名がメンバーにない",IF($O2517="","案件コードがない",IF($O2517="なし","案件コードが案件にない",IF($I2517="","時間がない",IF((N($F2517)*60+N($G2517))=0,"時間が0",IF($I2517=0,"丸めると0分","")))))))))</f>
        <v/>
      </c>
      <c r="M2517" s="58" t="n"/>
      <c r="N2517" s="33">
        <f>IF(ISNUMBER($A2517),DATE(YEAR($A2517),MONTH($A2517),1),"")</f>
        <v/>
      </c>
      <c r="O2517" s="34">
        <f>IF($C2517="","",IFERROR(MATCH($C2517,'案件'!$A$5:$A$84,0),"なし"))</f>
        <v/>
      </c>
      <c r="P2517" s="34">
        <f>IF($B2517="","",IFERROR(MATCH($B2517,'メンバー'!$B$5:$B$24,0),"なし"))</f>
        <v/>
      </c>
    </row>
    <row r="2518" ht="17" customHeight="1">
      <c r="A2518" s="23" t="n"/>
      <c r="B2518" s="21" t="n"/>
      <c r="C2518" s="21" t="n"/>
      <c r="D2518" s="29">
        <f>IF(OR($O2518="",$O2518="なし"),"",INDEX('案件'!$B$5:$B$84,$O2518)&amp;"")</f>
        <v/>
      </c>
      <c r="E2518" s="19" t="n"/>
      <c r="F2518" s="22" t="n"/>
      <c r="G2518" s="22" t="n"/>
      <c r="H2518" s="19" t="n"/>
      <c r="I2518" s="30">
        <f>IF(AND($F2518="",$G2518=""),"",IF(N('設定'!$B$11)&gt;0,ROUND((N($F2518)*60+N($G2518))/N('設定'!$B$11),0)*N('設定'!$B$11),(N($F2518)*60+N($G2518)))/60)</f>
        <v/>
      </c>
      <c r="J2518" s="31">
        <f>IF(OR($I2518="",$P2518="",$P2518="なし"),"",$I2518*N(INDEX('メンバー'!$D$5:$D$24,$P2518)))</f>
        <v/>
      </c>
      <c r="K2518" s="32">
        <f>IF(OR($O2518="",$O2518="なし"),"",INDEX('案件'!$D$5:$D$84,$O2518)&amp;"")</f>
        <v/>
      </c>
      <c r="L2518" s="32">
        <f>IF(AND($A2518="",$B2518="",$C2518="",$F2518="",$G2518=""),"",IF(NOT(ISNUMBER($A2518)),"日付がない",IF($P2518="","氏名がない",IF($P2518="なし","氏名がメンバーにない",IF($O2518="","案件コードがない",IF($O2518="なし","案件コードが案件にない",IF($I2518="","時間がない",IF((N($F2518)*60+N($G2518))=0,"時間が0",IF($I2518=0,"丸めると0分","")))))))))</f>
        <v/>
      </c>
      <c r="M2518" s="58" t="n"/>
      <c r="N2518" s="33">
        <f>IF(ISNUMBER($A2518),DATE(YEAR($A2518),MONTH($A2518),1),"")</f>
        <v/>
      </c>
      <c r="O2518" s="34">
        <f>IF($C2518="","",IFERROR(MATCH($C2518,'案件'!$A$5:$A$84,0),"なし"))</f>
        <v/>
      </c>
      <c r="P2518" s="34">
        <f>IF($B2518="","",IFERROR(MATCH($B2518,'メンバー'!$B$5:$B$24,0),"なし"))</f>
        <v/>
      </c>
    </row>
    <row r="2519" ht="17" customHeight="1">
      <c r="A2519" s="23" t="n"/>
      <c r="B2519" s="21" t="n"/>
      <c r="C2519" s="21" t="n"/>
      <c r="D2519" s="29">
        <f>IF(OR($O2519="",$O2519="なし"),"",INDEX('案件'!$B$5:$B$84,$O2519)&amp;"")</f>
        <v/>
      </c>
      <c r="E2519" s="19" t="n"/>
      <c r="F2519" s="22" t="n"/>
      <c r="G2519" s="22" t="n"/>
      <c r="H2519" s="19" t="n"/>
      <c r="I2519" s="30">
        <f>IF(AND($F2519="",$G2519=""),"",IF(N('設定'!$B$11)&gt;0,ROUND((N($F2519)*60+N($G2519))/N('設定'!$B$11),0)*N('設定'!$B$11),(N($F2519)*60+N($G2519)))/60)</f>
        <v/>
      </c>
      <c r="J2519" s="31">
        <f>IF(OR($I2519="",$P2519="",$P2519="なし"),"",$I2519*N(INDEX('メンバー'!$D$5:$D$24,$P2519)))</f>
        <v/>
      </c>
      <c r="K2519" s="32">
        <f>IF(OR($O2519="",$O2519="なし"),"",INDEX('案件'!$D$5:$D$84,$O2519)&amp;"")</f>
        <v/>
      </c>
      <c r="L2519" s="32">
        <f>IF(AND($A2519="",$B2519="",$C2519="",$F2519="",$G2519=""),"",IF(NOT(ISNUMBER($A2519)),"日付がない",IF($P2519="","氏名がない",IF($P2519="なし","氏名がメンバーにない",IF($O2519="","案件コードがない",IF($O2519="なし","案件コードが案件にない",IF($I2519="","時間がない",IF((N($F2519)*60+N($G2519))=0,"時間が0",IF($I2519=0,"丸めると0分","")))))))))</f>
        <v/>
      </c>
      <c r="M2519" s="58" t="n"/>
      <c r="N2519" s="33">
        <f>IF(ISNUMBER($A2519),DATE(YEAR($A2519),MONTH($A2519),1),"")</f>
        <v/>
      </c>
      <c r="O2519" s="34">
        <f>IF($C2519="","",IFERROR(MATCH($C2519,'案件'!$A$5:$A$84,0),"なし"))</f>
        <v/>
      </c>
      <c r="P2519" s="34">
        <f>IF($B2519="","",IFERROR(MATCH($B2519,'メンバー'!$B$5:$B$24,0),"なし"))</f>
        <v/>
      </c>
    </row>
    <row r="2520" ht="17" customHeight="1">
      <c r="A2520" s="23" t="n"/>
      <c r="B2520" s="21" t="n"/>
      <c r="C2520" s="21" t="n"/>
      <c r="D2520" s="29">
        <f>IF(OR($O2520="",$O2520="なし"),"",INDEX('案件'!$B$5:$B$84,$O2520)&amp;"")</f>
        <v/>
      </c>
      <c r="E2520" s="19" t="n"/>
      <c r="F2520" s="22" t="n"/>
      <c r="G2520" s="22" t="n"/>
      <c r="H2520" s="19" t="n"/>
      <c r="I2520" s="30">
        <f>IF(AND($F2520="",$G2520=""),"",IF(N('設定'!$B$11)&gt;0,ROUND((N($F2520)*60+N($G2520))/N('設定'!$B$11),0)*N('設定'!$B$11),(N($F2520)*60+N($G2520)))/60)</f>
        <v/>
      </c>
      <c r="J2520" s="31">
        <f>IF(OR($I2520="",$P2520="",$P2520="なし"),"",$I2520*N(INDEX('メンバー'!$D$5:$D$24,$P2520)))</f>
        <v/>
      </c>
      <c r="K2520" s="32">
        <f>IF(OR($O2520="",$O2520="なし"),"",INDEX('案件'!$D$5:$D$84,$O2520)&amp;"")</f>
        <v/>
      </c>
      <c r="L2520" s="32">
        <f>IF(AND($A2520="",$B2520="",$C2520="",$F2520="",$G2520=""),"",IF(NOT(ISNUMBER($A2520)),"日付がない",IF($P2520="","氏名がない",IF($P2520="なし","氏名がメンバーにない",IF($O2520="","案件コードがない",IF($O2520="なし","案件コードが案件にない",IF($I2520="","時間がない",IF((N($F2520)*60+N($G2520))=0,"時間が0",IF($I2520=0,"丸めると0分","")))))))))</f>
        <v/>
      </c>
      <c r="M2520" s="58" t="n"/>
      <c r="N2520" s="33">
        <f>IF(ISNUMBER($A2520),DATE(YEAR($A2520),MONTH($A2520),1),"")</f>
        <v/>
      </c>
      <c r="O2520" s="34">
        <f>IF($C2520="","",IFERROR(MATCH($C2520,'案件'!$A$5:$A$84,0),"なし"))</f>
        <v/>
      </c>
      <c r="P2520" s="34">
        <f>IF($B2520="","",IFERROR(MATCH($B2520,'メンバー'!$B$5:$B$24,0),"なし"))</f>
        <v/>
      </c>
    </row>
    <row r="2521" ht="17" customHeight="1">
      <c r="A2521" s="23" t="n"/>
      <c r="B2521" s="21" t="n"/>
      <c r="C2521" s="21" t="n"/>
      <c r="D2521" s="29">
        <f>IF(OR($O2521="",$O2521="なし"),"",INDEX('案件'!$B$5:$B$84,$O2521)&amp;"")</f>
        <v/>
      </c>
      <c r="E2521" s="19" t="n"/>
      <c r="F2521" s="22" t="n"/>
      <c r="G2521" s="22" t="n"/>
      <c r="H2521" s="19" t="n"/>
      <c r="I2521" s="30">
        <f>IF(AND($F2521="",$G2521=""),"",IF(N('設定'!$B$11)&gt;0,ROUND((N($F2521)*60+N($G2521))/N('設定'!$B$11),0)*N('設定'!$B$11),(N($F2521)*60+N($G2521)))/60)</f>
        <v/>
      </c>
      <c r="J2521" s="31">
        <f>IF(OR($I2521="",$P2521="",$P2521="なし"),"",$I2521*N(INDEX('メンバー'!$D$5:$D$24,$P2521)))</f>
        <v/>
      </c>
      <c r="K2521" s="32">
        <f>IF(OR($O2521="",$O2521="なし"),"",INDEX('案件'!$D$5:$D$84,$O2521)&amp;"")</f>
        <v/>
      </c>
      <c r="L2521" s="32">
        <f>IF(AND($A2521="",$B2521="",$C2521="",$F2521="",$G2521=""),"",IF(NOT(ISNUMBER($A2521)),"日付がない",IF($P2521="","氏名がない",IF($P2521="なし","氏名がメンバーにない",IF($O2521="","案件コードがない",IF($O2521="なし","案件コードが案件にない",IF($I2521="","時間がない",IF((N($F2521)*60+N($G2521))=0,"時間が0",IF($I2521=0,"丸めると0分","")))))))))</f>
        <v/>
      </c>
      <c r="M2521" s="58" t="n"/>
      <c r="N2521" s="33">
        <f>IF(ISNUMBER($A2521),DATE(YEAR($A2521),MONTH($A2521),1),"")</f>
        <v/>
      </c>
      <c r="O2521" s="34">
        <f>IF($C2521="","",IFERROR(MATCH($C2521,'案件'!$A$5:$A$84,0),"なし"))</f>
        <v/>
      </c>
      <c r="P2521" s="34">
        <f>IF($B2521="","",IFERROR(MATCH($B2521,'メンバー'!$B$5:$B$24,0),"なし"))</f>
        <v/>
      </c>
    </row>
    <row r="2522" ht="17" customHeight="1">
      <c r="A2522" s="23" t="n"/>
      <c r="B2522" s="21" t="n"/>
      <c r="C2522" s="21" t="n"/>
      <c r="D2522" s="29">
        <f>IF(OR($O2522="",$O2522="なし"),"",INDEX('案件'!$B$5:$B$84,$O2522)&amp;"")</f>
        <v/>
      </c>
      <c r="E2522" s="19" t="n"/>
      <c r="F2522" s="22" t="n"/>
      <c r="G2522" s="22" t="n"/>
      <c r="H2522" s="19" t="n"/>
      <c r="I2522" s="30">
        <f>IF(AND($F2522="",$G2522=""),"",IF(N('設定'!$B$11)&gt;0,ROUND((N($F2522)*60+N($G2522))/N('設定'!$B$11),0)*N('設定'!$B$11),(N($F2522)*60+N($G2522)))/60)</f>
        <v/>
      </c>
      <c r="J2522" s="31">
        <f>IF(OR($I2522="",$P2522="",$P2522="なし"),"",$I2522*N(INDEX('メンバー'!$D$5:$D$24,$P2522)))</f>
        <v/>
      </c>
      <c r="K2522" s="32">
        <f>IF(OR($O2522="",$O2522="なし"),"",INDEX('案件'!$D$5:$D$84,$O2522)&amp;"")</f>
        <v/>
      </c>
      <c r="L2522" s="32">
        <f>IF(AND($A2522="",$B2522="",$C2522="",$F2522="",$G2522=""),"",IF(NOT(ISNUMBER($A2522)),"日付がない",IF($P2522="","氏名がない",IF($P2522="なし","氏名がメンバーにない",IF($O2522="","案件コードがない",IF($O2522="なし","案件コードが案件にない",IF($I2522="","時間がない",IF((N($F2522)*60+N($G2522))=0,"時間が0",IF($I2522=0,"丸めると0分","")))))))))</f>
        <v/>
      </c>
      <c r="M2522" s="58" t="n"/>
      <c r="N2522" s="33">
        <f>IF(ISNUMBER($A2522),DATE(YEAR($A2522),MONTH($A2522),1),"")</f>
        <v/>
      </c>
      <c r="O2522" s="34">
        <f>IF($C2522="","",IFERROR(MATCH($C2522,'案件'!$A$5:$A$84,0),"なし"))</f>
        <v/>
      </c>
      <c r="P2522" s="34">
        <f>IF($B2522="","",IFERROR(MATCH($B2522,'メンバー'!$B$5:$B$24,0),"なし"))</f>
        <v/>
      </c>
    </row>
    <row r="2523" ht="17" customHeight="1">
      <c r="A2523" s="23" t="n"/>
      <c r="B2523" s="21" t="n"/>
      <c r="C2523" s="21" t="n"/>
      <c r="D2523" s="29">
        <f>IF(OR($O2523="",$O2523="なし"),"",INDEX('案件'!$B$5:$B$84,$O2523)&amp;"")</f>
        <v/>
      </c>
      <c r="E2523" s="19" t="n"/>
      <c r="F2523" s="22" t="n"/>
      <c r="G2523" s="22" t="n"/>
      <c r="H2523" s="19" t="n"/>
      <c r="I2523" s="30">
        <f>IF(AND($F2523="",$G2523=""),"",IF(N('設定'!$B$11)&gt;0,ROUND((N($F2523)*60+N($G2523))/N('設定'!$B$11),0)*N('設定'!$B$11),(N($F2523)*60+N($G2523)))/60)</f>
        <v/>
      </c>
      <c r="J2523" s="31">
        <f>IF(OR($I2523="",$P2523="",$P2523="なし"),"",$I2523*N(INDEX('メンバー'!$D$5:$D$24,$P2523)))</f>
        <v/>
      </c>
      <c r="K2523" s="32">
        <f>IF(OR($O2523="",$O2523="なし"),"",INDEX('案件'!$D$5:$D$84,$O2523)&amp;"")</f>
        <v/>
      </c>
      <c r="L2523" s="32">
        <f>IF(AND($A2523="",$B2523="",$C2523="",$F2523="",$G2523=""),"",IF(NOT(ISNUMBER($A2523)),"日付がない",IF($P2523="","氏名がない",IF($P2523="なし","氏名がメンバーにない",IF($O2523="","案件コードがない",IF($O2523="なし","案件コードが案件にない",IF($I2523="","時間がない",IF((N($F2523)*60+N($G2523))=0,"時間が0",IF($I2523=0,"丸めると0分","")))))))))</f>
        <v/>
      </c>
      <c r="M2523" s="58" t="n"/>
      <c r="N2523" s="33">
        <f>IF(ISNUMBER($A2523),DATE(YEAR($A2523),MONTH($A2523),1),"")</f>
        <v/>
      </c>
      <c r="O2523" s="34">
        <f>IF($C2523="","",IFERROR(MATCH($C2523,'案件'!$A$5:$A$84,0),"なし"))</f>
        <v/>
      </c>
      <c r="P2523" s="34">
        <f>IF($B2523="","",IFERROR(MATCH($B2523,'メンバー'!$B$5:$B$24,0),"なし"))</f>
        <v/>
      </c>
    </row>
    <row r="2524" ht="17" customHeight="1">
      <c r="A2524" s="23" t="n"/>
      <c r="B2524" s="21" t="n"/>
      <c r="C2524" s="21" t="n"/>
      <c r="D2524" s="29">
        <f>IF(OR($O2524="",$O2524="なし"),"",INDEX('案件'!$B$5:$B$84,$O2524)&amp;"")</f>
        <v/>
      </c>
      <c r="E2524" s="19" t="n"/>
      <c r="F2524" s="22" t="n"/>
      <c r="G2524" s="22" t="n"/>
      <c r="H2524" s="19" t="n"/>
      <c r="I2524" s="30">
        <f>IF(AND($F2524="",$G2524=""),"",IF(N('設定'!$B$11)&gt;0,ROUND((N($F2524)*60+N($G2524))/N('設定'!$B$11),0)*N('設定'!$B$11),(N($F2524)*60+N($G2524)))/60)</f>
        <v/>
      </c>
      <c r="J2524" s="31">
        <f>IF(OR($I2524="",$P2524="",$P2524="なし"),"",$I2524*N(INDEX('メンバー'!$D$5:$D$24,$P2524)))</f>
        <v/>
      </c>
      <c r="K2524" s="32">
        <f>IF(OR($O2524="",$O2524="なし"),"",INDEX('案件'!$D$5:$D$84,$O2524)&amp;"")</f>
        <v/>
      </c>
      <c r="L2524" s="32">
        <f>IF(AND($A2524="",$B2524="",$C2524="",$F2524="",$G2524=""),"",IF(NOT(ISNUMBER($A2524)),"日付がない",IF($P2524="","氏名がない",IF($P2524="なし","氏名がメンバーにない",IF($O2524="","案件コードがない",IF($O2524="なし","案件コードが案件にない",IF($I2524="","時間がない",IF((N($F2524)*60+N($G2524))=0,"時間が0",IF($I2524=0,"丸めると0分","")))))))))</f>
        <v/>
      </c>
      <c r="M2524" s="58" t="n"/>
      <c r="N2524" s="33">
        <f>IF(ISNUMBER($A2524),DATE(YEAR($A2524),MONTH($A2524),1),"")</f>
        <v/>
      </c>
      <c r="O2524" s="34">
        <f>IF($C2524="","",IFERROR(MATCH($C2524,'案件'!$A$5:$A$84,0),"なし"))</f>
        <v/>
      </c>
      <c r="P2524" s="34">
        <f>IF($B2524="","",IFERROR(MATCH($B2524,'メンバー'!$B$5:$B$24,0),"なし"))</f>
        <v/>
      </c>
    </row>
    <row r="2525" ht="17" customHeight="1">
      <c r="A2525" s="23" t="n"/>
      <c r="B2525" s="21" t="n"/>
      <c r="C2525" s="21" t="n"/>
      <c r="D2525" s="29">
        <f>IF(OR($O2525="",$O2525="なし"),"",INDEX('案件'!$B$5:$B$84,$O2525)&amp;"")</f>
        <v/>
      </c>
      <c r="E2525" s="19" t="n"/>
      <c r="F2525" s="22" t="n"/>
      <c r="G2525" s="22" t="n"/>
      <c r="H2525" s="19" t="n"/>
      <c r="I2525" s="30">
        <f>IF(AND($F2525="",$G2525=""),"",IF(N('設定'!$B$11)&gt;0,ROUND((N($F2525)*60+N($G2525))/N('設定'!$B$11),0)*N('設定'!$B$11),(N($F2525)*60+N($G2525)))/60)</f>
        <v/>
      </c>
      <c r="J2525" s="31">
        <f>IF(OR($I2525="",$P2525="",$P2525="なし"),"",$I2525*N(INDEX('メンバー'!$D$5:$D$24,$P2525)))</f>
        <v/>
      </c>
      <c r="K2525" s="32">
        <f>IF(OR($O2525="",$O2525="なし"),"",INDEX('案件'!$D$5:$D$84,$O2525)&amp;"")</f>
        <v/>
      </c>
      <c r="L2525" s="32">
        <f>IF(AND($A2525="",$B2525="",$C2525="",$F2525="",$G2525=""),"",IF(NOT(ISNUMBER($A2525)),"日付がない",IF($P2525="","氏名がない",IF($P2525="なし","氏名がメンバーにない",IF($O2525="","案件コードがない",IF($O2525="なし","案件コードが案件にない",IF($I2525="","時間がない",IF((N($F2525)*60+N($G2525))=0,"時間が0",IF($I2525=0,"丸めると0分","")))))))))</f>
        <v/>
      </c>
      <c r="M2525" s="58" t="n"/>
      <c r="N2525" s="33">
        <f>IF(ISNUMBER($A2525),DATE(YEAR($A2525),MONTH($A2525),1),"")</f>
        <v/>
      </c>
      <c r="O2525" s="34">
        <f>IF($C2525="","",IFERROR(MATCH($C2525,'案件'!$A$5:$A$84,0),"なし"))</f>
        <v/>
      </c>
      <c r="P2525" s="34">
        <f>IF($B2525="","",IFERROR(MATCH($B2525,'メンバー'!$B$5:$B$24,0),"なし"))</f>
        <v/>
      </c>
    </row>
    <row r="2526" ht="17" customHeight="1">
      <c r="A2526" s="23" t="n"/>
      <c r="B2526" s="21" t="n"/>
      <c r="C2526" s="21" t="n"/>
      <c r="D2526" s="29">
        <f>IF(OR($O2526="",$O2526="なし"),"",INDEX('案件'!$B$5:$B$84,$O2526)&amp;"")</f>
        <v/>
      </c>
      <c r="E2526" s="19" t="n"/>
      <c r="F2526" s="22" t="n"/>
      <c r="G2526" s="22" t="n"/>
      <c r="H2526" s="19" t="n"/>
      <c r="I2526" s="30">
        <f>IF(AND($F2526="",$G2526=""),"",IF(N('設定'!$B$11)&gt;0,ROUND((N($F2526)*60+N($G2526))/N('設定'!$B$11),0)*N('設定'!$B$11),(N($F2526)*60+N($G2526)))/60)</f>
        <v/>
      </c>
      <c r="J2526" s="31">
        <f>IF(OR($I2526="",$P2526="",$P2526="なし"),"",$I2526*N(INDEX('メンバー'!$D$5:$D$24,$P2526)))</f>
        <v/>
      </c>
      <c r="K2526" s="32">
        <f>IF(OR($O2526="",$O2526="なし"),"",INDEX('案件'!$D$5:$D$84,$O2526)&amp;"")</f>
        <v/>
      </c>
      <c r="L2526" s="32">
        <f>IF(AND($A2526="",$B2526="",$C2526="",$F2526="",$G2526=""),"",IF(NOT(ISNUMBER($A2526)),"日付がない",IF($P2526="","氏名がない",IF($P2526="なし","氏名がメンバーにない",IF($O2526="","案件コードがない",IF($O2526="なし","案件コードが案件にない",IF($I2526="","時間がない",IF((N($F2526)*60+N($G2526))=0,"時間が0",IF($I2526=0,"丸めると0分","")))))))))</f>
        <v/>
      </c>
      <c r="M2526" s="58" t="n"/>
      <c r="N2526" s="33">
        <f>IF(ISNUMBER($A2526),DATE(YEAR($A2526),MONTH($A2526),1),"")</f>
        <v/>
      </c>
      <c r="O2526" s="34">
        <f>IF($C2526="","",IFERROR(MATCH($C2526,'案件'!$A$5:$A$84,0),"なし"))</f>
        <v/>
      </c>
      <c r="P2526" s="34">
        <f>IF($B2526="","",IFERROR(MATCH($B2526,'メンバー'!$B$5:$B$24,0),"なし"))</f>
        <v/>
      </c>
    </row>
    <row r="2527" ht="17" customHeight="1">
      <c r="A2527" s="23" t="n"/>
      <c r="B2527" s="21" t="n"/>
      <c r="C2527" s="21" t="n"/>
      <c r="D2527" s="29">
        <f>IF(OR($O2527="",$O2527="なし"),"",INDEX('案件'!$B$5:$B$84,$O2527)&amp;"")</f>
        <v/>
      </c>
      <c r="E2527" s="19" t="n"/>
      <c r="F2527" s="22" t="n"/>
      <c r="G2527" s="22" t="n"/>
      <c r="H2527" s="19" t="n"/>
      <c r="I2527" s="30">
        <f>IF(AND($F2527="",$G2527=""),"",IF(N('設定'!$B$11)&gt;0,ROUND((N($F2527)*60+N($G2527))/N('設定'!$B$11),0)*N('設定'!$B$11),(N($F2527)*60+N($G2527)))/60)</f>
        <v/>
      </c>
      <c r="J2527" s="31">
        <f>IF(OR($I2527="",$P2527="",$P2527="なし"),"",$I2527*N(INDEX('メンバー'!$D$5:$D$24,$P2527)))</f>
        <v/>
      </c>
      <c r="K2527" s="32">
        <f>IF(OR($O2527="",$O2527="なし"),"",INDEX('案件'!$D$5:$D$84,$O2527)&amp;"")</f>
        <v/>
      </c>
      <c r="L2527" s="32">
        <f>IF(AND($A2527="",$B2527="",$C2527="",$F2527="",$G2527=""),"",IF(NOT(ISNUMBER($A2527)),"日付がない",IF($P2527="","氏名がない",IF($P2527="なし","氏名がメンバーにない",IF($O2527="","案件コードがない",IF($O2527="なし","案件コードが案件にない",IF($I2527="","時間がない",IF((N($F2527)*60+N($G2527))=0,"時間が0",IF($I2527=0,"丸めると0分","")))))))))</f>
        <v/>
      </c>
      <c r="M2527" s="58" t="n"/>
      <c r="N2527" s="33">
        <f>IF(ISNUMBER($A2527),DATE(YEAR($A2527),MONTH($A2527),1),"")</f>
        <v/>
      </c>
      <c r="O2527" s="34">
        <f>IF($C2527="","",IFERROR(MATCH($C2527,'案件'!$A$5:$A$84,0),"なし"))</f>
        <v/>
      </c>
      <c r="P2527" s="34">
        <f>IF($B2527="","",IFERROR(MATCH($B2527,'メンバー'!$B$5:$B$24,0),"なし"))</f>
        <v/>
      </c>
    </row>
    <row r="2528" ht="17" customHeight="1">
      <c r="A2528" s="23" t="n"/>
      <c r="B2528" s="21" t="n"/>
      <c r="C2528" s="21" t="n"/>
      <c r="D2528" s="29">
        <f>IF(OR($O2528="",$O2528="なし"),"",INDEX('案件'!$B$5:$B$84,$O2528)&amp;"")</f>
        <v/>
      </c>
      <c r="E2528" s="19" t="n"/>
      <c r="F2528" s="22" t="n"/>
      <c r="G2528" s="22" t="n"/>
      <c r="H2528" s="19" t="n"/>
      <c r="I2528" s="30">
        <f>IF(AND($F2528="",$G2528=""),"",IF(N('設定'!$B$11)&gt;0,ROUND((N($F2528)*60+N($G2528))/N('設定'!$B$11),0)*N('設定'!$B$11),(N($F2528)*60+N($G2528)))/60)</f>
        <v/>
      </c>
      <c r="J2528" s="31">
        <f>IF(OR($I2528="",$P2528="",$P2528="なし"),"",$I2528*N(INDEX('メンバー'!$D$5:$D$24,$P2528)))</f>
        <v/>
      </c>
      <c r="K2528" s="32">
        <f>IF(OR($O2528="",$O2528="なし"),"",INDEX('案件'!$D$5:$D$84,$O2528)&amp;"")</f>
        <v/>
      </c>
      <c r="L2528" s="32">
        <f>IF(AND($A2528="",$B2528="",$C2528="",$F2528="",$G2528=""),"",IF(NOT(ISNUMBER($A2528)),"日付がない",IF($P2528="","氏名がない",IF($P2528="なし","氏名がメンバーにない",IF($O2528="","案件コードがない",IF($O2528="なし","案件コードが案件にない",IF($I2528="","時間がない",IF((N($F2528)*60+N($G2528))=0,"時間が0",IF($I2528=0,"丸めると0分","")))))))))</f>
        <v/>
      </c>
      <c r="M2528" s="58" t="n"/>
      <c r="N2528" s="33">
        <f>IF(ISNUMBER($A2528),DATE(YEAR($A2528),MONTH($A2528),1),"")</f>
        <v/>
      </c>
      <c r="O2528" s="34">
        <f>IF($C2528="","",IFERROR(MATCH($C2528,'案件'!$A$5:$A$84,0),"なし"))</f>
        <v/>
      </c>
      <c r="P2528" s="34">
        <f>IF($B2528="","",IFERROR(MATCH($B2528,'メンバー'!$B$5:$B$24,0),"なし"))</f>
        <v/>
      </c>
    </row>
    <row r="2529" ht="17" customHeight="1">
      <c r="A2529" s="23" t="n"/>
      <c r="B2529" s="21" t="n"/>
      <c r="C2529" s="21" t="n"/>
      <c r="D2529" s="29">
        <f>IF(OR($O2529="",$O2529="なし"),"",INDEX('案件'!$B$5:$B$84,$O2529)&amp;"")</f>
        <v/>
      </c>
      <c r="E2529" s="19" t="n"/>
      <c r="F2529" s="22" t="n"/>
      <c r="G2529" s="22" t="n"/>
      <c r="H2529" s="19" t="n"/>
      <c r="I2529" s="30">
        <f>IF(AND($F2529="",$G2529=""),"",IF(N('設定'!$B$11)&gt;0,ROUND((N($F2529)*60+N($G2529))/N('設定'!$B$11),0)*N('設定'!$B$11),(N($F2529)*60+N($G2529)))/60)</f>
        <v/>
      </c>
      <c r="J2529" s="31">
        <f>IF(OR($I2529="",$P2529="",$P2529="なし"),"",$I2529*N(INDEX('メンバー'!$D$5:$D$24,$P2529)))</f>
        <v/>
      </c>
      <c r="K2529" s="32">
        <f>IF(OR($O2529="",$O2529="なし"),"",INDEX('案件'!$D$5:$D$84,$O2529)&amp;"")</f>
        <v/>
      </c>
      <c r="L2529" s="32">
        <f>IF(AND($A2529="",$B2529="",$C2529="",$F2529="",$G2529=""),"",IF(NOT(ISNUMBER($A2529)),"日付がない",IF($P2529="","氏名がない",IF($P2529="なし","氏名がメンバーにない",IF($O2529="","案件コードがない",IF($O2529="なし","案件コードが案件にない",IF($I2529="","時間がない",IF((N($F2529)*60+N($G2529))=0,"時間が0",IF($I2529=0,"丸めると0分","")))))))))</f>
        <v/>
      </c>
      <c r="M2529" s="58" t="n"/>
      <c r="N2529" s="33">
        <f>IF(ISNUMBER($A2529),DATE(YEAR($A2529),MONTH($A2529),1),"")</f>
        <v/>
      </c>
      <c r="O2529" s="34">
        <f>IF($C2529="","",IFERROR(MATCH($C2529,'案件'!$A$5:$A$84,0),"なし"))</f>
        <v/>
      </c>
      <c r="P2529" s="34">
        <f>IF($B2529="","",IFERROR(MATCH($B2529,'メンバー'!$B$5:$B$24,0),"なし"))</f>
        <v/>
      </c>
    </row>
    <row r="2530" ht="17" customHeight="1">
      <c r="A2530" s="23" t="n"/>
      <c r="B2530" s="21" t="n"/>
      <c r="C2530" s="21" t="n"/>
      <c r="D2530" s="29">
        <f>IF(OR($O2530="",$O2530="なし"),"",INDEX('案件'!$B$5:$B$84,$O2530)&amp;"")</f>
        <v/>
      </c>
      <c r="E2530" s="19" t="n"/>
      <c r="F2530" s="22" t="n"/>
      <c r="G2530" s="22" t="n"/>
      <c r="H2530" s="19" t="n"/>
      <c r="I2530" s="30">
        <f>IF(AND($F2530="",$G2530=""),"",IF(N('設定'!$B$11)&gt;0,ROUND((N($F2530)*60+N($G2530))/N('設定'!$B$11),0)*N('設定'!$B$11),(N($F2530)*60+N($G2530)))/60)</f>
        <v/>
      </c>
      <c r="J2530" s="31">
        <f>IF(OR($I2530="",$P2530="",$P2530="なし"),"",$I2530*N(INDEX('メンバー'!$D$5:$D$24,$P2530)))</f>
        <v/>
      </c>
      <c r="K2530" s="32">
        <f>IF(OR($O2530="",$O2530="なし"),"",INDEX('案件'!$D$5:$D$84,$O2530)&amp;"")</f>
        <v/>
      </c>
      <c r="L2530" s="32">
        <f>IF(AND($A2530="",$B2530="",$C2530="",$F2530="",$G2530=""),"",IF(NOT(ISNUMBER($A2530)),"日付がない",IF($P2530="","氏名がない",IF($P2530="なし","氏名がメンバーにない",IF($O2530="","案件コードがない",IF($O2530="なし","案件コードが案件にない",IF($I2530="","時間がない",IF((N($F2530)*60+N($G2530))=0,"時間が0",IF($I2530=0,"丸めると0分","")))))))))</f>
        <v/>
      </c>
      <c r="M2530" s="58" t="n"/>
      <c r="N2530" s="33">
        <f>IF(ISNUMBER($A2530),DATE(YEAR($A2530),MONTH($A2530),1),"")</f>
        <v/>
      </c>
      <c r="O2530" s="34">
        <f>IF($C2530="","",IFERROR(MATCH($C2530,'案件'!$A$5:$A$84,0),"なし"))</f>
        <v/>
      </c>
      <c r="P2530" s="34">
        <f>IF($B2530="","",IFERROR(MATCH($B2530,'メンバー'!$B$5:$B$24,0),"なし"))</f>
        <v/>
      </c>
    </row>
    <row r="2531" ht="17" customHeight="1">
      <c r="A2531" s="23" t="n"/>
      <c r="B2531" s="21" t="n"/>
      <c r="C2531" s="21" t="n"/>
      <c r="D2531" s="29">
        <f>IF(OR($O2531="",$O2531="なし"),"",INDEX('案件'!$B$5:$B$84,$O2531)&amp;"")</f>
        <v/>
      </c>
      <c r="E2531" s="19" t="n"/>
      <c r="F2531" s="22" t="n"/>
      <c r="G2531" s="22" t="n"/>
      <c r="H2531" s="19" t="n"/>
      <c r="I2531" s="30">
        <f>IF(AND($F2531="",$G2531=""),"",IF(N('設定'!$B$11)&gt;0,ROUND((N($F2531)*60+N($G2531))/N('設定'!$B$11),0)*N('設定'!$B$11),(N($F2531)*60+N($G2531)))/60)</f>
        <v/>
      </c>
      <c r="J2531" s="31">
        <f>IF(OR($I2531="",$P2531="",$P2531="なし"),"",$I2531*N(INDEX('メンバー'!$D$5:$D$24,$P2531)))</f>
        <v/>
      </c>
      <c r="K2531" s="32">
        <f>IF(OR($O2531="",$O2531="なし"),"",INDEX('案件'!$D$5:$D$84,$O2531)&amp;"")</f>
        <v/>
      </c>
      <c r="L2531" s="32">
        <f>IF(AND($A2531="",$B2531="",$C2531="",$F2531="",$G2531=""),"",IF(NOT(ISNUMBER($A2531)),"日付がない",IF($P2531="","氏名がない",IF($P2531="なし","氏名がメンバーにない",IF($O2531="","案件コードがない",IF($O2531="なし","案件コードが案件にない",IF($I2531="","時間がない",IF((N($F2531)*60+N($G2531))=0,"時間が0",IF($I2531=0,"丸めると0分","")))))))))</f>
        <v/>
      </c>
      <c r="M2531" s="58" t="n"/>
      <c r="N2531" s="33">
        <f>IF(ISNUMBER($A2531),DATE(YEAR($A2531),MONTH($A2531),1),"")</f>
        <v/>
      </c>
      <c r="O2531" s="34">
        <f>IF($C2531="","",IFERROR(MATCH($C2531,'案件'!$A$5:$A$84,0),"なし"))</f>
        <v/>
      </c>
      <c r="P2531" s="34">
        <f>IF($B2531="","",IFERROR(MATCH($B2531,'メンバー'!$B$5:$B$24,0),"なし"))</f>
        <v/>
      </c>
    </row>
    <row r="2532" ht="17" customHeight="1">
      <c r="A2532" s="23" t="n"/>
      <c r="B2532" s="21" t="n"/>
      <c r="C2532" s="21" t="n"/>
      <c r="D2532" s="29">
        <f>IF(OR($O2532="",$O2532="なし"),"",INDEX('案件'!$B$5:$B$84,$O2532)&amp;"")</f>
        <v/>
      </c>
      <c r="E2532" s="19" t="n"/>
      <c r="F2532" s="22" t="n"/>
      <c r="G2532" s="22" t="n"/>
      <c r="H2532" s="19" t="n"/>
      <c r="I2532" s="30">
        <f>IF(AND($F2532="",$G2532=""),"",IF(N('設定'!$B$11)&gt;0,ROUND((N($F2532)*60+N($G2532))/N('設定'!$B$11),0)*N('設定'!$B$11),(N($F2532)*60+N($G2532)))/60)</f>
        <v/>
      </c>
      <c r="J2532" s="31">
        <f>IF(OR($I2532="",$P2532="",$P2532="なし"),"",$I2532*N(INDEX('メンバー'!$D$5:$D$24,$P2532)))</f>
        <v/>
      </c>
      <c r="K2532" s="32">
        <f>IF(OR($O2532="",$O2532="なし"),"",INDEX('案件'!$D$5:$D$84,$O2532)&amp;"")</f>
        <v/>
      </c>
      <c r="L2532" s="32">
        <f>IF(AND($A2532="",$B2532="",$C2532="",$F2532="",$G2532=""),"",IF(NOT(ISNUMBER($A2532)),"日付がない",IF($P2532="","氏名がない",IF($P2532="なし","氏名がメンバーにない",IF($O2532="","案件コードがない",IF($O2532="なし","案件コードが案件にない",IF($I2532="","時間がない",IF((N($F2532)*60+N($G2532))=0,"時間が0",IF($I2532=0,"丸めると0分","")))))))))</f>
        <v/>
      </c>
      <c r="M2532" s="58" t="n"/>
      <c r="N2532" s="33">
        <f>IF(ISNUMBER($A2532),DATE(YEAR($A2532),MONTH($A2532),1),"")</f>
        <v/>
      </c>
      <c r="O2532" s="34">
        <f>IF($C2532="","",IFERROR(MATCH($C2532,'案件'!$A$5:$A$84,0),"なし"))</f>
        <v/>
      </c>
      <c r="P2532" s="34">
        <f>IF($B2532="","",IFERROR(MATCH($B2532,'メンバー'!$B$5:$B$24,0),"なし"))</f>
        <v/>
      </c>
    </row>
    <row r="2533" ht="17" customHeight="1">
      <c r="A2533" s="23" t="n"/>
      <c r="B2533" s="21" t="n"/>
      <c r="C2533" s="21" t="n"/>
      <c r="D2533" s="29">
        <f>IF(OR($O2533="",$O2533="なし"),"",INDEX('案件'!$B$5:$B$84,$O2533)&amp;"")</f>
        <v/>
      </c>
      <c r="E2533" s="19" t="n"/>
      <c r="F2533" s="22" t="n"/>
      <c r="G2533" s="22" t="n"/>
      <c r="H2533" s="19" t="n"/>
      <c r="I2533" s="30">
        <f>IF(AND($F2533="",$G2533=""),"",IF(N('設定'!$B$11)&gt;0,ROUND((N($F2533)*60+N($G2533))/N('設定'!$B$11),0)*N('設定'!$B$11),(N($F2533)*60+N($G2533)))/60)</f>
        <v/>
      </c>
      <c r="J2533" s="31">
        <f>IF(OR($I2533="",$P2533="",$P2533="なし"),"",$I2533*N(INDEX('メンバー'!$D$5:$D$24,$P2533)))</f>
        <v/>
      </c>
      <c r="K2533" s="32">
        <f>IF(OR($O2533="",$O2533="なし"),"",INDEX('案件'!$D$5:$D$84,$O2533)&amp;"")</f>
        <v/>
      </c>
      <c r="L2533" s="32">
        <f>IF(AND($A2533="",$B2533="",$C2533="",$F2533="",$G2533=""),"",IF(NOT(ISNUMBER($A2533)),"日付がない",IF($P2533="","氏名がない",IF($P2533="なし","氏名がメンバーにない",IF($O2533="","案件コードがない",IF($O2533="なし","案件コードが案件にない",IF($I2533="","時間がない",IF((N($F2533)*60+N($G2533))=0,"時間が0",IF($I2533=0,"丸めると0分","")))))))))</f>
        <v/>
      </c>
      <c r="M2533" s="58" t="n"/>
      <c r="N2533" s="33">
        <f>IF(ISNUMBER($A2533),DATE(YEAR($A2533),MONTH($A2533),1),"")</f>
        <v/>
      </c>
      <c r="O2533" s="34">
        <f>IF($C2533="","",IFERROR(MATCH($C2533,'案件'!$A$5:$A$84,0),"なし"))</f>
        <v/>
      </c>
      <c r="P2533" s="34">
        <f>IF($B2533="","",IFERROR(MATCH($B2533,'メンバー'!$B$5:$B$24,0),"なし"))</f>
        <v/>
      </c>
    </row>
    <row r="2534" ht="17" customHeight="1">
      <c r="A2534" s="23" t="n"/>
      <c r="B2534" s="21" t="n"/>
      <c r="C2534" s="21" t="n"/>
      <c r="D2534" s="29">
        <f>IF(OR($O2534="",$O2534="なし"),"",INDEX('案件'!$B$5:$B$84,$O2534)&amp;"")</f>
        <v/>
      </c>
      <c r="E2534" s="19" t="n"/>
      <c r="F2534" s="22" t="n"/>
      <c r="G2534" s="22" t="n"/>
      <c r="H2534" s="19" t="n"/>
      <c r="I2534" s="30">
        <f>IF(AND($F2534="",$G2534=""),"",IF(N('設定'!$B$11)&gt;0,ROUND((N($F2534)*60+N($G2534))/N('設定'!$B$11),0)*N('設定'!$B$11),(N($F2534)*60+N($G2534)))/60)</f>
        <v/>
      </c>
      <c r="J2534" s="31">
        <f>IF(OR($I2534="",$P2534="",$P2534="なし"),"",$I2534*N(INDEX('メンバー'!$D$5:$D$24,$P2534)))</f>
        <v/>
      </c>
      <c r="K2534" s="32">
        <f>IF(OR($O2534="",$O2534="なし"),"",INDEX('案件'!$D$5:$D$84,$O2534)&amp;"")</f>
        <v/>
      </c>
      <c r="L2534" s="32">
        <f>IF(AND($A2534="",$B2534="",$C2534="",$F2534="",$G2534=""),"",IF(NOT(ISNUMBER($A2534)),"日付がない",IF($P2534="","氏名がない",IF($P2534="なし","氏名がメンバーにない",IF($O2534="","案件コードがない",IF($O2534="なし","案件コードが案件にない",IF($I2534="","時間がない",IF((N($F2534)*60+N($G2534))=0,"時間が0",IF($I2534=0,"丸めると0分","")))))))))</f>
        <v/>
      </c>
      <c r="M2534" s="58" t="n"/>
      <c r="N2534" s="33">
        <f>IF(ISNUMBER($A2534),DATE(YEAR($A2534),MONTH($A2534),1),"")</f>
        <v/>
      </c>
      <c r="O2534" s="34">
        <f>IF($C2534="","",IFERROR(MATCH($C2534,'案件'!$A$5:$A$84,0),"なし"))</f>
        <v/>
      </c>
      <c r="P2534" s="34">
        <f>IF($B2534="","",IFERROR(MATCH($B2534,'メンバー'!$B$5:$B$24,0),"なし"))</f>
        <v/>
      </c>
    </row>
    <row r="2535" ht="17" customHeight="1">
      <c r="A2535" s="23" t="n"/>
      <c r="B2535" s="21" t="n"/>
      <c r="C2535" s="21" t="n"/>
      <c r="D2535" s="29">
        <f>IF(OR($O2535="",$O2535="なし"),"",INDEX('案件'!$B$5:$B$84,$O2535)&amp;"")</f>
        <v/>
      </c>
      <c r="E2535" s="19" t="n"/>
      <c r="F2535" s="22" t="n"/>
      <c r="G2535" s="22" t="n"/>
      <c r="H2535" s="19" t="n"/>
      <c r="I2535" s="30">
        <f>IF(AND($F2535="",$G2535=""),"",IF(N('設定'!$B$11)&gt;0,ROUND((N($F2535)*60+N($G2535))/N('設定'!$B$11),0)*N('設定'!$B$11),(N($F2535)*60+N($G2535)))/60)</f>
        <v/>
      </c>
      <c r="J2535" s="31">
        <f>IF(OR($I2535="",$P2535="",$P2535="なし"),"",$I2535*N(INDEX('メンバー'!$D$5:$D$24,$P2535)))</f>
        <v/>
      </c>
      <c r="K2535" s="32">
        <f>IF(OR($O2535="",$O2535="なし"),"",INDEX('案件'!$D$5:$D$84,$O2535)&amp;"")</f>
        <v/>
      </c>
      <c r="L2535" s="32">
        <f>IF(AND($A2535="",$B2535="",$C2535="",$F2535="",$G2535=""),"",IF(NOT(ISNUMBER($A2535)),"日付がない",IF($P2535="","氏名がない",IF($P2535="なし","氏名がメンバーにない",IF($O2535="","案件コードがない",IF($O2535="なし","案件コードが案件にない",IF($I2535="","時間がない",IF((N($F2535)*60+N($G2535))=0,"時間が0",IF($I2535=0,"丸めると0分","")))))))))</f>
        <v/>
      </c>
      <c r="M2535" s="58" t="n"/>
      <c r="N2535" s="33">
        <f>IF(ISNUMBER($A2535),DATE(YEAR($A2535),MONTH($A2535),1),"")</f>
        <v/>
      </c>
      <c r="O2535" s="34">
        <f>IF($C2535="","",IFERROR(MATCH($C2535,'案件'!$A$5:$A$84,0),"なし"))</f>
        <v/>
      </c>
      <c r="P2535" s="34">
        <f>IF($B2535="","",IFERROR(MATCH($B2535,'メンバー'!$B$5:$B$24,0),"なし"))</f>
        <v/>
      </c>
    </row>
    <row r="2536" ht="17" customHeight="1">
      <c r="A2536" s="23" t="n"/>
      <c r="B2536" s="21" t="n"/>
      <c r="C2536" s="21" t="n"/>
      <c r="D2536" s="29">
        <f>IF(OR($O2536="",$O2536="なし"),"",INDEX('案件'!$B$5:$B$84,$O2536)&amp;"")</f>
        <v/>
      </c>
      <c r="E2536" s="19" t="n"/>
      <c r="F2536" s="22" t="n"/>
      <c r="G2536" s="22" t="n"/>
      <c r="H2536" s="19" t="n"/>
      <c r="I2536" s="30">
        <f>IF(AND($F2536="",$G2536=""),"",IF(N('設定'!$B$11)&gt;0,ROUND((N($F2536)*60+N($G2536))/N('設定'!$B$11),0)*N('設定'!$B$11),(N($F2536)*60+N($G2536)))/60)</f>
        <v/>
      </c>
      <c r="J2536" s="31">
        <f>IF(OR($I2536="",$P2536="",$P2536="なし"),"",$I2536*N(INDEX('メンバー'!$D$5:$D$24,$P2536)))</f>
        <v/>
      </c>
      <c r="K2536" s="32">
        <f>IF(OR($O2536="",$O2536="なし"),"",INDEX('案件'!$D$5:$D$84,$O2536)&amp;"")</f>
        <v/>
      </c>
      <c r="L2536" s="32">
        <f>IF(AND($A2536="",$B2536="",$C2536="",$F2536="",$G2536=""),"",IF(NOT(ISNUMBER($A2536)),"日付がない",IF($P2536="","氏名がない",IF($P2536="なし","氏名がメンバーにない",IF($O2536="","案件コードがない",IF($O2536="なし","案件コードが案件にない",IF($I2536="","時間がない",IF((N($F2536)*60+N($G2536))=0,"時間が0",IF($I2536=0,"丸めると0分","")))))))))</f>
        <v/>
      </c>
      <c r="M2536" s="58" t="n"/>
      <c r="N2536" s="33">
        <f>IF(ISNUMBER($A2536),DATE(YEAR($A2536),MONTH($A2536),1),"")</f>
        <v/>
      </c>
      <c r="O2536" s="34">
        <f>IF($C2536="","",IFERROR(MATCH($C2536,'案件'!$A$5:$A$84,0),"なし"))</f>
        <v/>
      </c>
      <c r="P2536" s="34">
        <f>IF($B2536="","",IFERROR(MATCH($B2536,'メンバー'!$B$5:$B$24,0),"なし"))</f>
        <v/>
      </c>
    </row>
    <row r="2537" ht="17" customHeight="1">
      <c r="A2537" s="23" t="n"/>
      <c r="B2537" s="21" t="n"/>
      <c r="C2537" s="21" t="n"/>
      <c r="D2537" s="29">
        <f>IF(OR($O2537="",$O2537="なし"),"",INDEX('案件'!$B$5:$B$84,$O2537)&amp;"")</f>
        <v/>
      </c>
      <c r="E2537" s="19" t="n"/>
      <c r="F2537" s="22" t="n"/>
      <c r="G2537" s="22" t="n"/>
      <c r="H2537" s="19" t="n"/>
      <c r="I2537" s="30">
        <f>IF(AND($F2537="",$G2537=""),"",IF(N('設定'!$B$11)&gt;0,ROUND((N($F2537)*60+N($G2537))/N('設定'!$B$11),0)*N('設定'!$B$11),(N($F2537)*60+N($G2537)))/60)</f>
        <v/>
      </c>
      <c r="J2537" s="31">
        <f>IF(OR($I2537="",$P2537="",$P2537="なし"),"",$I2537*N(INDEX('メンバー'!$D$5:$D$24,$P2537)))</f>
        <v/>
      </c>
      <c r="K2537" s="32">
        <f>IF(OR($O2537="",$O2537="なし"),"",INDEX('案件'!$D$5:$D$84,$O2537)&amp;"")</f>
        <v/>
      </c>
      <c r="L2537" s="32">
        <f>IF(AND($A2537="",$B2537="",$C2537="",$F2537="",$G2537=""),"",IF(NOT(ISNUMBER($A2537)),"日付がない",IF($P2537="","氏名がない",IF($P2537="なし","氏名がメンバーにない",IF($O2537="","案件コードがない",IF($O2537="なし","案件コードが案件にない",IF($I2537="","時間がない",IF((N($F2537)*60+N($G2537))=0,"時間が0",IF($I2537=0,"丸めると0分","")))))))))</f>
        <v/>
      </c>
      <c r="M2537" s="58" t="n"/>
      <c r="N2537" s="33">
        <f>IF(ISNUMBER($A2537),DATE(YEAR($A2537),MONTH($A2537),1),"")</f>
        <v/>
      </c>
      <c r="O2537" s="34">
        <f>IF($C2537="","",IFERROR(MATCH($C2537,'案件'!$A$5:$A$84,0),"なし"))</f>
        <v/>
      </c>
      <c r="P2537" s="34">
        <f>IF($B2537="","",IFERROR(MATCH($B2537,'メンバー'!$B$5:$B$24,0),"なし"))</f>
        <v/>
      </c>
    </row>
    <row r="2538" ht="17" customHeight="1">
      <c r="A2538" s="23" t="n"/>
      <c r="B2538" s="21" t="n"/>
      <c r="C2538" s="21" t="n"/>
      <c r="D2538" s="29">
        <f>IF(OR($O2538="",$O2538="なし"),"",INDEX('案件'!$B$5:$B$84,$O2538)&amp;"")</f>
        <v/>
      </c>
      <c r="E2538" s="19" t="n"/>
      <c r="F2538" s="22" t="n"/>
      <c r="G2538" s="22" t="n"/>
      <c r="H2538" s="19" t="n"/>
      <c r="I2538" s="30">
        <f>IF(AND($F2538="",$G2538=""),"",IF(N('設定'!$B$11)&gt;0,ROUND((N($F2538)*60+N($G2538))/N('設定'!$B$11),0)*N('設定'!$B$11),(N($F2538)*60+N($G2538)))/60)</f>
        <v/>
      </c>
      <c r="J2538" s="31">
        <f>IF(OR($I2538="",$P2538="",$P2538="なし"),"",$I2538*N(INDEX('メンバー'!$D$5:$D$24,$P2538)))</f>
        <v/>
      </c>
      <c r="K2538" s="32">
        <f>IF(OR($O2538="",$O2538="なし"),"",INDEX('案件'!$D$5:$D$84,$O2538)&amp;"")</f>
        <v/>
      </c>
      <c r="L2538" s="32">
        <f>IF(AND($A2538="",$B2538="",$C2538="",$F2538="",$G2538=""),"",IF(NOT(ISNUMBER($A2538)),"日付がない",IF($P2538="","氏名がない",IF($P2538="なし","氏名がメンバーにない",IF($O2538="","案件コードがない",IF($O2538="なし","案件コードが案件にない",IF($I2538="","時間がない",IF((N($F2538)*60+N($G2538))=0,"時間が0",IF($I2538=0,"丸めると0分","")))))))))</f>
        <v/>
      </c>
      <c r="M2538" s="58" t="n"/>
      <c r="N2538" s="33">
        <f>IF(ISNUMBER($A2538),DATE(YEAR($A2538),MONTH($A2538),1),"")</f>
        <v/>
      </c>
      <c r="O2538" s="34">
        <f>IF($C2538="","",IFERROR(MATCH($C2538,'案件'!$A$5:$A$84,0),"なし"))</f>
        <v/>
      </c>
      <c r="P2538" s="34">
        <f>IF($B2538="","",IFERROR(MATCH($B2538,'メンバー'!$B$5:$B$24,0),"なし"))</f>
        <v/>
      </c>
    </row>
    <row r="2539" ht="17" customHeight="1">
      <c r="A2539" s="23" t="n"/>
      <c r="B2539" s="21" t="n"/>
      <c r="C2539" s="21" t="n"/>
      <c r="D2539" s="29">
        <f>IF(OR($O2539="",$O2539="なし"),"",INDEX('案件'!$B$5:$B$84,$O2539)&amp;"")</f>
        <v/>
      </c>
      <c r="E2539" s="19" t="n"/>
      <c r="F2539" s="22" t="n"/>
      <c r="G2539" s="22" t="n"/>
      <c r="H2539" s="19" t="n"/>
      <c r="I2539" s="30">
        <f>IF(AND($F2539="",$G2539=""),"",IF(N('設定'!$B$11)&gt;0,ROUND((N($F2539)*60+N($G2539))/N('設定'!$B$11),0)*N('設定'!$B$11),(N($F2539)*60+N($G2539)))/60)</f>
        <v/>
      </c>
      <c r="J2539" s="31">
        <f>IF(OR($I2539="",$P2539="",$P2539="なし"),"",$I2539*N(INDEX('メンバー'!$D$5:$D$24,$P2539)))</f>
        <v/>
      </c>
      <c r="K2539" s="32">
        <f>IF(OR($O2539="",$O2539="なし"),"",INDEX('案件'!$D$5:$D$84,$O2539)&amp;"")</f>
        <v/>
      </c>
      <c r="L2539" s="32">
        <f>IF(AND($A2539="",$B2539="",$C2539="",$F2539="",$G2539=""),"",IF(NOT(ISNUMBER($A2539)),"日付がない",IF($P2539="","氏名がない",IF($P2539="なし","氏名がメンバーにない",IF($O2539="","案件コードがない",IF($O2539="なし","案件コードが案件にない",IF($I2539="","時間がない",IF((N($F2539)*60+N($G2539))=0,"時間が0",IF($I2539=0,"丸めると0分","")))))))))</f>
        <v/>
      </c>
      <c r="M2539" s="58" t="n"/>
      <c r="N2539" s="33">
        <f>IF(ISNUMBER($A2539),DATE(YEAR($A2539),MONTH($A2539),1),"")</f>
        <v/>
      </c>
      <c r="O2539" s="34">
        <f>IF($C2539="","",IFERROR(MATCH($C2539,'案件'!$A$5:$A$84,0),"なし"))</f>
        <v/>
      </c>
      <c r="P2539" s="34">
        <f>IF($B2539="","",IFERROR(MATCH($B2539,'メンバー'!$B$5:$B$24,0),"なし"))</f>
        <v/>
      </c>
    </row>
    <row r="2540" ht="17" customHeight="1">
      <c r="A2540" s="23" t="n"/>
      <c r="B2540" s="21" t="n"/>
      <c r="C2540" s="21" t="n"/>
      <c r="D2540" s="29">
        <f>IF(OR($O2540="",$O2540="なし"),"",INDEX('案件'!$B$5:$B$84,$O2540)&amp;"")</f>
        <v/>
      </c>
      <c r="E2540" s="19" t="n"/>
      <c r="F2540" s="22" t="n"/>
      <c r="G2540" s="22" t="n"/>
      <c r="H2540" s="19" t="n"/>
      <c r="I2540" s="30">
        <f>IF(AND($F2540="",$G2540=""),"",IF(N('設定'!$B$11)&gt;0,ROUND((N($F2540)*60+N($G2540))/N('設定'!$B$11),0)*N('設定'!$B$11),(N($F2540)*60+N($G2540)))/60)</f>
        <v/>
      </c>
      <c r="J2540" s="31">
        <f>IF(OR($I2540="",$P2540="",$P2540="なし"),"",$I2540*N(INDEX('メンバー'!$D$5:$D$24,$P2540)))</f>
        <v/>
      </c>
      <c r="K2540" s="32">
        <f>IF(OR($O2540="",$O2540="なし"),"",INDEX('案件'!$D$5:$D$84,$O2540)&amp;"")</f>
        <v/>
      </c>
      <c r="L2540" s="32">
        <f>IF(AND($A2540="",$B2540="",$C2540="",$F2540="",$G2540=""),"",IF(NOT(ISNUMBER($A2540)),"日付がない",IF($P2540="","氏名がない",IF($P2540="なし","氏名がメンバーにない",IF($O2540="","案件コードがない",IF($O2540="なし","案件コードが案件にない",IF($I2540="","時間がない",IF((N($F2540)*60+N($G2540))=0,"時間が0",IF($I2540=0,"丸めると0分","")))))))))</f>
        <v/>
      </c>
      <c r="M2540" s="58" t="n"/>
      <c r="N2540" s="33">
        <f>IF(ISNUMBER($A2540),DATE(YEAR($A2540),MONTH($A2540),1),"")</f>
        <v/>
      </c>
      <c r="O2540" s="34">
        <f>IF($C2540="","",IFERROR(MATCH($C2540,'案件'!$A$5:$A$84,0),"なし"))</f>
        <v/>
      </c>
      <c r="P2540" s="34">
        <f>IF($B2540="","",IFERROR(MATCH($B2540,'メンバー'!$B$5:$B$24,0),"なし"))</f>
        <v/>
      </c>
    </row>
    <row r="2541" ht="17" customHeight="1">
      <c r="A2541" s="23" t="n"/>
      <c r="B2541" s="21" t="n"/>
      <c r="C2541" s="21" t="n"/>
      <c r="D2541" s="29">
        <f>IF(OR($O2541="",$O2541="なし"),"",INDEX('案件'!$B$5:$B$84,$O2541)&amp;"")</f>
        <v/>
      </c>
      <c r="E2541" s="19" t="n"/>
      <c r="F2541" s="22" t="n"/>
      <c r="G2541" s="22" t="n"/>
      <c r="H2541" s="19" t="n"/>
      <c r="I2541" s="30">
        <f>IF(AND($F2541="",$G2541=""),"",IF(N('設定'!$B$11)&gt;0,ROUND((N($F2541)*60+N($G2541))/N('設定'!$B$11),0)*N('設定'!$B$11),(N($F2541)*60+N($G2541)))/60)</f>
        <v/>
      </c>
      <c r="J2541" s="31">
        <f>IF(OR($I2541="",$P2541="",$P2541="なし"),"",$I2541*N(INDEX('メンバー'!$D$5:$D$24,$P2541)))</f>
        <v/>
      </c>
      <c r="K2541" s="32">
        <f>IF(OR($O2541="",$O2541="なし"),"",INDEX('案件'!$D$5:$D$84,$O2541)&amp;"")</f>
        <v/>
      </c>
      <c r="L2541" s="32">
        <f>IF(AND($A2541="",$B2541="",$C2541="",$F2541="",$G2541=""),"",IF(NOT(ISNUMBER($A2541)),"日付がない",IF($P2541="","氏名がない",IF($P2541="なし","氏名がメンバーにない",IF($O2541="","案件コードがない",IF($O2541="なし","案件コードが案件にない",IF($I2541="","時間がない",IF((N($F2541)*60+N($G2541))=0,"時間が0",IF($I2541=0,"丸めると0分","")))))))))</f>
        <v/>
      </c>
      <c r="M2541" s="58" t="n"/>
      <c r="N2541" s="33">
        <f>IF(ISNUMBER($A2541),DATE(YEAR($A2541),MONTH($A2541),1),"")</f>
        <v/>
      </c>
      <c r="O2541" s="34">
        <f>IF($C2541="","",IFERROR(MATCH($C2541,'案件'!$A$5:$A$84,0),"なし"))</f>
        <v/>
      </c>
      <c r="P2541" s="34">
        <f>IF($B2541="","",IFERROR(MATCH($B2541,'メンバー'!$B$5:$B$24,0),"なし"))</f>
        <v/>
      </c>
    </row>
    <row r="2542" ht="17" customHeight="1">
      <c r="A2542" s="23" t="n"/>
      <c r="B2542" s="21" t="n"/>
      <c r="C2542" s="21" t="n"/>
      <c r="D2542" s="29">
        <f>IF(OR($O2542="",$O2542="なし"),"",INDEX('案件'!$B$5:$B$84,$O2542)&amp;"")</f>
        <v/>
      </c>
      <c r="E2542" s="19" t="n"/>
      <c r="F2542" s="22" t="n"/>
      <c r="G2542" s="22" t="n"/>
      <c r="H2542" s="19" t="n"/>
      <c r="I2542" s="30">
        <f>IF(AND($F2542="",$G2542=""),"",IF(N('設定'!$B$11)&gt;0,ROUND((N($F2542)*60+N($G2542))/N('設定'!$B$11),0)*N('設定'!$B$11),(N($F2542)*60+N($G2542)))/60)</f>
        <v/>
      </c>
      <c r="J2542" s="31">
        <f>IF(OR($I2542="",$P2542="",$P2542="なし"),"",$I2542*N(INDEX('メンバー'!$D$5:$D$24,$P2542)))</f>
        <v/>
      </c>
      <c r="K2542" s="32">
        <f>IF(OR($O2542="",$O2542="なし"),"",INDEX('案件'!$D$5:$D$84,$O2542)&amp;"")</f>
        <v/>
      </c>
      <c r="L2542" s="32">
        <f>IF(AND($A2542="",$B2542="",$C2542="",$F2542="",$G2542=""),"",IF(NOT(ISNUMBER($A2542)),"日付がない",IF($P2542="","氏名がない",IF($P2542="なし","氏名がメンバーにない",IF($O2542="","案件コードがない",IF($O2542="なし","案件コードが案件にない",IF($I2542="","時間がない",IF((N($F2542)*60+N($G2542))=0,"時間が0",IF($I2542=0,"丸めると0分","")))))))))</f>
        <v/>
      </c>
      <c r="M2542" s="58" t="n"/>
      <c r="N2542" s="33">
        <f>IF(ISNUMBER($A2542),DATE(YEAR($A2542),MONTH($A2542),1),"")</f>
        <v/>
      </c>
      <c r="O2542" s="34">
        <f>IF($C2542="","",IFERROR(MATCH($C2542,'案件'!$A$5:$A$84,0),"なし"))</f>
        <v/>
      </c>
      <c r="P2542" s="34">
        <f>IF($B2542="","",IFERROR(MATCH($B2542,'メンバー'!$B$5:$B$24,0),"なし"))</f>
        <v/>
      </c>
    </row>
    <row r="2543" ht="17" customHeight="1">
      <c r="A2543" s="23" t="n"/>
      <c r="B2543" s="21" t="n"/>
      <c r="C2543" s="21" t="n"/>
      <c r="D2543" s="29">
        <f>IF(OR($O2543="",$O2543="なし"),"",INDEX('案件'!$B$5:$B$84,$O2543)&amp;"")</f>
        <v/>
      </c>
      <c r="E2543" s="19" t="n"/>
      <c r="F2543" s="22" t="n"/>
      <c r="G2543" s="22" t="n"/>
      <c r="H2543" s="19" t="n"/>
      <c r="I2543" s="30">
        <f>IF(AND($F2543="",$G2543=""),"",IF(N('設定'!$B$11)&gt;0,ROUND((N($F2543)*60+N($G2543))/N('設定'!$B$11),0)*N('設定'!$B$11),(N($F2543)*60+N($G2543)))/60)</f>
        <v/>
      </c>
      <c r="J2543" s="31">
        <f>IF(OR($I2543="",$P2543="",$P2543="なし"),"",$I2543*N(INDEX('メンバー'!$D$5:$D$24,$P2543)))</f>
        <v/>
      </c>
      <c r="K2543" s="32">
        <f>IF(OR($O2543="",$O2543="なし"),"",INDEX('案件'!$D$5:$D$84,$O2543)&amp;"")</f>
        <v/>
      </c>
      <c r="L2543" s="32">
        <f>IF(AND($A2543="",$B2543="",$C2543="",$F2543="",$G2543=""),"",IF(NOT(ISNUMBER($A2543)),"日付がない",IF($P2543="","氏名がない",IF($P2543="なし","氏名がメンバーにない",IF($O2543="","案件コードがない",IF($O2543="なし","案件コードが案件にない",IF($I2543="","時間がない",IF((N($F2543)*60+N($G2543))=0,"時間が0",IF($I2543=0,"丸めると0分","")))))))))</f>
        <v/>
      </c>
      <c r="M2543" s="58" t="n"/>
      <c r="N2543" s="33">
        <f>IF(ISNUMBER($A2543),DATE(YEAR($A2543),MONTH($A2543),1),"")</f>
        <v/>
      </c>
      <c r="O2543" s="34">
        <f>IF($C2543="","",IFERROR(MATCH($C2543,'案件'!$A$5:$A$84,0),"なし"))</f>
        <v/>
      </c>
      <c r="P2543" s="34">
        <f>IF($B2543="","",IFERROR(MATCH($B2543,'メンバー'!$B$5:$B$24,0),"なし"))</f>
        <v/>
      </c>
    </row>
    <row r="2544" ht="17" customHeight="1">
      <c r="A2544" s="23" t="n"/>
      <c r="B2544" s="21" t="n"/>
      <c r="C2544" s="21" t="n"/>
      <c r="D2544" s="29">
        <f>IF(OR($O2544="",$O2544="なし"),"",INDEX('案件'!$B$5:$B$84,$O2544)&amp;"")</f>
        <v/>
      </c>
      <c r="E2544" s="19" t="n"/>
      <c r="F2544" s="22" t="n"/>
      <c r="G2544" s="22" t="n"/>
      <c r="H2544" s="19" t="n"/>
      <c r="I2544" s="30">
        <f>IF(AND($F2544="",$G2544=""),"",IF(N('設定'!$B$11)&gt;0,ROUND((N($F2544)*60+N($G2544))/N('設定'!$B$11),0)*N('設定'!$B$11),(N($F2544)*60+N($G2544)))/60)</f>
        <v/>
      </c>
      <c r="J2544" s="31">
        <f>IF(OR($I2544="",$P2544="",$P2544="なし"),"",$I2544*N(INDEX('メンバー'!$D$5:$D$24,$P2544)))</f>
        <v/>
      </c>
      <c r="K2544" s="32">
        <f>IF(OR($O2544="",$O2544="なし"),"",INDEX('案件'!$D$5:$D$84,$O2544)&amp;"")</f>
        <v/>
      </c>
      <c r="L2544" s="32">
        <f>IF(AND($A2544="",$B2544="",$C2544="",$F2544="",$G2544=""),"",IF(NOT(ISNUMBER($A2544)),"日付がない",IF($P2544="","氏名がない",IF($P2544="なし","氏名がメンバーにない",IF($O2544="","案件コードがない",IF($O2544="なし","案件コードが案件にない",IF($I2544="","時間がない",IF((N($F2544)*60+N($G2544))=0,"時間が0",IF($I2544=0,"丸めると0分","")))))))))</f>
        <v/>
      </c>
      <c r="M2544" s="58" t="n"/>
      <c r="N2544" s="33">
        <f>IF(ISNUMBER($A2544),DATE(YEAR($A2544),MONTH($A2544),1),"")</f>
        <v/>
      </c>
      <c r="O2544" s="34">
        <f>IF($C2544="","",IFERROR(MATCH($C2544,'案件'!$A$5:$A$84,0),"なし"))</f>
        <v/>
      </c>
      <c r="P2544" s="34">
        <f>IF($B2544="","",IFERROR(MATCH($B2544,'メンバー'!$B$5:$B$24,0),"なし"))</f>
        <v/>
      </c>
    </row>
    <row r="2545" ht="17" customHeight="1">
      <c r="A2545" s="23" t="n"/>
      <c r="B2545" s="21" t="n"/>
      <c r="C2545" s="21" t="n"/>
      <c r="D2545" s="29">
        <f>IF(OR($O2545="",$O2545="なし"),"",INDEX('案件'!$B$5:$B$84,$O2545)&amp;"")</f>
        <v/>
      </c>
      <c r="E2545" s="19" t="n"/>
      <c r="F2545" s="22" t="n"/>
      <c r="G2545" s="22" t="n"/>
      <c r="H2545" s="19" t="n"/>
      <c r="I2545" s="30">
        <f>IF(AND($F2545="",$G2545=""),"",IF(N('設定'!$B$11)&gt;0,ROUND((N($F2545)*60+N($G2545))/N('設定'!$B$11),0)*N('設定'!$B$11),(N($F2545)*60+N($G2545)))/60)</f>
        <v/>
      </c>
      <c r="J2545" s="31">
        <f>IF(OR($I2545="",$P2545="",$P2545="なし"),"",$I2545*N(INDEX('メンバー'!$D$5:$D$24,$P2545)))</f>
        <v/>
      </c>
      <c r="K2545" s="32">
        <f>IF(OR($O2545="",$O2545="なし"),"",INDEX('案件'!$D$5:$D$84,$O2545)&amp;"")</f>
        <v/>
      </c>
      <c r="L2545" s="32">
        <f>IF(AND($A2545="",$B2545="",$C2545="",$F2545="",$G2545=""),"",IF(NOT(ISNUMBER($A2545)),"日付がない",IF($P2545="","氏名がない",IF($P2545="なし","氏名がメンバーにない",IF($O2545="","案件コードがない",IF($O2545="なし","案件コードが案件にない",IF($I2545="","時間がない",IF((N($F2545)*60+N($G2545))=0,"時間が0",IF($I2545=0,"丸めると0分","")))))))))</f>
        <v/>
      </c>
      <c r="M2545" s="58" t="n"/>
      <c r="N2545" s="33">
        <f>IF(ISNUMBER($A2545),DATE(YEAR($A2545),MONTH($A2545),1),"")</f>
        <v/>
      </c>
      <c r="O2545" s="34">
        <f>IF($C2545="","",IFERROR(MATCH($C2545,'案件'!$A$5:$A$84,0),"なし"))</f>
        <v/>
      </c>
      <c r="P2545" s="34">
        <f>IF($B2545="","",IFERROR(MATCH($B2545,'メンバー'!$B$5:$B$24,0),"なし"))</f>
        <v/>
      </c>
    </row>
    <row r="2546" ht="17" customHeight="1">
      <c r="A2546" s="23" t="n"/>
      <c r="B2546" s="21" t="n"/>
      <c r="C2546" s="21" t="n"/>
      <c r="D2546" s="29">
        <f>IF(OR($O2546="",$O2546="なし"),"",INDEX('案件'!$B$5:$B$84,$O2546)&amp;"")</f>
        <v/>
      </c>
      <c r="E2546" s="19" t="n"/>
      <c r="F2546" s="22" t="n"/>
      <c r="G2546" s="22" t="n"/>
      <c r="H2546" s="19" t="n"/>
      <c r="I2546" s="30">
        <f>IF(AND($F2546="",$G2546=""),"",IF(N('設定'!$B$11)&gt;0,ROUND((N($F2546)*60+N($G2546))/N('設定'!$B$11),0)*N('設定'!$B$11),(N($F2546)*60+N($G2546)))/60)</f>
        <v/>
      </c>
      <c r="J2546" s="31">
        <f>IF(OR($I2546="",$P2546="",$P2546="なし"),"",$I2546*N(INDEX('メンバー'!$D$5:$D$24,$P2546)))</f>
        <v/>
      </c>
      <c r="K2546" s="32">
        <f>IF(OR($O2546="",$O2546="なし"),"",INDEX('案件'!$D$5:$D$84,$O2546)&amp;"")</f>
        <v/>
      </c>
      <c r="L2546" s="32">
        <f>IF(AND($A2546="",$B2546="",$C2546="",$F2546="",$G2546=""),"",IF(NOT(ISNUMBER($A2546)),"日付がない",IF($P2546="","氏名がない",IF($P2546="なし","氏名がメンバーにない",IF($O2546="","案件コードがない",IF($O2546="なし","案件コードが案件にない",IF($I2546="","時間がない",IF((N($F2546)*60+N($G2546))=0,"時間が0",IF($I2546=0,"丸めると0分","")))))))))</f>
        <v/>
      </c>
      <c r="M2546" s="58" t="n"/>
      <c r="N2546" s="33">
        <f>IF(ISNUMBER($A2546),DATE(YEAR($A2546),MONTH($A2546),1),"")</f>
        <v/>
      </c>
      <c r="O2546" s="34">
        <f>IF($C2546="","",IFERROR(MATCH($C2546,'案件'!$A$5:$A$84,0),"なし"))</f>
        <v/>
      </c>
      <c r="P2546" s="34">
        <f>IF($B2546="","",IFERROR(MATCH($B2546,'メンバー'!$B$5:$B$24,0),"なし"))</f>
        <v/>
      </c>
    </row>
    <row r="2547" ht="17" customHeight="1">
      <c r="A2547" s="23" t="n"/>
      <c r="B2547" s="21" t="n"/>
      <c r="C2547" s="21" t="n"/>
      <c r="D2547" s="29">
        <f>IF(OR($O2547="",$O2547="なし"),"",INDEX('案件'!$B$5:$B$84,$O2547)&amp;"")</f>
        <v/>
      </c>
      <c r="E2547" s="19" t="n"/>
      <c r="F2547" s="22" t="n"/>
      <c r="G2547" s="22" t="n"/>
      <c r="H2547" s="19" t="n"/>
      <c r="I2547" s="30">
        <f>IF(AND($F2547="",$G2547=""),"",IF(N('設定'!$B$11)&gt;0,ROUND((N($F2547)*60+N($G2547))/N('設定'!$B$11),0)*N('設定'!$B$11),(N($F2547)*60+N($G2547)))/60)</f>
        <v/>
      </c>
      <c r="J2547" s="31">
        <f>IF(OR($I2547="",$P2547="",$P2547="なし"),"",$I2547*N(INDEX('メンバー'!$D$5:$D$24,$P2547)))</f>
        <v/>
      </c>
      <c r="K2547" s="32">
        <f>IF(OR($O2547="",$O2547="なし"),"",INDEX('案件'!$D$5:$D$84,$O2547)&amp;"")</f>
        <v/>
      </c>
      <c r="L2547" s="32">
        <f>IF(AND($A2547="",$B2547="",$C2547="",$F2547="",$G2547=""),"",IF(NOT(ISNUMBER($A2547)),"日付がない",IF($P2547="","氏名がない",IF($P2547="なし","氏名がメンバーにない",IF($O2547="","案件コードがない",IF($O2547="なし","案件コードが案件にない",IF($I2547="","時間がない",IF((N($F2547)*60+N($G2547))=0,"時間が0",IF($I2547=0,"丸めると0分","")))))))))</f>
        <v/>
      </c>
      <c r="M2547" s="58" t="n"/>
      <c r="N2547" s="33">
        <f>IF(ISNUMBER($A2547),DATE(YEAR($A2547),MONTH($A2547),1),"")</f>
        <v/>
      </c>
      <c r="O2547" s="34">
        <f>IF($C2547="","",IFERROR(MATCH($C2547,'案件'!$A$5:$A$84,0),"なし"))</f>
        <v/>
      </c>
      <c r="P2547" s="34">
        <f>IF($B2547="","",IFERROR(MATCH($B2547,'メンバー'!$B$5:$B$24,0),"なし"))</f>
        <v/>
      </c>
    </row>
    <row r="2548" ht="17" customHeight="1">
      <c r="A2548" s="23" t="n"/>
      <c r="B2548" s="21" t="n"/>
      <c r="C2548" s="21" t="n"/>
      <c r="D2548" s="29">
        <f>IF(OR($O2548="",$O2548="なし"),"",INDEX('案件'!$B$5:$B$84,$O2548)&amp;"")</f>
        <v/>
      </c>
      <c r="E2548" s="19" t="n"/>
      <c r="F2548" s="22" t="n"/>
      <c r="G2548" s="22" t="n"/>
      <c r="H2548" s="19" t="n"/>
      <c r="I2548" s="30">
        <f>IF(AND($F2548="",$G2548=""),"",IF(N('設定'!$B$11)&gt;0,ROUND((N($F2548)*60+N($G2548))/N('設定'!$B$11),0)*N('設定'!$B$11),(N($F2548)*60+N($G2548)))/60)</f>
        <v/>
      </c>
      <c r="J2548" s="31">
        <f>IF(OR($I2548="",$P2548="",$P2548="なし"),"",$I2548*N(INDEX('メンバー'!$D$5:$D$24,$P2548)))</f>
        <v/>
      </c>
      <c r="K2548" s="32">
        <f>IF(OR($O2548="",$O2548="なし"),"",INDEX('案件'!$D$5:$D$84,$O2548)&amp;"")</f>
        <v/>
      </c>
      <c r="L2548" s="32">
        <f>IF(AND($A2548="",$B2548="",$C2548="",$F2548="",$G2548=""),"",IF(NOT(ISNUMBER($A2548)),"日付がない",IF($P2548="","氏名がない",IF($P2548="なし","氏名がメンバーにない",IF($O2548="","案件コードがない",IF($O2548="なし","案件コードが案件にない",IF($I2548="","時間がない",IF((N($F2548)*60+N($G2548))=0,"時間が0",IF($I2548=0,"丸めると0分","")))))))))</f>
        <v/>
      </c>
      <c r="M2548" s="58" t="n"/>
      <c r="N2548" s="33">
        <f>IF(ISNUMBER($A2548),DATE(YEAR($A2548),MONTH($A2548),1),"")</f>
        <v/>
      </c>
      <c r="O2548" s="34">
        <f>IF($C2548="","",IFERROR(MATCH($C2548,'案件'!$A$5:$A$84,0),"なし"))</f>
        <v/>
      </c>
      <c r="P2548" s="34">
        <f>IF($B2548="","",IFERROR(MATCH($B2548,'メンバー'!$B$5:$B$24,0),"なし"))</f>
        <v/>
      </c>
    </row>
    <row r="2549" ht="17" customHeight="1">
      <c r="A2549" s="23" t="n"/>
      <c r="B2549" s="21" t="n"/>
      <c r="C2549" s="21" t="n"/>
      <c r="D2549" s="29">
        <f>IF(OR($O2549="",$O2549="なし"),"",INDEX('案件'!$B$5:$B$84,$O2549)&amp;"")</f>
        <v/>
      </c>
      <c r="E2549" s="19" t="n"/>
      <c r="F2549" s="22" t="n"/>
      <c r="G2549" s="22" t="n"/>
      <c r="H2549" s="19" t="n"/>
      <c r="I2549" s="30">
        <f>IF(AND($F2549="",$G2549=""),"",IF(N('設定'!$B$11)&gt;0,ROUND((N($F2549)*60+N($G2549))/N('設定'!$B$11),0)*N('設定'!$B$11),(N($F2549)*60+N($G2549)))/60)</f>
        <v/>
      </c>
      <c r="J2549" s="31">
        <f>IF(OR($I2549="",$P2549="",$P2549="なし"),"",$I2549*N(INDEX('メンバー'!$D$5:$D$24,$P2549)))</f>
        <v/>
      </c>
      <c r="K2549" s="32">
        <f>IF(OR($O2549="",$O2549="なし"),"",INDEX('案件'!$D$5:$D$84,$O2549)&amp;"")</f>
        <v/>
      </c>
      <c r="L2549" s="32">
        <f>IF(AND($A2549="",$B2549="",$C2549="",$F2549="",$G2549=""),"",IF(NOT(ISNUMBER($A2549)),"日付がない",IF($P2549="","氏名がない",IF($P2549="なし","氏名がメンバーにない",IF($O2549="","案件コードがない",IF($O2549="なし","案件コードが案件にない",IF($I2549="","時間がない",IF((N($F2549)*60+N($G2549))=0,"時間が0",IF($I2549=0,"丸めると0分","")))))))))</f>
        <v/>
      </c>
      <c r="M2549" s="58" t="n"/>
      <c r="N2549" s="33">
        <f>IF(ISNUMBER($A2549),DATE(YEAR($A2549),MONTH($A2549),1),"")</f>
        <v/>
      </c>
      <c r="O2549" s="34">
        <f>IF($C2549="","",IFERROR(MATCH($C2549,'案件'!$A$5:$A$84,0),"なし"))</f>
        <v/>
      </c>
      <c r="P2549" s="34">
        <f>IF($B2549="","",IFERROR(MATCH($B2549,'メンバー'!$B$5:$B$24,0),"なし"))</f>
        <v/>
      </c>
    </row>
    <row r="2550" ht="17" customHeight="1">
      <c r="A2550" s="23" t="n"/>
      <c r="B2550" s="21" t="n"/>
      <c r="C2550" s="21" t="n"/>
      <c r="D2550" s="29">
        <f>IF(OR($O2550="",$O2550="なし"),"",INDEX('案件'!$B$5:$B$84,$O2550)&amp;"")</f>
        <v/>
      </c>
      <c r="E2550" s="19" t="n"/>
      <c r="F2550" s="22" t="n"/>
      <c r="G2550" s="22" t="n"/>
      <c r="H2550" s="19" t="n"/>
      <c r="I2550" s="30">
        <f>IF(AND($F2550="",$G2550=""),"",IF(N('設定'!$B$11)&gt;0,ROUND((N($F2550)*60+N($G2550))/N('設定'!$B$11),0)*N('設定'!$B$11),(N($F2550)*60+N($G2550)))/60)</f>
        <v/>
      </c>
      <c r="J2550" s="31">
        <f>IF(OR($I2550="",$P2550="",$P2550="なし"),"",$I2550*N(INDEX('メンバー'!$D$5:$D$24,$P2550)))</f>
        <v/>
      </c>
      <c r="K2550" s="32">
        <f>IF(OR($O2550="",$O2550="なし"),"",INDEX('案件'!$D$5:$D$84,$O2550)&amp;"")</f>
        <v/>
      </c>
      <c r="L2550" s="32">
        <f>IF(AND($A2550="",$B2550="",$C2550="",$F2550="",$G2550=""),"",IF(NOT(ISNUMBER($A2550)),"日付がない",IF($P2550="","氏名がない",IF($P2550="なし","氏名がメンバーにない",IF($O2550="","案件コードがない",IF($O2550="なし","案件コードが案件にない",IF($I2550="","時間がない",IF((N($F2550)*60+N($G2550))=0,"時間が0",IF($I2550=0,"丸めると0分","")))))))))</f>
        <v/>
      </c>
      <c r="M2550" s="58" t="n"/>
      <c r="N2550" s="33">
        <f>IF(ISNUMBER($A2550),DATE(YEAR($A2550),MONTH($A2550),1),"")</f>
        <v/>
      </c>
      <c r="O2550" s="34">
        <f>IF($C2550="","",IFERROR(MATCH($C2550,'案件'!$A$5:$A$84,0),"なし"))</f>
        <v/>
      </c>
      <c r="P2550" s="34">
        <f>IF($B2550="","",IFERROR(MATCH($B2550,'メンバー'!$B$5:$B$24,0),"なし"))</f>
        <v/>
      </c>
    </row>
    <row r="2551" ht="17" customHeight="1">
      <c r="A2551" s="23" t="n"/>
      <c r="B2551" s="21" t="n"/>
      <c r="C2551" s="21" t="n"/>
      <c r="D2551" s="29">
        <f>IF(OR($O2551="",$O2551="なし"),"",INDEX('案件'!$B$5:$B$84,$O2551)&amp;"")</f>
        <v/>
      </c>
      <c r="E2551" s="19" t="n"/>
      <c r="F2551" s="22" t="n"/>
      <c r="G2551" s="22" t="n"/>
      <c r="H2551" s="19" t="n"/>
      <c r="I2551" s="30">
        <f>IF(AND($F2551="",$G2551=""),"",IF(N('設定'!$B$11)&gt;0,ROUND((N($F2551)*60+N($G2551))/N('設定'!$B$11),0)*N('設定'!$B$11),(N($F2551)*60+N($G2551)))/60)</f>
        <v/>
      </c>
      <c r="J2551" s="31">
        <f>IF(OR($I2551="",$P2551="",$P2551="なし"),"",$I2551*N(INDEX('メンバー'!$D$5:$D$24,$P2551)))</f>
        <v/>
      </c>
      <c r="K2551" s="32">
        <f>IF(OR($O2551="",$O2551="なし"),"",INDEX('案件'!$D$5:$D$84,$O2551)&amp;"")</f>
        <v/>
      </c>
      <c r="L2551" s="32">
        <f>IF(AND($A2551="",$B2551="",$C2551="",$F2551="",$G2551=""),"",IF(NOT(ISNUMBER($A2551)),"日付がない",IF($P2551="","氏名がない",IF($P2551="なし","氏名がメンバーにない",IF($O2551="","案件コードがない",IF($O2551="なし","案件コードが案件にない",IF($I2551="","時間がない",IF((N($F2551)*60+N($G2551))=0,"時間が0",IF($I2551=0,"丸めると0分","")))))))))</f>
        <v/>
      </c>
      <c r="M2551" s="58" t="n"/>
      <c r="N2551" s="33">
        <f>IF(ISNUMBER($A2551),DATE(YEAR($A2551),MONTH($A2551),1),"")</f>
        <v/>
      </c>
      <c r="O2551" s="34">
        <f>IF($C2551="","",IFERROR(MATCH($C2551,'案件'!$A$5:$A$84,0),"なし"))</f>
        <v/>
      </c>
      <c r="P2551" s="34">
        <f>IF($B2551="","",IFERROR(MATCH($B2551,'メンバー'!$B$5:$B$24,0),"なし"))</f>
        <v/>
      </c>
    </row>
    <row r="2552" ht="17" customHeight="1">
      <c r="A2552" s="23" t="n"/>
      <c r="B2552" s="21" t="n"/>
      <c r="C2552" s="21" t="n"/>
      <c r="D2552" s="29">
        <f>IF(OR($O2552="",$O2552="なし"),"",INDEX('案件'!$B$5:$B$84,$O2552)&amp;"")</f>
        <v/>
      </c>
      <c r="E2552" s="19" t="n"/>
      <c r="F2552" s="22" t="n"/>
      <c r="G2552" s="22" t="n"/>
      <c r="H2552" s="19" t="n"/>
      <c r="I2552" s="30">
        <f>IF(AND($F2552="",$G2552=""),"",IF(N('設定'!$B$11)&gt;0,ROUND((N($F2552)*60+N($G2552))/N('設定'!$B$11),0)*N('設定'!$B$11),(N($F2552)*60+N($G2552)))/60)</f>
        <v/>
      </c>
      <c r="J2552" s="31">
        <f>IF(OR($I2552="",$P2552="",$P2552="なし"),"",$I2552*N(INDEX('メンバー'!$D$5:$D$24,$P2552)))</f>
        <v/>
      </c>
      <c r="K2552" s="32">
        <f>IF(OR($O2552="",$O2552="なし"),"",INDEX('案件'!$D$5:$D$84,$O2552)&amp;"")</f>
        <v/>
      </c>
      <c r="L2552" s="32">
        <f>IF(AND($A2552="",$B2552="",$C2552="",$F2552="",$G2552=""),"",IF(NOT(ISNUMBER($A2552)),"日付がない",IF($P2552="","氏名がない",IF($P2552="なし","氏名がメンバーにない",IF($O2552="","案件コードがない",IF($O2552="なし","案件コードが案件にない",IF($I2552="","時間がない",IF((N($F2552)*60+N($G2552))=0,"時間が0",IF($I2552=0,"丸めると0分","")))))))))</f>
        <v/>
      </c>
      <c r="M2552" s="58" t="n"/>
      <c r="N2552" s="33">
        <f>IF(ISNUMBER($A2552),DATE(YEAR($A2552),MONTH($A2552),1),"")</f>
        <v/>
      </c>
      <c r="O2552" s="34">
        <f>IF($C2552="","",IFERROR(MATCH($C2552,'案件'!$A$5:$A$84,0),"なし"))</f>
        <v/>
      </c>
      <c r="P2552" s="34">
        <f>IF($B2552="","",IFERROR(MATCH($B2552,'メンバー'!$B$5:$B$24,0),"なし"))</f>
        <v/>
      </c>
    </row>
    <row r="2553" ht="17" customHeight="1">
      <c r="A2553" s="23" t="n"/>
      <c r="B2553" s="21" t="n"/>
      <c r="C2553" s="21" t="n"/>
      <c r="D2553" s="29">
        <f>IF(OR($O2553="",$O2553="なし"),"",INDEX('案件'!$B$5:$B$84,$O2553)&amp;"")</f>
        <v/>
      </c>
      <c r="E2553" s="19" t="n"/>
      <c r="F2553" s="22" t="n"/>
      <c r="G2553" s="22" t="n"/>
      <c r="H2553" s="19" t="n"/>
      <c r="I2553" s="30">
        <f>IF(AND($F2553="",$G2553=""),"",IF(N('設定'!$B$11)&gt;0,ROUND((N($F2553)*60+N($G2553))/N('設定'!$B$11),0)*N('設定'!$B$11),(N($F2553)*60+N($G2553)))/60)</f>
        <v/>
      </c>
      <c r="J2553" s="31">
        <f>IF(OR($I2553="",$P2553="",$P2553="なし"),"",$I2553*N(INDEX('メンバー'!$D$5:$D$24,$P2553)))</f>
        <v/>
      </c>
      <c r="K2553" s="32">
        <f>IF(OR($O2553="",$O2553="なし"),"",INDEX('案件'!$D$5:$D$84,$O2553)&amp;"")</f>
        <v/>
      </c>
      <c r="L2553" s="32">
        <f>IF(AND($A2553="",$B2553="",$C2553="",$F2553="",$G2553=""),"",IF(NOT(ISNUMBER($A2553)),"日付がない",IF($P2553="","氏名がない",IF($P2553="なし","氏名がメンバーにない",IF($O2553="","案件コードがない",IF($O2553="なし","案件コードが案件にない",IF($I2553="","時間がない",IF((N($F2553)*60+N($G2553))=0,"時間が0",IF($I2553=0,"丸めると0分","")))))))))</f>
        <v/>
      </c>
      <c r="M2553" s="58" t="n"/>
      <c r="N2553" s="33">
        <f>IF(ISNUMBER($A2553),DATE(YEAR($A2553),MONTH($A2553),1),"")</f>
        <v/>
      </c>
      <c r="O2553" s="34">
        <f>IF($C2553="","",IFERROR(MATCH($C2553,'案件'!$A$5:$A$84,0),"なし"))</f>
        <v/>
      </c>
      <c r="P2553" s="34">
        <f>IF($B2553="","",IFERROR(MATCH($B2553,'メンバー'!$B$5:$B$24,0),"なし"))</f>
        <v/>
      </c>
    </row>
    <row r="2554" ht="17" customHeight="1">
      <c r="A2554" s="23" t="n"/>
      <c r="B2554" s="21" t="n"/>
      <c r="C2554" s="21" t="n"/>
      <c r="D2554" s="29">
        <f>IF(OR($O2554="",$O2554="なし"),"",INDEX('案件'!$B$5:$B$84,$O2554)&amp;"")</f>
        <v/>
      </c>
      <c r="E2554" s="19" t="n"/>
      <c r="F2554" s="22" t="n"/>
      <c r="G2554" s="22" t="n"/>
      <c r="H2554" s="19" t="n"/>
      <c r="I2554" s="30">
        <f>IF(AND($F2554="",$G2554=""),"",IF(N('設定'!$B$11)&gt;0,ROUND((N($F2554)*60+N($G2554))/N('設定'!$B$11),0)*N('設定'!$B$11),(N($F2554)*60+N($G2554)))/60)</f>
        <v/>
      </c>
      <c r="J2554" s="31">
        <f>IF(OR($I2554="",$P2554="",$P2554="なし"),"",$I2554*N(INDEX('メンバー'!$D$5:$D$24,$P2554)))</f>
        <v/>
      </c>
      <c r="K2554" s="32">
        <f>IF(OR($O2554="",$O2554="なし"),"",INDEX('案件'!$D$5:$D$84,$O2554)&amp;"")</f>
        <v/>
      </c>
      <c r="L2554" s="32">
        <f>IF(AND($A2554="",$B2554="",$C2554="",$F2554="",$G2554=""),"",IF(NOT(ISNUMBER($A2554)),"日付がない",IF($P2554="","氏名がない",IF($P2554="なし","氏名がメンバーにない",IF($O2554="","案件コードがない",IF($O2554="なし","案件コードが案件にない",IF($I2554="","時間がない",IF((N($F2554)*60+N($G2554))=0,"時間が0",IF($I2554=0,"丸めると0分","")))))))))</f>
        <v/>
      </c>
      <c r="M2554" s="58" t="n"/>
      <c r="N2554" s="33">
        <f>IF(ISNUMBER($A2554),DATE(YEAR($A2554),MONTH($A2554),1),"")</f>
        <v/>
      </c>
      <c r="O2554" s="34">
        <f>IF($C2554="","",IFERROR(MATCH($C2554,'案件'!$A$5:$A$84,0),"なし"))</f>
        <v/>
      </c>
      <c r="P2554" s="34">
        <f>IF($B2554="","",IFERROR(MATCH($B2554,'メンバー'!$B$5:$B$24,0),"なし"))</f>
        <v/>
      </c>
    </row>
    <row r="2555" ht="17" customHeight="1">
      <c r="A2555" s="23" t="n"/>
      <c r="B2555" s="21" t="n"/>
      <c r="C2555" s="21" t="n"/>
      <c r="D2555" s="29">
        <f>IF(OR($O2555="",$O2555="なし"),"",INDEX('案件'!$B$5:$B$84,$O2555)&amp;"")</f>
        <v/>
      </c>
      <c r="E2555" s="19" t="n"/>
      <c r="F2555" s="22" t="n"/>
      <c r="G2555" s="22" t="n"/>
      <c r="H2555" s="19" t="n"/>
      <c r="I2555" s="30">
        <f>IF(AND($F2555="",$G2555=""),"",IF(N('設定'!$B$11)&gt;0,ROUND((N($F2555)*60+N($G2555))/N('設定'!$B$11),0)*N('設定'!$B$11),(N($F2555)*60+N($G2555)))/60)</f>
        <v/>
      </c>
      <c r="J2555" s="31">
        <f>IF(OR($I2555="",$P2555="",$P2555="なし"),"",$I2555*N(INDEX('メンバー'!$D$5:$D$24,$P2555)))</f>
        <v/>
      </c>
      <c r="K2555" s="32">
        <f>IF(OR($O2555="",$O2555="なし"),"",INDEX('案件'!$D$5:$D$84,$O2555)&amp;"")</f>
        <v/>
      </c>
      <c r="L2555" s="32">
        <f>IF(AND($A2555="",$B2555="",$C2555="",$F2555="",$G2555=""),"",IF(NOT(ISNUMBER($A2555)),"日付がない",IF($P2555="","氏名がない",IF($P2555="なし","氏名がメンバーにない",IF($O2555="","案件コードがない",IF($O2555="なし","案件コードが案件にない",IF($I2555="","時間がない",IF((N($F2555)*60+N($G2555))=0,"時間が0",IF($I2555=0,"丸めると0分","")))))))))</f>
        <v/>
      </c>
      <c r="M2555" s="58" t="n"/>
      <c r="N2555" s="33">
        <f>IF(ISNUMBER($A2555),DATE(YEAR($A2555),MONTH($A2555),1),"")</f>
        <v/>
      </c>
      <c r="O2555" s="34">
        <f>IF($C2555="","",IFERROR(MATCH($C2555,'案件'!$A$5:$A$84,0),"なし"))</f>
        <v/>
      </c>
      <c r="P2555" s="34">
        <f>IF($B2555="","",IFERROR(MATCH($B2555,'メンバー'!$B$5:$B$24,0),"なし"))</f>
        <v/>
      </c>
    </row>
    <row r="2556" ht="17" customHeight="1">
      <c r="A2556" s="23" t="n"/>
      <c r="B2556" s="21" t="n"/>
      <c r="C2556" s="21" t="n"/>
      <c r="D2556" s="29">
        <f>IF(OR($O2556="",$O2556="なし"),"",INDEX('案件'!$B$5:$B$84,$O2556)&amp;"")</f>
        <v/>
      </c>
      <c r="E2556" s="19" t="n"/>
      <c r="F2556" s="22" t="n"/>
      <c r="G2556" s="22" t="n"/>
      <c r="H2556" s="19" t="n"/>
      <c r="I2556" s="30">
        <f>IF(AND($F2556="",$G2556=""),"",IF(N('設定'!$B$11)&gt;0,ROUND((N($F2556)*60+N($G2556))/N('設定'!$B$11),0)*N('設定'!$B$11),(N($F2556)*60+N($G2556)))/60)</f>
        <v/>
      </c>
      <c r="J2556" s="31">
        <f>IF(OR($I2556="",$P2556="",$P2556="なし"),"",$I2556*N(INDEX('メンバー'!$D$5:$D$24,$P2556)))</f>
        <v/>
      </c>
      <c r="K2556" s="32">
        <f>IF(OR($O2556="",$O2556="なし"),"",INDEX('案件'!$D$5:$D$84,$O2556)&amp;"")</f>
        <v/>
      </c>
      <c r="L2556" s="32">
        <f>IF(AND($A2556="",$B2556="",$C2556="",$F2556="",$G2556=""),"",IF(NOT(ISNUMBER($A2556)),"日付がない",IF($P2556="","氏名がない",IF($P2556="なし","氏名がメンバーにない",IF($O2556="","案件コードがない",IF($O2556="なし","案件コードが案件にない",IF($I2556="","時間がない",IF((N($F2556)*60+N($G2556))=0,"時間が0",IF($I2556=0,"丸めると0分","")))))))))</f>
        <v/>
      </c>
      <c r="M2556" s="58" t="n"/>
      <c r="N2556" s="33">
        <f>IF(ISNUMBER($A2556),DATE(YEAR($A2556),MONTH($A2556),1),"")</f>
        <v/>
      </c>
      <c r="O2556" s="34">
        <f>IF($C2556="","",IFERROR(MATCH($C2556,'案件'!$A$5:$A$84,0),"なし"))</f>
        <v/>
      </c>
      <c r="P2556" s="34">
        <f>IF($B2556="","",IFERROR(MATCH($B2556,'メンバー'!$B$5:$B$24,0),"なし"))</f>
        <v/>
      </c>
    </row>
    <row r="2557" ht="17" customHeight="1">
      <c r="A2557" s="23" t="n"/>
      <c r="B2557" s="21" t="n"/>
      <c r="C2557" s="21" t="n"/>
      <c r="D2557" s="29">
        <f>IF(OR($O2557="",$O2557="なし"),"",INDEX('案件'!$B$5:$B$84,$O2557)&amp;"")</f>
        <v/>
      </c>
      <c r="E2557" s="19" t="n"/>
      <c r="F2557" s="22" t="n"/>
      <c r="G2557" s="22" t="n"/>
      <c r="H2557" s="19" t="n"/>
      <c r="I2557" s="30">
        <f>IF(AND($F2557="",$G2557=""),"",IF(N('設定'!$B$11)&gt;0,ROUND((N($F2557)*60+N($G2557))/N('設定'!$B$11),0)*N('設定'!$B$11),(N($F2557)*60+N($G2557)))/60)</f>
        <v/>
      </c>
      <c r="J2557" s="31">
        <f>IF(OR($I2557="",$P2557="",$P2557="なし"),"",$I2557*N(INDEX('メンバー'!$D$5:$D$24,$P2557)))</f>
        <v/>
      </c>
      <c r="K2557" s="32">
        <f>IF(OR($O2557="",$O2557="なし"),"",INDEX('案件'!$D$5:$D$84,$O2557)&amp;"")</f>
        <v/>
      </c>
      <c r="L2557" s="32">
        <f>IF(AND($A2557="",$B2557="",$C2557="",$F2557="",$G2557=""),"",IF(NOT(ISNUMBER($A2557)),"日付がない",IF($P2557="","氏名がない",IF($P2557="なし","氏名がメンバーにない",IF($O2557="","案件コードがない",IF($O2557="なし","案件コードが案件にない",IF($I2557="","時間がない",IF((N($F2557)*60+N($G2557))=0,"時間が0",IF($I2557=0,"丸めると0分","")))))))))</f>
        <v/>
      </c>
      <c r="M2557" s="58" t="n"/>
      <c r="N2557" s="33">
        <f>IF(ISNUMBER($A2557),DATE(YEAR($A2557),MONTH($A2557),1),"")</f>
        <v/>
      </c>
      <c r="O2557" s="34">
        <f>IF($C2557="","",IFERROR(MATCH($C2557,'案件'!$A$5:$A$84,0),"なし"))</f>
        <v/>
      </c>
      <c r="P2557" s="34">
        <f>IF($B2557="","",IFERROR(MATCH($B2557,'メンバー'!$B$5:$B$24,0),"なし"))</f>
        <v/>
      </c>
    </row>
    <row r="2558" ht="17" customHeight="1">
      <c r="A2558" s="23" t="n"/>
      <c r="B2558" s="21" t="n"/>
      <c r="C2558" s="21" t="n"/>
      <c r="D2558" s="29">
        <f>IF(OR($O2558="",$O2558="なし"),"",INDEX('案件'!$B$5:$B$84,$O2558)&amp;"")</f>
        <v/>
      </c>
      <c r="E2558" s="19" t="n"/>
      <c r="F2558" s="22" t="n"/>
      <c r="G2558" s="22" t="n"/>
      <c r="H2558" s="19" t="n"/>
      <c r="I2558" s="30">
        <f>IF(AND($F2558="",$G2558=""),"",IF(N('設定'!$B$11)&gt;0,ROUND((N($F2558)*60+N($G2558))/N('設定'!$B$11),0)*N('設定'!$B$11),(N($F2558)*60+N($G2558)))/60)</f>
        <v/>
      </c>
      <c r="J2558" s="31">
        <f>IF(OR($I2558="",$P2558="",$P2558="なし"),"",$I2558*N(INDEX('メンバー'!$D$5:$D$24,$P2558)))</f>
        <v/>
      </c>
      <c r="K2558" s="32">
        <f>IF(OR($O2558="",$O2558="なし"),"",INDEX('案件'!$D$5:$D$84,$O2558)&amp;"")</f>
        <v/>
      </c>
      <c r="L2558" s="32">
        <f>IF(AND($A2558="",$B2558="",$C2558="",$F2558="",$G2558=""),"",IF(NOT(ISNUMBER($A2558)),"日付がない",IF($P2558="","氏名がない",IF($P2558="なし","氏名がメンバーにない",IF($O2558="","案件コードがない",IF($O2558="なし","案件コードが案件にない",IF($I2558="","時間がない",IF((N($F2558)*60+N($G2558))=0,"時間が0",IF($I2558=0,"丸めると0分","")))))))))</f>
        <v/>
      </c>
      <c r="M2558" s="58" t="n"/>
      <c r="N2558" s="33">
        <f>IF(ISNUMBER($A2558),DATE(YEAR($A2558),MONTH($A2558),1),"")</f>
        <v/>
      </c>
      <c r="O2558" s="34">
        <f>IF($C2558="","",IFERROR(MATCH($C2558,'案件'!$A$5:$A$84,0),"なし"))</f>
        <v/>
      </c>
      <c r="P2558" s="34">
        <f>IF($B2558="","",IFERROR(MATCH($B2558,'メンバー'!$B$5:$B$24,0),"なし"))</f>
        <v/>
      </c>
    </row>
    <row r="2559" ht="17" customHeight="1">
      <c r="A2559" s="23" t="n"/>
      <c r="B2559" s="21" t="n"/>
      <c r="C2559" s="21" t="n"/>
      <c r="D2559" s="29">
        <f>IF(OR($O2559="",$O2559="なし"),"",INDEX('案件'!$B$5:$B$84,$O2559)&amp;"")</f>
        <v/>
      </c>
      <c r="E2559" s="19" t="n"/>
      <c r="F2559" s="22" t="n"/>
      <c r="G2559" s="22" t="n"/>
      <c r="H2559" s="19" t="n"/>
      <c r="I2559" s="30">
        <f>IF(AND($F2559="",$G2559=""),"",IF(N('設定'!$B$11)&gt;0,ROUND((N($F2559)*60+N($G2559))/N('設定'!$B$11),0)*N('設定'!$B$11),(N($F2559)*60+N($G2559)))/60)</f>
        <v/>
      </c>
      <c r="J2559" s="31">
        <f>IF(OR($I2559="",$P2559="",$P2559="なし"),"",$I2559*N(INDEX('メンバー'!$D$5:$D$24,$P2559)))</f>
        <v/>
      </c>
      <c r="K2559" s="32">
        <f>IF(OR($O2559="",$O2559="なし"),"",INDEX('案件'!$D$5:$D$84,$O2559)&amp;"")</f>
        <v/>
      </c>
      <c r="L2559" s="32">
        <f>IF(AND($A2559="",$B2559="",$C2559="",$F2559="",$G2559=""),"",IF(NOT(ISNUMBER($A2559)),"日付がない",IF($P2559="","氏名がない",IF($P2559="なし","氏名がメンバーにない",IF($O2559="","案件コードがない",IF($O2559="なし","案件コードが案件にない",IF($I2559="","時間がない",IF((N($F2559)*60+N($G2559))=0,"時間が0",IF($I2559=0,"丸めると0分","")))))))))</f>
        <v/>
      </c>
      <c r="M2559" s="58" t="n"/>
      <c r="N2559" s="33">
        <f>IF(ISNUMBER($A2559),DATE(YEAR($A2559),MONTH($A2559),1),"")</f>
        <v/>
      </c>
      <c r="O2559" s="34">
        <f>IF($C2559="","",IFERROR(MATCH($C2559,'案件'!$A$5:$A$84,0),"なし"))</f>
        <v/>
      </c>
      <c r="P2559" s="34">
        <f>IF($B2559="","",IFERROR(MATCH($B2559,'メンバー'!$B$5:$B$24,0),"なし"))</f>
        <v/>
      </c>
    </row>
    <row r="2560" ht="17" customHeight="1">
      <c r="A2560" s="23" t="n"/>
      <c r="B2560" s="21" t="n"/>
      <c r="C2560" s="21" t="n"/>
      <c r="D2560" s="29">
        <f>IF(OR($O2560="",$O2560="なし"),"",INDEX('案件'!$B$5:$B$84,$O2560)&amp;"")</f>
        <v/>
      </c>
      <c r="E2560" s="19" t="n"/>
      <c r="F2560" s="22" t="n"/>
      <c r="G2560" s="22" t="n"/>
      <c r="H2560" s="19" t="n"/>
      <c r="I2560" s="30">
        <f>IF(AND($F2560="",$G2560=""),"",IF(N('設定'!$B$11)&gt;0,ROUND((N($F2560)*60+N($G2560))/N('設定'!$B$11),0)*N('設定'!$B$11),(N($F2560)*60+N($G2560)))/60)</f>
        <v/>
      </c>
      <c r="J2560" s="31">
        <f>IF(OR($I2560="",$P2560="",$P2560="なし"),"",$I2560*N(INDEX('メンバー'!$D$5:$D$24,$P2560)))</f>
        <v/>
      </c>
      <c r="K2560" s="32">
        <f>IF(OR($O2560="",$O2560="なし"),"",INDEX('案件'!$D$5:$D$84,$O2560)&amp;"")</f>
        <v/>
      </c>
      <c r="L2560" s="32">
        <f>IF(AND($A2560="",$B2560="",$C2560="",$F2560="",$G2560=""),"",IF(NOT(ISNUMBER($A2560)),"日付がない",IF($P2560="","氏名がない",IF($P2560="なし","氏名がメンバーにない",IF($O2560="","案件コードがない",IF($O2560="なし","案件コードが案件にない",IF($I2560="","時間がない",IF((N($F2560)*60+N($G2560))=0,"時間が0",IF($I2560=0,"丸めると0分","")))))))))</f>
        <v/>
      </c>
      <c r="M2560" s="58" t="n"/>
      <c r="N2560" s="33">
        <f>IF(ISNUMBER($A2560),DATE(YEAR($A2560),MONTH($A2560),1),"")</f>
        <v/>
      </c>
      <c r="O2560" s="34">
        <f>IF($C2560="","",IFERROR(MATCH($C2560,'案件'!$A$5:$A$84,0),"なし"))</f>
        <v/>
      </c>
      <c r="P2560" s="34">
        <f>IF($B2560="","",IFERROR(MATCH($B2560,'メンバー'!$B$5:$B$24,0),"なし"))</f>
        <v/>
      </c>
    </row>
    <row r="2561" ht="17" customHeight="1">
      <c r="A2561" s="23" t="n"/>
      <c r="B2561" s="21" t="n"/>
      <c r="C2561" s="21" t="n"/>
      <c r="D2561" s="29">
        <f>IF(OR($O2561="",$O2561="なし"),"",INDEX('案件'!$B$5:$B$84,$O2561)&amp;"")</f>
        <v/>
      </c>
      <c r="E2561" s="19" t="n"/>
      <c r="F2561" s="22" t="n"/>
      <c r="G2561" s="22" t="n"/>
      <c r="H2561" s="19" t="n"/>
      <c r="I2561" s="30">
        <f>IF(AND($F2561="",$G2561=""),"",IF(N('設定'!$B$11)&gt;0,ROUND((N($F2561)*60+N($G2561))/N('設定'!$B$11),0)*N('設定'!$B$11),(N($F2561)*60+N($G2561)))/60)</f>
        <v/>
      </c>
      <c r="J2561" s="31">
        <f>IF(OR($I2561="",$P2561="",$P2561="なし"),"",$I2561*N(INDEX('メンバー'!$D$5:$D$24,$P2561)))</f>
        <v/>
      </c>
      <c r="K2561" s="32">
        <f>IF(OR($O2561="",$O2561="なし"),"",INDEX('案件'!$D$5:$D$84,$O2561)&amp;"")</f>
        <v/>
      </c>
      <c r="L2561" s="32">
        <f>IF(AND($A2561="",$B2561="",$C2561="",$F2561="",$G2561=""),"",IF(NOT(ISNUMBER($A2561)),"日付がない",IF($P2561="","氏名がない",IF($P2561="なし","氏名がメンバーにない",IF($O2561="","案件コードがない",IF($O2561="なし","案件コードが案件にない",IF($I2561="","時間がない",IF((N($F2561)*60+N($G2561))=0,"時間が0",IF($I2561=0,"丸めると0分","")))))))))</f>
        <v/>
      </c>
      <c r="M2561" s="58" t="n"/>
      <c r="N2561" s="33">
        <f>IF(ISNUMBER($A2561),DATE(YEAR($A2561),MONTH($A2561),1),"")</f>
        <v/>
      </c>
      <c r="O2561" s="34">
        <f>IF($C2561="","",IFERROR(MATCH($C2561,'案件'!$A$5:$A$84,0),"なし"))</f>
        <v/>
      </c>
      <c r="P2561" s="34">
        <f>IF($B2561="","",IFERROR(MATCH($B2561,'メンバー'!$B$5:$B$24,0),"なし"))</f>
        <v/>
      </c>
    </row>
    <row r="2562" ht="17" customHeight="1">
      <c r="A2562" s="23" t="n"/>
      <c r="B2562" s="21" t="n"/>
      <c r="C2562" s="21" t="n"/>
      <c r="D2562" s="29">
        <f>IF(OR($O2562="",$O2562="なし"),"",INDEX('案件'!$B$5:$B$84,$O2562)&amp;"")</f>
        <v/>
      </c>
      <c r="E2562" s="19" t="n"/>
      <c r="F2562" s="22" t="n"/>
      <c r="G2562" s="22" t="n"/>
      <c r="H2562" s="19" t="n"/>
      <c r="I2562" s="30">
        <f>IF(AND($F2562="",$G2562=""),"",IF(N('設定'!$B$11)&gt;0,ROUND((N($F2562)*60+N($G2562))/N('設定'!$B$11),0)*N('設定'!$B$11),(N($F2562)*60+N($G2562)))/60)</f>
        <v/>
      </c>
      <c r="J2562" s="31">
        <f>IF(OR($I2562="",$P2562="",$P2562="なし"),"",$I2562*N(INDEX('メンバー'!$D$5:$D$24,$P2562)))</f>
        <v/>
      </c>
      <c r="K2562" s="32">
        <f>IF(OR($O2562="",$O2562="なし"),"",INDEX('案件'!$D$5:$D$84,$O2562)&amp;"")</f>
        <v/>
      </c>
      <c r="L2562" s="32">
        <f>IF(AND($A2562="",$B2562="",$C2562="",$F2562="",$G2562=""),"",IF(NOT(ISNUMBER($A2562)),"日付がない",IF($P2562="","氏名がない",IF($P2562="なし","氏名がメンバーにない",IF($O2562="","案件コードがない",IF($O2562="なし","案件コードが案件にない",IF($I2562="","時間がない",IF((N($F2562)*60+N($G2562))=0,"時間が0",IF($I2562=0,"丸めると0分","")))))))))</f>
        <v/>
      </c>
      <c r="M2562" s="58" t="n"/>
      <c r="N2562" s="33">
        <f>IF(ISNUMBER($A2562),DATE(YEAR($A2562),MONTH($A2562),1),"")</f>
        <v/>
      </c>
      <c r="O2562" s="34">
        <f>IF($C2562="","",IFERROR(MATCH($C2562,'案件'!$A$5:$A$84,0),"なし"))</f>
        <v/>
      </c>
      <c r="P2562" s="34">
        <f>IF($B2562="","",IFERROR(MATCH($B2562,'メンバー'!$B$5:$B$24,0),"なし"))</f>
        <v/>
      </c>
    </row>
    <row r="2563" ht="17" customHeight="1">
      <c r="A2563" s="23" t="n"/>
      <c r="B2563" s="21" t="n"/>
      <c r="C2563" s="21" t="n"/>
      <c r="D2563" s="29">
        <f>IF(OR($O2563="",$O2563="なし"),"",INDEX('案件'!$B$5:$B$84,$O2563)&amp;"")</f>
        <v/>
      </c>
      <c r="E2563" s="19" t="n"/>
      <c r="F2563" s="22" t="n"/>
      <c r="G2563" s="22" t="n"/>
      <c r="H2563" s="19" t="n"/>
      <c r="I2563" s="30">
        <f>IF(AND($F2563="",$G2563=""),"",IF(N('設定'!$B$11)&gt;0,ROUND((N($F2563)*60+N($G2563))/N('設定'!$B$11),0)*N('設定'!$B$11),(N($F2563)*60+N($G2563)))/60)</f>
        <v/>
      </c>
      <c r="J2563" s="31">
        <f>IF(OR($I2563="",$P2563="",$P2563="なし"),"",$I2563*N(INDEX('メンバー'!$D$5:$D$24,$P2563)))</f>
        <v/>
      </c>
      <c r="K2563" s="32">
        <f>IF(OR($O2563="",$O2563="なし"),"",INDEX('案件'!$D$5:$D$84,$O2563)&amp;"")</f>
        <v/>
      </c>
      <c r="L2563" s="32">
        <f>IF(AND($A2563="",$B2563="",$C2563="",$F2563="",$G2563=""),"",IF(NOT(ISNUMBER($A2563)),"日付がない",IF($P2563="","氏名がない",IF($P2563="なし","氏名がメンバーにない",IF($O2563="","案件コードがない",IF($O2563="なし","案件コードが案件にない",IF($I2563="","時間がない",IF((N($F2563)*60+N($G2563))=0,"時間が0",IF($I2563=0,"丸めると0分","")))))))))</f>
        <v/>
      </c>
      <c r="M2563" s="58" t="n"/>
      <c r="N2563" s="33">
        <f>IF(ISNUMBER($A2563),DATE(YEAR($A2563),MONTH($A2563),1),"")</f>
        <v/>
      </c>
      <c r="O2563" s="34">
        <f>IF($C2563="","",IFERROR(MATCH($C2563,'案件'!$A$5:$A$84,0),"なし"))</f>
        <v/>
      </c>
      <c r="P2563" s="34">
        <f>IF($B2563="","",IFERROR(MATCH($B2563,'メンバー'!$B$5:$B$24,0),"なし"))</f>
        <v/>
      </c>
    </row>
    <row r="2564" ht="17" customHeight="1">
      <c r="A2564" s="23" t="n"/>
      <c r="B2564" s="21" t="n"/>
      <c r="C2564" s="21" t="n"/>
      <c r="D2564" s="29">
        <f>IF(OR($O2564="",$O2564="なし"),"",INDEX('案件'!$B$5:$B$84,$O2564)&amp;"")</f>
        <v/>
      </c>
      <c r="E2564" s="19" t="n"/>
      <c r="F2564" s="22" t="n"/>
      <c r="G2564" s="22" t="n"/>
      <c r="H2564" s="19" t="n"/>
      <c r="I2564" s="30">
        <f>IF(AND($F2564="",$G2564=""),"",IF(N('設定'!$B$11)&gt;0,ROUND((N($F2564)*60+N($G2564))/N('設定'!$B$11),0)*N('設定'!$B$11),(N($F2564)*60+N($G2564)))/60)</f>
        <v/>
      </c>
      <c r="J2564" s="31">
        <f>IF(OR($I2564="",$P2564="",$P2564="なし"),"",$I2564*N(INDEX('メンバー'!$D$5:$D$24,$P2564)))</f>
        <v/>
      </c>
      <c r="K2564" s="32">
        <f>IF(OR($O2564="",$O2564="なし"),"",INDEX('案件'!$D$5:$D$84,$O2564)&amp;"")</f>
        <v/>
      </c>
      <c r="L2564" s="32">
        <f>IF(AND($A2564="",$B2564="",$C2564="",$F2564="",$G2564=""),"",IF(NOT(ISNUMBER($A2564)),"日付がない",IF($P2564="","氏名がない",IF($P2564="なし","氏名がメンバーにない",IF($O2564="","案件コードがない",IF($O2564="なし","案件コードが案件にない",IF($I2564="","時間がない",IF((N($F2564)*60+N($G2564))=0,"時間が0",IF($I2564=0,"丸めると0分","")))))))))</f>
        <v/>
      </c>
      <c r="M2564" s="58" t="n"/>
      <c r="N2564" s="33">
        <f>IF(ISNUMBER($A2564),DATE(YEAR($A2564),MONTH($A2564),1),"")</f>
        <v/>
      </c>
      <c r="O2564" s="34">
        <f>IF($C2564="","",IFERROR(MATCH($C2564,'案件'!$A$5:$A$84,0),"なし"))</f>
        <v/>
      </c>
      <c r="P2564" s="34">
        <f>IF($B2564="","",IFERROR(MATCH($B2564,'メンバー'!$B$5:$B$24,0),"なし"))</f>
        <v/>
      </c>
    </row>
    <row r="2565" ht="17" customHeight="1">
      <c r="A2565" s="23" t="n"/>
      <c r="B2565" s="21" t="n"/>
      <c r="C2565" s="21" t="n"/>
      <c r="D2565" s="29">
        <f>IF(OR($O2565="",$O2565="なし"),"",INDEX('案件'!$B$5:$B$84,$O2565)&amp;"")</f>
        <v/>
      </c>
      <c r="E2565" s="19" t="n"/>
      <c r="F2565" s="22" t="n"/>
      <c r="G2565" s="22" t="n"/>
      <c r="H2565" s="19" t="n"/>
      <c r="I2565" s="30">
        <f>IF(AND($F2565="",$G2565=""),"",IF(N('設定'!$B$11)&gt;0,ROUND((N($F2565)*60+N($G2565))/N('設定'!$B$11),0)*N('設定'!$B$11),(N($F2565)*60+N($G2565)))/60)</f>
        <v/>
      </c>
      <c r="J2565" s="31">
        <f>IF(OR($I2565="",$P2565="",$P2565="なし"),"",$I2565*N(INDEX('メンバー'!$D$5:$D$24,$P2565)))</f>
        <v/>
      </c>
      <c r="K2565" s="32">
        <f>IF(OR($O2565="",$O2565="なし"),"",INDEX('案件'!$D$5:$D$84,$O2565)&amp;"")</f>
        <v/>
      </c>
      <c r="L2565" s="32">
        <f>IF(AND($A2565="",$B2565="",$C2565="",$F2565="",$G2565=""),"",IF(NOT(ISNUMBER($A2565)),"日付がない",IF($P2565="","氏名がない",IF($P2565="なし","氏名がメンバーにない",IF($O2565="","案件コードがない",IF($O2565="なし","案件コードが案件にない",IF($I2565="","時間がない",IF((N($F2565)*60+N($G2565))=0,"時間が0",IF($I2565=0,"丸めると0分","")))))))))</f>
        <v/>
      </c>
      <c r="M2565" s="58" t="n"/>
      <c r="N2565" s="33">
        <f>IF(ISNUMBER($A2565),DATE(YEAR($A2565),MONTH($A2565),1),"")</f>
        <v/>
      </c>
      <c r="O2565" s="34">
        <f>IF($C2565="","",IFERROR(MATCH($C2565,'案件'!$A$5:$A$84,0),"なし"))</f>
        <v/>
      </c>
      <c r="P2565" s="34">
        <f>IF($B2565="","",IFERROR(MATCH($B2565,'メンバー'!$B$5:$B$24,0),"なし"))</f>
        <v/>
      </c>
    </row>
    <row r="2566" ht="17" customHeight="1">
      <c r="A2566" s="23" t="n"/>
      <c r="B2566" s="21" t="n"/>
      <c r="C2566" s="21" t="n"/>
      <c r="D2566" s="29">
        <f>IF(OR($O2566="",$O2566="なし"),"",INDEX('案件'!$B$5:$B$84,$O2566)&amp;"")</f>
        <v/>
      </c>
      <c r="E2566" s="19" t="n"/>
      <c r="F2566" s="22" t="n"/>
      <c r="G2566" s="22" t="n"/>
      <c r="H2566" s="19" t="n"/>
      <c r="I2566" s="30">
        <f>IF(AND($F2566="",$G2566=""),"",IF(N('設定'!$B$11)&gt;0,ROUND((N($F2566)*60+N($G2566))/N('設定'!$B$11),0)*N('設定'!$B$11),(N($F2566)*60+N($G2566)))/60)</f>
        <v/>
      </c>
      <c r="J2566" s="31">
        <f>IF(OR($I2566="",$P2566="",$P2566="なし"),"",$I2566*N(INDEX('メンバー'!$D$5:$D$24,$P2566)))</f>
        <v/>
      </c>
      <c r="K2566" s="32">
        <f>IF(OR($O2566="",$O2566="なし"),"",INDEX('案件'!$D$5:$D$84,$O2566)&amp;"")</f>
        <v/>
      </c>
      <c r="L2566" s="32">
        <f>IF(AND($A2566="",$B2566="",$C2566="",$F2566="",$G2566=""),"",IF(NOT(ISNUMBER($A2566)),"日付がない",IF($P2566="","氏名がない",IF($P2566="なし","氏名がメンバーにない",IF($O2566="","案件コードがない",IF($O2566="なし","案件コードが案件にない",IF($I2566="","時間がない",IF((N($F2566)*60+N($G2566))=0,"時間が0",IF($I2566=0,"丸めると0分","")))))))))</f>
        <v/>
      </c>
      <c r="M2566" s="58" t="n"/>
      <c r="N2566" s="33">
        <f>IF(ISNUMBER($A2566),DATE(YEAR($A2566),MONTH($A2566),1),"")</f>
        <v/>
      </c>
      <c r="O2566" s="34">
        <f>IF($C2566="","",IFERROR(MATCH($C2566,'案件'!$A$5:$A$84,0),"なし"))</f>
        <v/>
      </c>
      <c r="P2566" s="34">
        <f>IF($B2566="","",IFERROR(MATCH($B2566,'メンバー'!$B$5:$B$24,0),"なし"))</f>
        <v/>
      </c>
    </row>
    <row r="2567" ht="17" customHeight="1">
      <c r="A2567" s="23" t="n"/>
      <c r="B2567" s="21" t="n"/>
      <c r="C2567" s="21" t="n"/>
      <c r="D2567" s="29">
        <f>IF(OR($O2567="",$O2567="なし"),"",INDEX('案件'!$B$5:$B$84,$O2567)&amp;"")</f>
        <v/>
      </c>
      <c r="E2567" s="19" t="n"/>
      <c r="F2567" s="22" t="n"/>
      <c r="G2567" s="22" t="n"/>
      <c r="H2567" s="19" t="n"/>
      <c r="I2567" s="30">
        <f>IF(AND($F2567="",$G2567=""),"",IF(N('設定'!$B$11)&gt;0,ROUND((N($F2567)*60+N($G2567))/N('設定'!$B$11),0)*N('設定'!$B$11),(N($F2567)*60+N($G2567)))/60)</f>
        <v/>
      </c>
      <c r="J2567" s="31">
        <f>IF(OR($I2567="",$P2567="",$P2567="なし"),"",$I2567*N(INDEX('メンバー'!$D$5:$D$24,$P2567)))</f>
        <v/>
      </c>
      <c r="K2567" s="32">
        <f>IF(OR($O2567="",$O2567="なし"),"",INDEX('案件'!$D$5:$D$84,$O2567)&amp;"")</f>
        <v/>
      </c>
      <c r="L2567" s="32">
        <f>IF(AND($A2567="",$B2567="",$C2567="",$F2567="",$G2567=""),"",IF(NOT(ISNUMBER($A2567)),"日付がない",IF($P2567="","氏名がない",IF($P2567="なし","氏名がメンバーにない",IF($O2567="","案件コードがない",IF($O2567="なし","案件コードが案件にない",IF($I2567="","時間がない",IF((N($F2567)*60+N($G2567))=0,"時間が0",IF($I2567=0,"丸めると0分","")))))))))</f>
        <v/>
      </c>
      <c r="M2567" s="58" t="n"/>
      <c r="N2567" s="33">
        <f>IF(ISNUMBER($A2567),DATE(YEAR($A2567),MONTH($A2567),1),"")</f>
        <v/>
      </c>
      <c r="O2567" s="34">
        <f>IF($C2567="","",IFERROR(MATCH($C2567,'案件'!$A$5:$A$84,0),"なし"))</f>
        <v/>
      </c>
      <c r="P2567" s="34">
        <f>IF($B2567="","",IFERROR(MATCH($B2567,'メンバー'!$B$5:$B$24,0),"なし"))</f>
        <v/>
      </c>
    </row>
    <row r="2568" ht="17" customHeight="1">
      <c r="A2568" s="23" t="n"/>
      <c r="B2568" s="21" t="n"/>
      <c r="C2568" s="21" t="n"/>
      <c r="D2568" s="29">
        <f>IF(OR($O2568="",$O2568="なし"),"",INDEX('案件'!$B$5:$B$84,$O2568)&amp;"")</f>
        <v/>
      </c>
      <c r="E2568" s="19" t="n"/>
      <c r="F2568" s="22" t="n"/>
      <c r="G2568" s="22" t="n"/>
      <c r="H2568" s="19" t="n"/>
      <c r="I2568" s="30">
        <f>IF(AND($F2568="",$G2568=""),"",IF(N('設定'!$B$11)&gt;0,ROUND((N($F2568)*60+N($G2568))/N('設定'!$B$11),0)*N('設定'!$B$11),(N($F2568)*60+N($G2568)))/60)</f>
        <v/>
      </c>
      <c r="J2568" s="31">
        <f>IF(OR($I2568="",$P2568="",$P2568="なし"),"",$I2568*N(INDEX('メンバー'!$D$5:$D$24,$P2568)))</f>
        <v/>
      </c>
      <c r="K2568" s="32">
        <f>IF(OR($O2568="",$O2568="なし"),"",INDEX('案件'!$D$5:$D$84,$O2568)&amp;"")</f>
        <v/>
      </c>
      <c r="L2568" s="32">
        <f>IF(AND($A2568="",$B2568="",$C2568="",$F2568="",$G2568=""),"",IF(NOT(ISNUMBER($A2568)),"日付がない",IF($P2568="","氏名がない",IF($P2568="なし","氏名がメンバーにない",IF($O2568="","案件コードがない",IF($O2568="なし","案件コードが案件にない",IF($I2568="","時間がない",IF((N($F2568)*60+N($G2568))=0,"時間が0",IF($I2568=0,"丸めると0分","")))))))))</f>
        <v/>
      </c>
      <c r="M2568" s="58" t="n"/>
      <c r="N2568" s="33">
        <f>IF(ISNUMBER($A2568),DATE(YEAR($A2568),MONTH($A2568),1),"")</f>
        <v/>
      </c>
      <c r="O2568" s="34">
        <f>IF($C2568="","",IFERROR(MATCH($C2568,'案件'!$A$5:$A$84,0),"なし"))</f>
        <v/>
      </c>
      <c r="P2568" s="34">
        <f>IF($B2568="","",IFERROR(MATCH($B2568,'メンバー'!$B$5:$B$24,0),"なし"))</f>
        <v/>
      </c>
    </row>
    <row r="2569" ht="17" customHeight="1">
      <c r="A2569" s="23" t="n"/>
      <c r="B2569" s="21" t="n"/>
      <c r="C2569" s="21" t="n"/>
      <c r="D2569" s="29">
        <f>IF(OR($O2569="",$O2569="なし"),"",INDEX('案件'!$B$5:$B$84,$O2569)&amp;"")</f>
        <v/>
      </c>
      <c r="E2569" s="19" t="n"/>
      <c r="F2569" s="22" t="n"/>
      <c r="G2569" s="22" t="n"/>
      <c r="H2569" s="19" t="n"/>
      <c r="I2569" s="30">
        <f>IF(AND($F2569="",$G2569=""),"",IF(N('設定'!$B$11)&gt;0,ROUND((N($F2569)*60+N($G2569))/N('設定'!$B$11),0)*N('設定'!$B$11),(N($F2569)*60+N($G2569)))/60)</f>
        <v/>
      </c>
      <c r="J2569" s="31">
        <f>IF(OR($I2569="",$P2569="",$P2569="なし"),"",$I2569*N(INDEX('メンバー'!$D$5:$D$24,$P2569)))</f>
        <v/>
      </c>
      <c r="K2569" s="32">
        <f>IF(OR($O2569="",$O2569="なし"),"",INDEX('案件'!$D$5:$D$84,$O2569)&amp;"")</f>
        <v/>
      </c>
      <c r="L2569" s="32">
        <f>IF(AND($A2569="",$B2569="",$C2569="",$F2569="",$G2569=""),"",IF(NOT(ISNUMBER($A2569)),"日付がない",IF($P2569="","氏名がない",IF($P2569="なし","氏名がメンバーにない",IF($O2569="","案件コードがない",IF($O2569="なし","案件コードが案件にない",IF($I2569="","時間がない",IF((N($F2569)*60+N($G2569))=0,"時間が0",IF($I2569=0,"丸めると0分","")))))))))</f>
        <v/>
      </c>
      <c r="M2569" s="58" t="n"/>
      <c r="N2569" s="33">
        <f>IF(ISNUMBER($A2569),DATE(YEAR($A2569),MONTH($A2569),1),"")</f>
        <v/>
      </c>
      <c r="O2569" s="34">
        <f>IF($C2569="","",IFERROR(MATCH($C2569,'案件'!$A$5:$A$84,0),"なし"))</f>
        <v/>
      </c>
      <c r="P2569" s="34">
        <f>IF($B2569="","",IFERROR(MATCH($B2569,'メンバー'!$B$5:$B$24,0),"なし"))</f>
        <v/>
      </c>
    </row>
    <row r="2570" ht="17" customHeight="1">
      <c r="A2570" s="23" t="n"/>
      <c r="B2570" s="21" t="n"/>
      <c r="C2570" s="21" t="n"/>
      <c r="D2570" s="29">
        <f>IF(OR($O2570="",$O2570="なし"),"",INDEX('案件'!$B$5:$B$84,$O2570)&amp;"")</f>
        <v/>
      </c>
      <c r="E2570" s="19" t="n"/>
      <c r="F2570" s="22" t="n"/>
      <c r="G2570" s="22" t="n"/>
      <c r="H2570" s="19" t="n"/>
      <c r="I2570" s="30">
        <f>IF(AND($F2570="",$G2570=""),"",IF(N('設定'!$B$11)&gt;0,ROUND((N($F2570)*60+N($G2570))/N('設定'!$B$11),0)*N('設定'!$B$11),(N($F2570)*60+N($G2570)))/60)</f>
        <v/>
      </c>
      <c r="J2570" s="31">
        <f>IF(OR($I2570="",$P2570="",$P2570="なし"),"",$I2570*N(INDEX('メンバー'!$D$5:$D$24,$P2570)))</f>
        <v/>
      </c>
      <c r="K2570" s="32">
        <f>IF(OR($O2570="",$O2570="なし"),"",INDEX('案件'!$D$5:$D$84,$O2570)&amp;"")</f>
        <v/>
      </c>
      <c r="L2570" s="32">
        <f>IF(AND($A2570="",$B2570="",$C2570="",$F2570="",$G2570=""),"",IF(NOT(ISNUMBER($A2570)),"日付がない",IF($P2570="","氏名がない",IF($P2570="なし","氏名がメンバーにない",IF($O2570="","案件コードがない",IF($O2570="なし","案件コードが案件にない",IF($I2570="","時間がない",IF((N($F2570)*60+N($G2570))=0,"時間が0",IF($I2570=0,"丸めると0分","")))))))))</f>
        <v/>
      </c>
      <c r="M2570" s="58" t="n"/>
      <c r="N2570" s="33">
        <f>IF(ISNUMBER($A2570),DATE(YEAR($A2570),MONTH($A2570),1),"")</f>
        <v/>
      </c>
      <c r="O2570" s="34">
        <f>IF($C2570="","",IFERROR(MATCH($C2570,'案件'!$A$5:$A$84,0),"なし"))</f>
        <v/>
      </c>
      <c r="P2570" s="34">
        <f>IF($B2570="","",IFERROR(MATCH($B2570,'メンバー'!$B$5:$B$24,0),"なし"))</f>
        <v/>
      </c>
    </row>
    <row r="2571" ht="17" customHeight="1">
      <c r="A2571" s="23" t="n"/>
      <c r="B2571" s="21" t="n"/>
      <c r="C2571" s="21" t="n"/>
      <c r="D2571" s="29">
        <f>IF(OR($O2571="",$O2571="なし"),"",INDEX('案件'!$B$5:$B$84,$O2571)&amp;"")</f>
        <v/>
      </c>
      <c r="E2571" s="19" t="n"/>
      <c r="F2571" s="22" t="n"/>
      <c r="G2571" s="22" t="n"/>
      <c r="H2571" s="19" t="n"/>
      <c r="I2571" s="30">
        <f>IF(AND($F2571="",$G2571=""),"",IF(N('設定'!$B$11)&gt;0,ROUND((N($F2571)*60+N($G2571))/N('設定'!$B$11),0)*N('設定'!$B$11),(N($F2571)*60+N($G2571)))/60)</f>
        <v/>
      </c>
      <c r="J2571" s="31">
        <f>IF(OR($I2571="",$P2571="",$P2571="なし"),"",$I2571*N(INDEX('メンバー'!$D$5:$D$24,$P2571)))</f>
        <v/>
      </c>
      <c r="K2571" s="32">
        <f>IF(OR($O2571="",$O2571="なし"),"",INDEX('案件'!$D$5:$D$84,$O2571)&amp;"")</f>
        <v/>
      </c>
      <c r="L2571" s="32">
        <f>IF(AND($A2571="",$B2571="",$C2571="",$F2571="",$G2571=""),"",IF(NOT(ISNUMBER($A2571)),"日付がない",IF($P2571="","氏名がない",IF($P2571="なし","氏名がメンバーにない",IF($O2571="","案件コードがない",IF($O2571="なし","案件コードが案件にない",IF($I2571="","時間がない",IF((N($F2571)*60+N($G2571))=0,"時間が0",IF($I2571=0,"丸めると0分","")))))))))</f>
        <v/>
      </c>
      <c r="M2571" s="58" t="n"/>
      <c r="N2571" s="33">
        <f>IF(ISNUMBER($A2571),DATE(YEAR($A2571),MONTH($A2571),1),"")</f>
        <v/>
      </c>
      <c r="O2571" s="34">
        <f>IF($C2571="","",IFERROR(MATCH($C2571,'案件'!$A$5:$A$84,0),"なし"))</f>
        <v/>
      </c>
      <c r="P2571" s="34">
        <f>IF($B2571="","",IFERROR(MATCH($B2571,'メンバー'!$B$5:$B$24,0),"なし"))</f>
        <v/>
      </c>
    </row>
    <row r="2572" ht="17" customHeight="1">
      <c r="A2572" s="23" t="n"/>
      <c r="B2572" s="21" t="n"/>
      <c r="C2572" s="21" t="n"/>
      <c r="D2572" s="29">
        <f>IF(OR($O2572="",$O2572="なし"),"",INDEX('案件'!$B$5:$B$84,$O2572)&amp;"")</f>
        <v/>
      </c>
      <c r="E2572" s="19" t="n"/>
      <c r="F2572" s="22" t="n"/>
      <c r="G2572" s="22" t="n"/>
      <c r="H2572" s="19" t="n"/>
      <c r="I2572" s="30">
        <f>IF(AND($F2572="",$G2572=""),"",IF(N('設定'!$B$11)&gt;0,ROUND((N($F2572)*60+N($G2572))/N('設定'!$B$11),0)*N('設定'!$B$11),(N($F2572)*60+N($G2572)))/60)</f>
        <v/>
      </c>
      <c r="J2572" s="31">
        <f>IF(OR($I2572="",$P2572="",$P2572="なし"),"",$I2572*N(INDEX('メンバー'!$D$5:$D$24,$P2572)))</f>
        <v/>
      </c>
      <c r="K2572" s="32">
        <f>IF(OR($O2572="",$O2572="なし"),"",INDEX('案件'!$D$5:$D$84,$O2572)&amp;"")</f>
        <v/>
      </c>
      <c r="L2572" s="32">
        <f>IF(AND($A2572="",$B2572="",$C2572="",$F2572="",$G2572=""),"",IF(NOT(ISNUMBER($A2572)),"日付がない",IF($P2572="","氏名がない",IF($P2572="なし","氏名がメンバーにない",IF($O2572="","案件コードがない",IF($O2572="なし","案件コードが案件にない",IF($I2572="","時間がない",IF((N($F2572)*60+N($G2572))=0,"時間が0",IF($I2572=0,"丸めると0分","")))))))))</f>
        <v/>
      </c>
      <c r="M2572" s="58" t="n"/>
      <c r="N2572" s="33">
        <f>IF(ISNUMBER($A2572),DATE(YEAR($A2572),MONTH($A2572),1),"")</f>
        <v/>
      </c>
      <c r="O2572" s="34">
        <f>IF($C2572="","",IFERROR(MATCH($C2572,'案件'!$A$5:$A$84,0),"なし"))</f>
        <v/>
      </c>
      <c r="P2572" s="34">
        <f>IF($B2572="","",IFERROR(MATCH($B2572,'メンバー'!$B$5:$B$24,0),"なし"))</f>
        <v/>
      </c>
    </row>
    <row r="2573" ht="17" customHeight="1">
      <c r="A2573" s="23" t="n"/>
      <c r="B2573" s="21" t="n"/>
      <c r="C2573" s="21" t="n"/>
      <c r="D2573" s="29">
        <f>IF(OR($O2573="",$O2573="なし"),"",INDEX('案件'!$B$5:$B$84,$O2573)&amp;"")</f>
        <v/>
      </c>
      <c r="E2573" s="19" t="n"/>
      <c r="F2573" s="22" t="n"/>
      <c r="G2573" s="22" t="n"/>
      <c r="H2573" s="19" t="n"/>
      <c r="I2573" s="30">
        <f>IF(AND($F2573="",$G2573=""),"",IF(N('設定'!$B$11)&gt;0,ROUND((N($F2573)*60+N($G2573))/N('設定'!$B$11),0)*N('設定'!$B$11),(N($F2573)*60+N($G2573)))/60)</f>
        <v/>
      </c>
      <c r="J2573" s="31">
        <f>IF(OR($I2573="",$P2573="",$P2573="なし"),"",$I2573*N(INDEX('メンバー'!$D$5:$D$24,$P2573)))</f>
        <v/>
      </c>
      <c r="K2573" s="32">
        <f>IF(OR($O2573="",$O2573="なし"),"",INDEX('案件'!$D$5:$D$84,$O2573)&amp;"")</f>
        <v/>
      </c>
      <c r="L2573" s="32">
        <f>IF(AND($A2573="",$B2573="",$C2573="",$F2573="",$G2573=""),"",IF(NOT(ISNUMBER($A2573)),"日付がない",IF($P2573="","氏名がない",IF($P2573="なし","氏名がメンバーにない",IF($O2573="","案件コードがない",IF($O2573="なし","案件コードが案件にない",IF($I2573="","時間がない",IF((N($F2573)*60+N($G2573))=0,"時間が0",IF($I2573=0,"丸めると0分","")))))))))</f>
        <v/>
      </c>
      <c r="M2573" s="58" t="n"/>
      <c r="N2573" s="33">
        <f>IF(ISNUMBER($A2573),DATE(YEAR($A2573),MONTH($A2573),1),"")</f>
        <v/>
      </c>
      <c r="O2573" s="34">
        <f>IF($C2573="","",IFERROR(MATCH($C2573,'案件'!$A$5:$A$84,0),"なし"))</f>
        <v/>
      </c>
      <c r="P2573" s="34">
        <f>IF($B2573="","",IFERROR(MATCH($B2573,'メンバー'!$B$5:$B$24,0),"なし"))</f>
        <v/>
      </c>
    </row>
    <row r="2574" ht="17" customHeight="1">
      <c r="A2574" s="23" t="n"/>
      <c r="B2574" s="21" t="n"/>
      <c r="C2574" s="21" t="n"/>
      <c r="D2574" s="29">
        <f>IF(OR($O2574="",$O2574="なし"),"",INDEX('案件'!$B$5:$B$84,$O2574)&amp;"")</f>
        <v/>
      </c>
      <c r="E2574" s="19" t="n"/>
      <c r="F2574" s="22" t="n"/>
      <c r="G2574" s="22" t="n"/>
      <c r="H2574" s="19" t="n"/>
      <c r="I2574" s="30">
        <f>IF(AND($F2574="",$G2574=""),"",IF(N('設定'!$B$11)&gt;0,ROUND((N($F2574)*60+N($G2574))/N('設定'!$B$11),0)*N('設定'!$B$11),(N($F2574)*60+N($G2574)))/60)</f>
        <v/>
      </c>
      <c r="J2574" s="31">
        <f>IF(OR($I2574="",$P2574="",$P2574="なし"),"",$I2574*N(INDEX('メンバー'!$D$5:$D$24,$P2574)))</f>
        <v/>
      </c>
      <c r="K2574" s="32">
        <f>IF(OR($O2574="",$O2574="なし"),"",INDEX('案件'!$D$5:$D$84,$O2574)&amp;"")</f>
        <v/>
      </c>
      <c r="L2574" s="32">
        <f>IF(AND($A2574="",$B2574="",$C2574="",$F2574="",$G2574=""),"",IF(NOT(ISNUMBER($A2574)),"日付がない",IF($P2574="","氏名がない",IF($P2574="なし","氏名がメンバーにない",IF($O2574="","案件コードがない",IF($O2574="なし","案件コードが案件にない",IF($I2574="","時間がない",IF((N($F2574)*60+N($G2574))=0,"時間が0",IF($I2574=0,"丸めると0分","")))))))))</f>
        <v/>
      </c>
      <c r="M2574" s="58" t="n"/>
      <c r="N2574" s="33">
        <f>IF(ISNUMBER($A2574),DATE(YEAR($A2574),MONTH($A2574),1),"")</f>
        <v/>
      </c>
      <c r="O2574" s="34">
        <f>IF($C2574="","",IFERROR(MATCH($C2574,'案件'!$A$5:$A$84,0),"なし"))</f>
        <v/>
      </c>
      <c r="P2574" s="34">
        <f>IF($B2574="","",IFERROR(MATCH($B2574,'メンバー'!$B$5:$B$24,0),"なし"))</f>
        <v/>
      </c>
    </row>
    <row r="2575" ht="17" customHeight="1">
      <c r="A2575" s="23" t="n"/>
      <c r="B2575" s="21" t="n"/>
      <c r="C2575" s="21" t="n"/>
      <c r="D2575" s="29">
        <f>IF(OR($O2575="",$O2575="なし"),"",INDEX('案件'!$B$5:$B$84,$O2575)&amp;"")</f>
        <v/>
      </c>
      <c r="E2575" s="19" t="n"/>
      <c r="F2575" s="22" t="n"/>
      <c r="G2575" s="22" t="n"/>
      <c r="H2575" s="19" t="n"/>
      <c r="I2575" s="30">
        <f>IF(AND($F2575="",$G2575=""),"",IF(N('設定'!$B$11)&gt;0,ROUND((N($F2575)*60+N($G2575))/N('設定'!$B$11),0)*N('設定'!$B$11),(N($F2575)*60+N($G2575)))/60)</f>
        <v/>
      </c>
      <c r="J2575" s="31">
        <f>IF(OR($I2575="",$P2575="",$P2575="なし"),"",$I2575*N(INDEX('メンバー'!$D$5:$D$24,$P2575)))</f>
        <v/>
      </c>
      <c r="K2575" s="32">
        <f>IF(OR($O2575="",$O2575="なし"),"",INDEX('案件'!$D$5:$D$84,$O2575)&amp;"")</f>
        <v/>
      </c>
      <c r="L2575" s="32">
        <f>IF(AND($A2575="",$B2575="",$C2575="",$F2575="",$G2575=""),"",IF(NOT(ISNUMBER($A2575)),"日付がない",IF($P2575="","氏名がない",IF($P2575="なし","氏名がメンバーにない",IF($O2575="","案件コードがない",IF($O2575="なし","案件コードが案件にない",IF($I2575="","時間がない",IF((N($F2575)*60+N($G2575))=0,"時間が0",IF($I2575=0,"丸めると0分","")))))))))</f>
        <v/>
      </c>
      <c r="M2575" s="58" t="n"/>
      <c r="N2575" s="33">
        <f>IF(ISNUMBER($A2575),DATE(YEAR($A2575),MONTH($A2575),1),"")</f>
        <v/>
      </c>
      <c r="O2575" s="34">
        <f>IF($C2575="","",IFERROR(MATCH($C2575,'案件'!$A$5:$A$84,0),"なし"))</f>
        <v/>
      </c>
      <c r="P2575" s="34">
        <f>IF($B2575="","",IFERROR(MATCH($B2575,'メンバー'!$B$5:$B$24,0),"なし"))</f>
        <v/>
      </c>
    </row>
    <row r="2576" ht="17" customHeight="1">
      <c r="A2576" s="23" t="n"/>
      <c r="B2576" s="21" t="n"/>
      <c r="C2576" s="21" t="n"/>
      <c r="D2576" s="29">
        <f>IF(OR($O2576="",$O2576="なし"),"",INDEX('案件'!$B$5:$B$84,$O2576)&amp;"")</f>
        <v/>
      </c>
      <c r="E2576" s="19" t="n"/>
      <c r="F2576" s="22" t="n"/>
      <c r="G2576" s="22" t="n"/>
      <c r="H2576" s="19" t="n"/>
      <c r="I2576" s="30">
        <f>IF(AND($F2576="",$G2576=""),"",IF(N('設定'!$B$11)&gt;0,ROUND((N($F2576)*60+N($G2576))/N('設定'!$B$11),0)*N('設定'!$B$11),(N($F2576)*60+N($G2576)))/60)</f>
        <v/>
      </c>
      <c r="J2576" s="31">
        <f>IF(OR($I2576="",$P2576="",$P2576="なし"),"",$I2576*N(INDEX('メンバー'!$D$5:$D$24,$P2576)))</f>
        <v/>
      </c>
      <c r="K2576" s="32">
        <f>IF(OR($O2576="",$O2576="なし"),"",INDEX('案件'!$D$5:$D$84,$O2576)&amp;"")</f>
        <v/>
      </c>
      <c r="L2576" s="32">
        <f>IF(AND($A2576="",$B2576="",$C2576="",$F2576="",$G2576=""),"",IF(NOT(ISNUMBER($A2576)),"日付がない",IF($P2576="","氏名がない",IF($P2576="なし","氏名がメンバーにない",IF($O2576="","案件コードがない",IF($O2576="なし","案件コードが案件にない",IF($I2576="","時間がない",IF((N($F2576)*60+N($G2576))=0,"時間が0",IF($I2576=0,"丸めると0分","")))))))))</f>
        <v/>
      </c>
      <c r="M2576" s="58" t="n"/>
      <c r="N2576" s="33">
        <f>IF(ISNUMBER($A2576),DATE(YEAR($A2576),MONTH($A2576),1),"")</f>
        <v/>
      </c>
      <c r="O2576" s="34">
        <f>IF($C2576="","",IFERROR(MATCH($C2576,'案件'!$A$5:$A$84,0),"なし"))</f>
        <v/>
      </c>
      <c r="P2576" s="34">
        <f>IF($B2576="","",IFERROR(MATCH($B2576,'メンバー'!$B$5:$B$24,0),"なし"))</f>
        <v/>
      </c>
    </row>
    <row r="2577" ht="17" customHeight="1">
      <c r="A2577" s="23" t="n"/>
      <c r="B2577" s="21" t="n"/>
      <c r="C2577" s="21" t="n"/>
      <c r="D2577" s="29">
        <f>IF(OR($O2577="",$O2577="なし"),"",INDEX('案件'!$B$5:$B$84,$O2577)&amp;"")</f>
        <v/>
      </c>
      <c r="E2577" s="19" t="n"/>
      <c r="F2577" s="22" t="n"/>
      <c r="G2577" s="22" t="n"/>
      <c r="H2577" s="19" t="n"/>
      <c r="I2577" s="30">
        <f>IF(AND($F2577="",$G2577=""),"",IF(N('設定'!$B$11)&gt;0,ROUND((N($F2577)*60+N($G2577))/N('設定'!$B$11),0)*N('設定'!$B$11),(N($F2577)*60+N($G2577)))/60)</f>
        <v/>
      </c>
      <c r="J2577" s="31">
        <f>IF(OR($I2577="",$P2577="",$P2577="なし"),"",$I2577*N(INDEX('メンバー'!$D$5:$D$24,$P2577)))</f>
        <v/>
      </c>
      <c r="K2577" s="32">
        <f>IF(OR($O2577="",$O2577="なし"),"",INDEX('案件'!$D$5:$D$84,$O2577)&amp;"")</f>
        <v/>
      </c>
      <c r="L2577" s="32">
        <f>IF(AND($A2577="",$B2577="",$C2577="",$F2577="",$G2577=""),"",IF(NOT(ISNUMBER($A2577)),"日付がない",IF($P2577="","氏名がない",IF($P2577="なし","氏名がメンバーにない",IF($O2577="","案件コードがない",IF($O2577="なし","案件コードが案件にない",IF($I2577="","時間がない",IF((N($F2577)*60+N($G2577))=0,"時間が0",IF($I2577=0,"丸めると0分","")))))))))</f>
        <v/>
      </c>
      <c r="M2577" s="58" t="n"/>
      <c r="N2577" s="33">
        <f>IF(ISNUMBER($A2577),DATE(YEAR($A2577),MONTH($A2577),1),"")</f>
        <v/>
      </c>
      <c r="O2577" s="34">
        <f>IF($C2577="","",IFERROR(MATCH($C2577,'案件'!$A$5:$A$84,0),"なし"))</f>
        <v/>
      </c>
      <c r="P2577" s="34">
        <f>IF($B2577="","",IFERROR(MATCH($B2577,'メンバー'!$B$5:$B$24,0),"なし"))</f>
        <v/>
      </c>
    </row>
    <row r="2578" ht="17" customHeight="1">
      <c r="A2578" s="23" t="n"/>
      <c r="B2578" s="21" t="n"/>
      <c r="C2578" s="21" t="n"/>
      <c r="D2578" s="29">
        <f>IF(OR($O2578="",$O2578="なし"),"",INDEX('案件'!$B$5:$B$84,$O2578)&amp;"")</f>
        <v/>
      </c>
      <c r="E2578" s="19" t="n"/>
      <c r="F2578" s="22" t="n"/>
      <c r="G2578" s="22" t="n"/>
      <c r="H2578" s="19" t="n"/>
      <c r="I2578" s="30">
        <f>IF(AND($F2578="",$G2578=""),"",IF(N('設定'!$B$11)&gt;0,ROUND((N($F2578)*60+N($G2578))/N('設定'!$B$11),0)*N('設定'!$B$11),(N($F2578)*60+N($G2578)))/60)</f>
        <v/>
      </c>
      <c r="J2578" s="31">
        <f>IF(OR($I2578="",$P2578="",$P2578="なし"),"",$I2578*N(INDEX('メンバー'!$D$5:$D$24,$P2578)))</f>
        <v/>
      </c>
      <c r="K2578" s="32">
        <f>IF(OR($O2578="",$O2578="なし"),"",INDEX('案件'!$D$5:$D$84,$O2578)&amp;"")</f>
        <v/>
      </c>
      <c r="L2578" s="32">
        <f>IF(AND($A2578="",$B2578="",$C2578="",$F2578="",$G2578=""),"",IF(NOT(ISNUMBER($A2578)),"日付がない",IF($P2578="","氏名がない",IF($P2578="なし","氏名がメンバーにない",IF($O2578="","案件コードがない",IF($O2578="なし","案件コードが案件にない",IF($I2578="","時間がない",IF((N($F2578)*60+N($G2578))=0,"時間が0",IF($I2578=0,"丸めると0分","")))))))))</f>
        <v/>
      </c>
      <c r="M2578" s="58" t="n"/>
      <c r="N2578" s="33">
        <f>IF(ISNUMBER($A2578),DATE(YEAR($A2578),MONTH($A2578),1),"")</f>
        <v/>
      </c>
      <c r="O2578" s="34">
        <f>IF($C2578="","",IFERROR(MATCH($C2578,'案件'!$A$5:$A$84,0),"なし"))</f>
        <v/>
      </c>
      <c r="P2578" s="34">
        <f>IF($B2578="","",IFERROR(MATCH($B2578,'メンバー'!$B$5:$B$24,0),"なし"))</f>
        <v/>
      </c>
    </row>
    <row r="2579" ht="17" customHeight="1">
      <c r="A2579" s="23" t="n"/>
      <c r="B2579" s="21" t="n"/>
      <c r="C2579" s="21" t="n"/>
      <c r="D2579" s="29">
        <f>IF(OR($O2579="",$O2579="なし"),"",INDEX('案件'!$B$5:$B$84,$O2579)&amp;"")</f>
        <v/>
      </c>
      <c r="E2579" s="19" t="n"/>
      <c r="F2579" s="22" t="n"/>
      <c r="G2579" s="22" t="n"/>
      <c r="H2579" s="19" t="n"/>
      <c r="I2579" s="30">
        <f>IF(AND($F2579="",$G2579=""),"",IF(N('設定'!$B$11)&gt;0,ROUND((N($F2579)*60+N($G2579))/N('設定'!$B$11),0)*N('設定'!$B$11),(N($F2579)*60+N($G2579)))/60)</f>
        <v/>
      </c>
      <c r="J2579" s="31">
        <f>IF(OR($I2579="",$P2579="",$P2579="なし"),"",$I2579*N(INDEX('メンバー'!$D$5:$D$24,$P2579)))</f>
        <v/>
      </c>
      <c r="K2579" s="32">
        <f>IF(OR($O2579="",$O2579="なし"),"",INDEX('案件'!$D$5:$D$84,$O2579)&amp;"")</f>
        <v/>
      </c>
      <c r="L2579" s="32">
        <f>IF(AND($A2579="",$B2579="",$C2579="",$F2579="",$G2579=""),"",IF(NOT(ISNUMBER($A2579)),"日付がない",IF($P2579="","氏名がない",IF($P2579="なし","氏名がメンバーにない",IF($O2579="","案件コードがない",IF($O2579="なし","案件コードが案件にない",IF($I2579="","時間がない",IF((N($F2579)*60+N($G2579))=0,"時間が0",IF($I2579=0,"丸めると0分","")))))))))</f>
        <v/>
      </c>
      <c r="M2579" s="58" t="n"/>
      <c r="N2579" s="33">
        <f>IF(ISNUMBER($A2579),DATE(YEAR($A2579),MONTH($A2579),1),"")</f>
        <v/>
      </c>
      <c r="O2579" s="34">
        <f>IF($C2579="","",IFERROR(MATCH($C2579,'案件'!$A$5:$A$84,0),"なし"))</f>
        <v/>
      </c>
      <c r="P2579" s="34">
        <f>IF($B2579="","",IFERROR(MATCH($B2579,'メンバー'!$B$5:$B$24,0),"なし"))</f>
        <v/>
      </c>
    </row>
    <row r="2580" ht="17" customHeight="1">
      <c r="A2580" s="23" t="n"/>
      <c r="B2580" s="21" t="n"/>
      <c r="C2580" s="21" t="n"/>
      <c r="D2580" s="29">
        <f>IF(OR($O2580="",$O2580="なし"),"",INDEX('案件'!$B$5:$B$84,$O2580)&amp;"")</f>
        <v/>
      </c>
      <c r="E2580" s="19" t="n"/>
      <c r="F2580" s="22" t="n"/>
      <c r="G2580" s="22" t="n"/>
      <c r="H2580" s="19" t="n"/>
      <c r="I2580" s="30">
        <f>IF(AND($F2580="",$G2580=""),"",IF(N('設定'!$B$11)&gt;0,ROUND((N($F2580)*60+N($G2580))/N('設定'!$B$11),0)*N('設定'!$B$11),(N($F2580)*60+N($G2580)))/60)</f>
        <v/>
      </c>
      <c r="J2580" s="31">
        <f>IF(OR($I2580="",$P2580="",$P2580="なし"),"",$I2580*N(INDEX('メンバー'!$D$5:$D$24,$P2580)))</f>
        <v/>
      </c>
      <c r="K2580" s="32">
        <f>IF(OR($O2580="",$O2580="なし"),"",INDEX('案件'!$D$5:$D$84,$O2580)&amp;"")</f>
        <v/>
      </c>
      <c r="L2580" s="32">
        <f>IF(AND($A2580="",$B2580="",$C2580="",$F2580="",$G2580=""),"",IF(NOT(ISNUMBER($A2580)),"日付がない",IF($P2580="","氏名がない",IF($P2580="なし","氏名がメンバーにない",IF($O2580="","案件コードがない",IF($O2580="なし","案件コードが案件にない",IF($I2580="","時間がない",IF((N($F2580)*60+N($G2580))=0,"時間が0",IF($I2580=0,"丸めると0分","")))))))))</f>
        <v/>
      </c>
      <c r="M2580" s="58" t="n"/>
      <c r="N2580" s="33">
        <f>IF(ISNUMBER($A2580),DATE(YEAR($A2580),MONTH($A2580),1),"")</f>
        <v/>
      </c>
      <c r="O2580" s="34">
        <f>IF($C2580="","",IFERROR(MATCH($C2580,'案件'!$A$5:$A$84,0),"なし"))</f>
        <v/>
      </c>
      <c r="P2580" s="34">
        <f>IF($B2580="","",IFERROR(MATCH($B2580,'メンバー'!$B$5:$B$24,0),"なし"))</f>
        <v/>
      </c>
    </row>
    <row r="2581" ht="17" customHeight="1">
      <c r="A2581" s="23" t="n"/>
      <c r="B2581" s="21" t="n"/>
      <c r="C2581" s="21" t="n"/>
      <c r="D2581" s="29">
        <f>IF(OR($O2581="",$O2581="なし"),"",INDEX('案件'!$B$5:$B$84,$O2581)&amp;"")</f>
        <v/>
      </c>
      <c r="E2581" s="19" t="n"/>
      <c r="F2581" s="22" t="n"/>
      <c r="G2581" s="22" t="n"/>
      <c r="H2581" s="19" t="n"/>
      <c r="I2581" s="30">
        <f>IF(AND($F2581="",$G2581=""),"",IF(N('設定'!$B$11)&gt;0,ROUND((N($F2581)*60+N($G2581))/N('設定'!$B$11),0)*N('設定'!$B$11),(N($F2581)*60+N($G2581)))/60)</f>
        <v/>
      </c>
      <c r="J2581" s="31">
        <f>IF(OR($I2581="",$P2581="",$P2581="なし"),"",$I2581*N(INDEX('メンバー'!$D$5:$D$24,$P2581)))</f>
        <v/>
      </c>
      <c r="K2581" s="32">
        <f>IF(OR($O2581="",$O2581="なし"),"",INDEX('案件'!$D$5:$D$84,$O2581)&amp;"")</f>
        <v/>
      </c>
      <c r="L2581" s="32">
        <f>IF(AND($A2581="",$B2581="",$C2581="",$F2581="",$G2581=""),"",IF(NOT(ISNUMBER($A2581)),"日付がない",IF($P2581="","氏名がない",IF($P2581="なし","氏名がメンバーにない",IF($O2581="","案件コードがない",IF($O2581="なし","案件コードが案件にない",IF($I2581="","時間がない",IF((N($F2581)*60+N($G2581))=0,"時間が0",IF($I2581=0,"丸めると0分","")))))))))</f>
        <v/>
      </c>
      <c r="M2581" s="58" t="n"/>
      <c r="N2581" s="33">
        <f>IF(ISNUMBER($A2581),DATE(YEAR($A2581),MONTH($A2581),1),"")</f>
        <v/>
      </c>
      <c r="O2581" s="34">
        <f>IF($C2581="","",IFERROR(MATCH($C2581,'案件'!$A$5:$A$84,0),"なし"))</f>
        <v/>
      </c>
      <c r="P2581" s="34">
        <f>IF($B2581="","",IFERROR(MATCH($B2581,'メンバー'!$B$5:$B$24,0),"なし"))</f>
        <v/>
      </c>
    </row>
    <row r="2582" ht="17" customHeight="1">
      <c r="A2582" s="23" t="n"/>
      <c r="B2582" s="21" t="n"/>
      <c r="C2582" s="21" t="n"/>
      <c r="D2582" s="29">
        <f>IF(OR($O2582="",$O2582="なし"),"",INDEX('案件'!$B$5:$B$84,$O2582)&amp;"")</f>
        <v/>
      </c>
      <c r="E2582" s="19" t="n"/>
      <c r="F2582" s="22" t="n"/>
      <c r="G2582" s="22" t="n"/>
      <c r="H2582" s="19" t="n"/>
      <c r="I2582" s="30">
        <f>IF(AND($F2582="",$G2582=""),"",IF(N('設定'!$B$11)&gt;0,ROUND((N($F2582)*60+N($G2582))/N('設定'!$B$11),0)*N('設定'!$B$11),(N($F2582)*60+N($G2582)))/60)</f>
        <v/>
      </c>
      <c r="J2582" s="31">
        <f>IF(OR($I2582="",$P2582="",$P2582="なし"),"",$I2582*N(INDEX('メンバー'!$D$5:$D$24,$P2582)))</f>
        <v/>
      </c>
      <c r="K2582" s="32">
        <f>IF(OR($O2582="",$O2582="なし"),"",INDEX('案件'!$D$5:$D$84,$O2582)&amp;"")</f>
        <v/>
      </c>
      <c r="L2582" s="32">
        <f>IF(AND($A2582="",$B2582="",$C2582="",$F2582="",$G2582=""),"",IF(NOT(ISNUMBER($A2582)),"日付がない",IF($P2582="","氏名がない",IF($P2582="なし","氏名がメンバーにない",IF($O2582="","案件コードがない",IF($O2582="なし","案件コードが案件にない",IF($I2582="","時間がない",IF((N($F2582)*60+N($G2582))=0,"時間が0",IF($I2582=0,"丸めると0分","")))))))))</f>
        <v/>
      </c>
      <c r="M2582" s="58" t="n"/>
      <c r="N2582" s="33">
        <f>IF(ISNUMBER($A2582),DATE(YEAR($A2582),MONTH($A2582),1),"")</f>
        <v/>
      </c>
      <c r="O2582" s="34">
        <f>IF($C2582="","",IFERROR(MATCH($C2582,'案件'!$A$5:$A$84,0),"なし"))</f>
        <v/>
      </c>
      <c r="P2582" s="34">
        <f>IF($B2582="","",IFERROR(MATCH($B2582,'メンバー'!$B$5:$B$24,0),"なし"))</f>
        <v/>
      </c>
    </row>
    <row r="2583" ht="17" customHeight="1">
      <c r="A2583" s="23" t="n"/>
      <c r="B2583" s="21" t="n"/>
      <c r="C2583" s="21" t="n"/>
      <c r="D2583" s="29">
        <f>IF(OR($O2583="",$O2583="なし"),"",INDEX('案件'!$B$5:$B$84,$O2583)&amp;"")</f>
        <v/>
      </c>
      <c r="E2583" s="19" t="n"/>
      <c r="F2583" s="22" t="n"/>
      <c r="G2583" s="22" t="n"/>
      <c r="H2583" s="19" t="n"/>
      <c r="I2583" s="30">
        <f>IF(AND($F2583="",$G2583=""),"",IF(N('設定'!$B$11)&gt;0,ROUND((N($F2583)*60+N($G2583))/N('設定'!$B$11),0)*N('設定'!$B$11),(N($F2583)*60+N($G2583)))/60)</f>
        <v/>
      </c>
      <c r="J2583" s="31">
        <f>IF(OR($I2583="",$P2583="",$P2583="なし"),"",$I2583*N(INDEX('メンバー'!$D$5:$D$24,$P2583)))</f>
        <v/>
      </c>
      <c r="K2583" s="32">
        <f>IF(OR($O2583="",$O2583="なし"),"",INDEX('案件'!$D$5:$D$84,$O2583)&amp;"")</f>
        <v/>
      </c>
      <c r="L2583" s="32">
        <f>IF(AND($A2583="",$B2583="",$C2583="",$F2583="",$G2583=""),"",IF(NOT(ISNUMBER($A2583)),"日付がない",IF($P2583="","氏名がない",IF($P2583="なし","氏名がメンバーにない",IF($O2583="","案件コードがない",IF($O2583="なし","案件コードが案件にない",IF($I2583="","時間がない",IF((N($F2583)*60+N($G2583))=0,"時間が0",IF($I2583=0,"丸めると0分","")))))))))</f>
        <v/>
      </c>
      <c r="M2583" s="58" t="n"/>
      <c r="N2583" s="33">
        <f>IF(ISNUMBER($A2583),DATE(YEAR($A2583),MONTH($A2583),1),"")</f>
        <v/>
      </c>
      <c r="O2583" s="34">
        <f>IF($C2583="","",IFERROR(MATCH($C2583,'案件'!$A$5:$A$84,0),"なし"))</f>
        <v/>
      </c>
      <c r="P2583" s="34">
        <f>IF($B2583="","",IFERROR(MATCH($B2583,'メンバー'!$B$5:$B$24,0),"なし"))</f>
        <v/>
      </c>
    </row>
    <row r="2584" ht="17" customHeight="1">
      <c r="A2584" s="23" t="n"/>
      <c r="B2584" s="21" t="n"/>
      <c r="C2584" s="21" t="n"/>
      <c r="D2584" s="29">
        <f>IF(OR($O2584="",$O2584="なし"),"",INDEX('案件'!$B$5:$B$84,$O2584)&amp;"")</f>
        <v/>
      </c>
      <c r="E2584" s="19" t="n"/>
      <c r="F2584" s="22" t="n"/>
      <c r="G2584" s="22" t="n"/>
      <c r="H2584" s="19" t="n"/>
      <c r="I2584" s="30">
        <f>IF(AND($F2584="",$G2584=""),"",IF(N('設定'!$B$11)&gt;0,ROUND((N($F2584)*60+N($G2584))/N('設定'!$B$11),0)*N('設定'!$B$11),(N($F2584)*60+N($G2584)))/60)</f>
        <v/>
      </c>
      <c r="J2584" s="31">
        <f>IF(OR($I2584="",$P2584="",$P2584="なし"),"",$I2584*N(INDEX('メンバー'!$D$5:$D$24,$P2584)))</f>
        <v/>
      </c>
      <c r="K2584" s="32">
        <f>IF(OR($O2584="",$O2584="なし"),"",INDEX('案件'!$D$5:$D$84,$O2584)&amp;"")</f>
        <v/>
      </c>
      <c r="L2584" s="32">
        <f>IF(AND($A2584="",$B2584="",$C2584="",$F2584="",$G2584=""),"",IF(NOT(ISNUMBER($A2584)),"日付がない",IF($P2584="","氏名がない",IF($P2584="なし","氏名がメンバーにない",IF($O2584="","案件コードがない",IF($O2584="なし","案件コードが案件にない",IF($I2584="","時間がない",IF((N($F2584)*60+N($G2584))=0,"時間が0",IF($I2584=0,"丸めると0分","")))))))))</f>
        <v/>
      </c>
      <c r="M2584" s="58" t="n"/>
      <c r="N2584" s="33">
        <f>IF(ISNUMBER($A2584),DATE(YEAR($A2584),MONTH($A2584),1),"")</f>
        <v/>
      </c>
      <c r="O2584" s="34">
        <f>IF($C2584="","",IFERROR(MATCH($C2584,'案件'!$A$5:$A$84,0),"なし"))</f>
        <v/>
      </c>
      <c r="P2584" s="34">
        <f>IF($B2584="","",IFERROR(MATCH($B2584,'メンバー'!$B$5:$B$24,0),"なし"))</f>
        <v/>
      </c>
    </row>
    <row r="2585" ht="17" customHeight="1">
      <c r="A2585" s="23" t="n"/>
      <c r="B2585" s="21" t="n"/>
      <c r="C2585" s="21" t="n"/>
      <c r="D2585" s="29">
        <f>IF(OR($O2585="",$O2585="なし"),"",INDEX('案件'!$B$5:$B$84,$O2585)&amp;"")</f>
        <v/>
      </c>
      <c r="E2585" s="19" t="n"/>
      <c r="F2585" s="22" t="n"/>
      <c r="G2585" s="22" t="n"/>
      <c r="H2585" s="19" t="n"/>
      <c r="I2585" s="30">
        <f>IF(AND($F2585="",$G2585=""),"",IF(N('設定'!$B$11)&gt;0,ROUND((N($F2585)*60+N($G2585))/N('設定'!$B$11),0)*N('設定'!$B$11),(N($F2585)*60+N($G2585)))/60)</f>
        <v/>
      </c>
      <c r="J2585" s="31">
        <f>IF(OR($I2585="",$P2585="",$P2585="なし"),"",$I2585*N(INDEX('メンバー'!$D$5:$D$24,$P2585)))</f>
        <v/>
      </c>
      <c r="K2585" s="32">
        <f>IF(OR($O2585="",$O2585="なし"),"",INDEX('案件'!$D$5:$D$84,$O2585)&amp;"")</f>
        <v/>
      </c>
      <c r="L2585" s="32">
        <f>IF(AND($A2585="",$B2585="",$C2585="",$F2585="",$G2585=""),"",IF(NOT(ISNUMBER($A2585)),"日付がない",IF($P2585="","氏名がない",IF($P2585="なし","氏名がメンバーにない",IF($O2585="","案件コードがない",IF($O2585="なし","案件コードが案件にない",IF($I2585="","時間がない",IF((N($F2585)*60+N($G2585))=0,"時間が0",IF($I2585=0,"丸めると0分","")))))))))</f>
        <v/>
      </c>
      <c r="M2585" s="58" t="n"/>
      <c r="N2585" s="33">
        <f>IF(ISNUMBER($A2585),DATE(YEAR($A2585),MONTH($A2585),1),"")</f>
        <v/>
      </c>
      <c r="O2585" s="34">
        <f>IF($C2585="","",IFERROR(MATCH($C2585,'案件'!$A$5:$A$84,0),"なし"))</f>
        <v/>
      </c>
      <c r="P2585" s="34">
        <f>IF($B2585="","",IFERROR(MATCH($B2585,'メンバー'!$B$5:$B$24,0),"なし"))</f>
        <v/>
      </c>
    </row>
    <row r="2586" ht="17" customHeight="1">
      <c r="A2586" s="23" t="n"/>
      <c r="B2586" s="21" t="n"/>
      <c r="C2586" s="21" t="n"/>
      <c r="D2586" s="29">
        <f>IF(OR($O2586="",$O2586="なし"),"",INDEX('案件'!$B$5:$B$84,$O2586)&amp;"")</f>
        <v/>
      </c>
      <c r="E2586" s="19" t="n"/>
      <c r="F2586" s="22" t="n"/>
      <c r="G2586" s="22" t="n"/>
      <c r="H2586" s="19" t="n"/>
      <c r="I2586" s="30">
        <f>IF(AND($F2586="",$G2586=""),"",IF(N('設定'!$B$11)&gt;0,ROUND((N($F2586)*60+N($G2586))/N('設定'!$B$11),0)*N('設定'!$B$11),(N($F2586)*60+N($G2586)))/60)</f>
        <v/>
      </c>
      <c r="J2586" s="31">
        <f>IF(OR($I2586="",$P2586="",$P2586="なし"),"",$I2586*N(INDEX('メンバー'!$D$5:$D$24,$P2586)))</f>
        <v/>
      </c>
      <c r="K2586" s="32">
        <f>IF(OR($O2586="",$O2586="なし"),"",INDEX('案件'!$D$5:$D$84,$O2586)&amp;"")</f>
        <v/>
      </c>
      <c r="L2586" s="32">
        <f>IF(AND($A2586="",$B2586="",$C2586="",$F2586="",$G2586=""),"",IF(NOT(ISNUMBER($A2586)),"日付がない",IF($P2586="","氏名がない",IF($P2586="なし","氏名がメンバーにない",IF($O2586="","案件コードがない",IF($O2586="なし","案件コードが案件にない",IF($I2586="","時間がない",IF((N($F2586)*60+N($G2586))=0,"時間が0",IF($I2586=0,"丸めると0分","")))))))))</f>
        <v/>
      </c>
      <c r="M2586" s="58" t="n"/>
      <c r="N2586" s="33">
        <f>IF(ISNUMBER($A2586),DATE(YEAR($A2586),MONTH($A2586),1),"")</f>
        <v/>
      </c>
      <c r="O2586" s="34">
        <f>IF($C2586="","",IFERROR(MATCH($C2586,'案件'!$A$5:$A$84,0),"なし"))</f>
        <v/>
      </c>
      <c r="P2586" s="34">
        <f>IF($B2586="","",IFERROR(MATCH($B2586,'メンバー'!$B$5:$B$24,0),"なし"))</f>
        <v/>
      </c>
    </row>
    <row r="2587" ht="17" customHeight="1">
      <c r="A2587" s="23" t="n"/>
      <c r="B2587" s="21" t="n"/>
      <c r="C2587" s="21" t="n"/>
      <c r="D2587" s="29">
        <f>IF(OR($O2587="",$O2587="なし"),"",INDEX('案件'!$B$5:$B$84,$O2587)&amp;"")</f>
        <v/>
      </c>
      <c r="E2587" s="19" t="n"/>
      <c r="F2587" s="22" t="n"/>
      <c r="G2587" s="22" t="n"/>
      <c r="H2587" s="19" t="n"/>
      <c r="I2587" s="30">
        <f>IF(AND($F2587="",$G2587=""),"",IF(N('設定'!$B$11)&gt;0,ROUND((N($F2587)*60+N($G2587))/N('設定'!$B$11),0)*N('設定'!$B$11),(N($F2587)*60+N($G2587)))/60)</f>
        <v/>
      </c>
      <c r="J2587" s="31">
        <f>IF(OR($I2587="",$P2587="",$P2587="なし"),"",$I2587*N(INDEX('メンバー'!$D$5:$D$24,$P2587)))</f>
        <v/>
      </c>
      <c r="K2587" s="32">
        <f>IF(OR($O2587="",$O2587="なし"),"",INDEX('案件'!$D$5:$D$84,$O2587)&amp;"")</f>
        <v/>
      </c>
      <c r="L2587" s="32">
        <f>IF(AND($A2587="",$B2587="",$C2587="",$F2587="",$G2587=""),"",IF(NOT(ISNUMBER($A2587)),"日付がない",IF($P2587="","氏名がない",IF($P2587="なし","氏名がメンバーにない",IF($O2587="","案件コードがない",IF($O2587="なし","案件コードが案件にない",IF($I2587="","時間がない",IF((N($F2587)*60+N($G2587))=0,"時間が0",IF($I2587=0,"丸めると0分","")))))))))</f>
        <v/>
      </c>
      <c r="M2587" s="58" t="n"/>
      <c r="N2587" s="33">
        <f>IF(ISNUMBER($A2587),DATE(YEAR($A2587),MONTH($A2587),1),"")</f>
        <v/>
      </c>
      <c r="O2587" s="34">
        <f>IF($C2587="","",IFERROR(MATCH($C2587,'案件'!$A$5:$A$84,0),"なし"))</f>
        <v/>
      </c>
      <c r="P2587" s="34">
        <f>IF($B2587="","",IFERROR(MATCH($B2587,'メンバー'!$B$5:$B$24,0),"なし"))</f>
        <v/>
      </c>
    </row>
    <row r="2588" ht="17" customHeight="1">
      <c r="A2588" s="23" t="n"/>
      <c r="B2588" s="21" t="n"/>
      <c r="C2588" s="21" t="n"/>
      <c r="D2588" s="29">
        <f>IF(OR($O2588="",$O2588="なし"),"",INDEX('案件'!$B$5:$B$84,$O2588)&amp;"")</f>
        <v/>
      </c>
      <c r="E2588" s="19" t="n"/>
      <c r="F2588" s="22" t="n"/>
      <c r="G2588" s="22" t="n"/>
      <c r="H2588" s="19" t="n"/>
      <c r="I2588" s="30">
        <f>IF(AND($F2588="",$G2588=""),"",IF(N('設定'!$B$11)&gt;0,ROUND((N($F2588)*60+N($G2588))/N('設定'!$B$11),0)*N('設定'!$B$11),(N($F2588)*60+N($G2588)))/60)</f>
        <v/>
      </c>
      <c r="J2588" s="31">
        <f>IF(OR($I2588="",$P2588="",$P2588="なし"),"",$I2588*N(INDEX('メンバー'!$D$5:$D$24,$P2588)))</f>
        <v/>
      </c>
      <c r="K2588" s="32">
        <f>IF(OR($O2588="",$O2588="なし"),"",INDEX('案件'!$D$5:$D$84,$O2588)&amp;"")</f>
        <v/>
      </c>
      <c r="L2588" s="32">
        <f>IF(AND($A2588="",$B2588="",$C2588="",$F2588="",$G2588=""),"",IF(NOT(ISNUMBER($A2588)),"日付がない",IF($P2588="","氏名がない",IF($P2588="なし","氏名がメンバーにない",IF($O2588="","案件コードがない",IF($O2588="なし","案件コードが案件にない",IF($I2588="","時間がない",IF((N($F2588)*60+N($G2588))=0,"時間が0",IF($I2588=0,"丸めると0分","")))))))))</f>
        <v/>
      </c>
      <c r="M2588" s="58" t="n"/>
      <c r="N2588" s="33">
        <f>IF(ISNUMBER($A2588),DATE(YEAR($A2588),MONTH($A2588),1),"")</f>
        <v/>
      </c>
      <c r="O2588" s="34">
        <f>IF($C2588="","",IFERROR(MATCH($C2588,'案件'!$A$5:$A$84,0),"なし"))</f>
        <v/>
      </c>
      <c r="P2588" s="34">
        <f>IF($B2588="","",IFERROR(MATCH($B2588,'メンバー'!$B$5:$B$24,0),"なし"))</f>
        <v/>
      </c>
    </row>
    <row r="2589" ht="17" customHeight="1">
      <c r="A2589" s="23" t="n"/>
      <c r="B2589" s="21" t="n"/>
      <c r="C2589" s="21" t="n"/>
      <c r="D2589" s="29">
        <f>IF(OR($O2589="",$O2589="なし"),"",INDEX('案件'!$B$5:$B$84,$O2589)&amp;"")</f>
        <v/>
      </c>
      <c r="E2589" s="19" t="n"/>
      <c r="F2589" s="22" t="n"/>
      <c r="G2589" s="22" t="n"/>
      <c r="H2589" s="19" t="n"/>
      <c r="I2589" s="30">
        <f>IF(AND($F2589="",$G2589=""),"",IF(N('設定'!$B$11)&gt;0,ROUND((N($F2589)*60+N($G2589))/N('設定'!$B$11),0)*N('設定'!$B$11),(N($F2589)*60+N($G2589)))/60)</f>
        <v/>
      </c>
      <c r="J2589" s="31">
        <f>IF(OR($I2589="",$P2589="",$P2589="なし"),"",$I2589*N(INDEX('メンバー'!$D$5:$D$24,$P2589)))</f>
        <v/>
      </c>
      <c r="K2589" s="32">
        <f>IF(OR($O2589="",$O2589="なし"),"",INDEX('案件'!$D$5:$D$84,$O2589)&amp;"")</f>
        <v/>
      </c>
      <c r="L2589" s="32">
        <f>IF(AND($A2589="",$B2589="",$C2589="",$F2589="",$G2589=""),"",IF(NOT(ISNUMBER($A2589)),"日付がない",IF($P2589="","氏名がない",IF($P2589="なし","氏名がメンバーにない",IF($O2589="","案件コードがない",IF($O2589="なし","案件コードが案件にない",IF($I2589="","時間がない",IF((N($F2589)*60+N($G2589))=0,"時間が0",IF($I2589=0,"丸めると0分","")))))))))</f>
        <v/>
      </c>
      <c r="M2589" s="58" t="n"/>
      <c r="N2589" s="33">
        <f>IF(ISNUMBER($A2589),DATE(YEAR($A2589),MONTH($A2589),1),"")</f>
        <v/>
      </c>
      <c r="O2589" s="34">
        <f>IF($C2589="","",IFERROR(MATCH($C2589,'案件'!$A$5:$A$84,0),"なし"))</f>
        <v/>
      </c>
      <c r="P2589" s="34">
        <f>IF($B2589="","",IFERROR(MATCH($B2589,'メンバー'!$B$5:$B$24,0),"なし"))</f>
        <v/>
      </c>
    </row>
    <row r="2590" ht="17" customHeight="1">
      <c r="A2590" s="23" t="n"/>
      <c r="B2590" s="21" t="n"/>
      <c r="C2590" s="21" t="n"/>
      <c r="D2590" s="29">
        <f>IF(OR($O2590="",$O2590="なし"),"",INDEX('案件'!$B$5:$B$84,$O2590)&amp;"")</f>
        <v/>
      </c>
      <c r="E2590" s="19" t="n"/>
      <c r="F2590" s="22" t="n"/>
      <c r="G2590" s="22" t="n"/>
      <c r="H2590" s="19" t="n"/>
      <c r="I2590" s="30">
        <f>IF(AND($F2590="",$G2590=""),"",IF(N('設定'!$B$11)&gt;0,ROUND((N($F2590)*60+N($G2590))/N('設定'!$B$11),0)*N('設定'!$B$11),(N($F2590)*60+N($G2590)))/60)</f>
        <v/>
      </c>
      <c r="J2590" s="31">
        <f>IF(OR($I2590="",$P2590="",$P2590="なし"),"",$I2590*N(INDEX('メンバー'!$D$5:$D$24,$P2590)))</f>
        <v/>
      </c>
      <c r="K2590" s="32">
        <f>IF(OR($O2590="",$O2590="なし"),"",INDEX('案件'!$D$5:$D$84,$O2590)&amp;"")</f>
        <v/>
      </c>
      <c r="L2590" s="32">
        <f>IF(AND($A2590="",$B2590="",$C2590="",$F2590="",$G2590=""),"",IF(NOT(ISNUMBER($A2590)),"日付がない",IF($P2590="","氏名がない",IF($P2590="なし","氏名がメンバーにない",IF($O2590="","案件コードがない",IF($O2590="なし","案件コードが案件にない",IF($I2590="","時間がない",IF((N($F2590)*60+N($G2590))=0,"時間が0",IF($I2590=0,"丸めると0分","")))))))))</f>
        <v/>
      </c>
      <c r="M2590" s="58" t="n"/>
      <c r="N2590" s="33">
        <f>IF(ISNUMBER($A2590),DATE(YEAR($A2590),MONTH($A2590),1),"")</f>
        <v/>
      </c>
      <c r="O2590" s="34">
        <f>IF($C2590="","",IFERROR(MATCH($C2590,'案件'!$A$5:$A$84,0),"なし"))</f>
        <v/>
      </c>
      <c r="P2590" s="34">
        <f>IF($B2590="","",IFERROR(MATCH($B2590,'メンバー'!$B$5:$B$24,0),"なし"))</f>
        <v/>
      </c>
    </row>
    <row r="2591" ht="17" customHeight="1">
      <c r="A2591" s="23" t="n"/>
      <c r="B2591" s="21" t="n"/>
      <c r="C2591" s="21" t="n"/>
      <c r="D2591" s="29">
        <f>IF(OR($O2591="",$O2591="なし"),"",INDEX('案件'!$B$5:$B$84,$O2591)&amp;"")</f>
        <v/>
      </c>
      <c r="E2591" s="19" t="n"/>
      <c r="F2591" s="22" t="n"/>
      <c r="G2591" s="22" t="n"/>
      <c r="H2591" s="19" t="n"/>
      <c r="I2591" s="30">
        <f>IF(AND($F2591="",$G2591=""),"",IF(N('設定'!$B$11)&gt;0,ROUND((N($F2591)*60+N($G2591))/N('設定'!$B$11),0)*N('設定'!$B$11),(N($F2591)*60+N($G2591)))/60)</f>
        <v/>
      </c>
      <c r="J2591" s="31">
        <f>IF(OR($I2591="",$P2591="",$P2591="なし"),"",$I2591*N(INDEX('メンバー'!$D$5:$D$24,$P2591)))</f>
        <v/>
      </c>
      <c r="K2591" s="32">
        <f>IF(OR($O2591="",$O2591="なし"),"",INDEX('案件'!$D$5:$D$84,$O2591)&amp;"")</f>
        <v/>
      </c>
      <c r="L2591" s="32">
        <f>IF(AND($A2591="",$B2591="",$C2591="",$F2591="",$G2591=""),"",IF(NOT(ISNUMBER($A2591)),"日付がない",IF($P2591="","氏名がない",IF($P2591="なし","氏名がメンバーにない",IF($O2591="","案件コードがない",IF($O2591="なし","案件コードが案件にない",IF($I2591="","時間がない",IF((N($F2591)*60+N($G2591))=0,"時間が0",IF($I2591=0,"丸めると0分","")))))))))</f>
        <v/>
      </c>
      <c r="M2591" s="58" t="n"/>
      <c r="N2591" s="33">
        <f>IF(ISNUMBER($A2591),DATE(YEAR($A2591),MONTH($A2591),1),"")</f>
        <v/>
      </c>
      <c r="O2591" s="34">
        <f>IF($C2591="","",IFERROR(MATCH($C2591,'案件'!$A$5:$A$84,0),"なし"))</f>
        <v/>
      </c>
      <c r="P2591" s="34">
        <f>IF($B2591="","",IFERROR(MATCH($B2591,'メンバー'!$B$5:$B$24,0),"なし"))</f>
        <v/>
      </c>
    </row>
    <row r="2592" ht="17" customHeight="1">
      <c r="A2592" s="23" t="n"/>
      <c r="B2592" s="21" t="n"/>
      <c r="C2592" s="21" t="n"/>
      <c r="D2592" s="29">
        <f>IF(OR($O2592="",$O2592="なし"),"",INDEX('案件'!$B$5:$B$84,$O2592)&amp;"")</f>
        <v/>
      </c>
      <c r="E2592" s="19" t="n"/>
      <c r="F2592" s="22" t="n"/>
      <c r="G2592" s="22" t="n"/>
      <c r="H2592" s="19" t="n"/>
      <c r="I2592" s="30">
        <f>IF(AND($F2592="",$G2592=""),"",IF(N('設定'!$B$11)&gt;0,ROUND((N($F2592)*60+N($G2592))/N('設定'!$B$11),0)*N('設定'!$B$11),(N($F2592)*60+N($G2592)))/60)</f>
        <v/>
      </c>
      <c r="J2592" s="31">
        <f>IF(OR($I2592="",$P2592="",$P2592="なし"),"",$I2592*N(INDEX('メンバー'!$D$5:$D$24,$P2592)))</f>
        <v/>
      </c>
      <c r="K2592" s="32">
        <f>IF(OR($O2592="",$O2592="なし"),"",INDEX('案件'!$D$5:$D$84,$O2592)&amp;"")</f>
        <v/>
      </c>
      <c r="L2592" s="32">
        <f>IF(AND($A2592="",$B2592="",$C2592="",$F2592="",$G2592=""),"",IF(NOT(ISNUMBER($A2592)),"日付がない",IF($P2592="","氏名がない",IF($P2592="なし","氏名がメンバーにない",IF($O2592="","案件コードがない",IF($O2592="なし","案件コードが案件にない",IF($I2592="","時間がない",IF((N($F2592)*60+N($G2592))=0,"時間が0",IF($I2592=0,"丸めると0分","")))))))))</f>
        <v/>
      </c>
      <c r="M2592" s="58" t="n"/>
      <c r="N2592" s="33">
        <f>IF(ISNUMBER($A2592),DATE(YEAR($A2592),MONTH($A2592),1),"")</f>
        <v/>
      </c>
      <c r="O2592" s="34">
        <f>IF($C2592="","",IFERROR(MATCH($C2592,'案件'!$A$5:$A$84,0),"なし"))</f>
        <v/>
      </c>
      <c r="P2592" s="34">
        <f>IF($B2592="","",IFERROR(MATCH($B2592,'メンバー'!$B$5:$B$24,0),"なし"))</f>
        <v/>
      </c>
    </row>
    <row r="2593" ht="17" customHeight="1">
      <c r="A2593" s="23" t="n"/>
      <c r="B2593" s="21" t="n"/>
      <c r="C2593" s="21" t="n"/>
      <c r="D2593" s="29">
        <f>IF(OR($O2593="",$O2593="なし"),"",INDEX('案件'!$B$5:$B$84,$O2593)&amp;"")</f>
        <v/>
      </c>
      <c r="E2593" s="19" t="n"/>
      <c r="F2593" s="22" t="n"/>
      <c r="G2593" s="22" t="n"/>
      <c r="H2593" s="19" t="n"/>
      <c r="I2593" s="30">
        <f>IF(AND($F2593="",$G2593=""),"",IF(N('設定'!$B$11)&gt;0,ROUND((N($F2593)*60+N($G2593))/N('設定'!$B$11),0)*N('設定'!$B$11),(N($F2593)*60+N($G2593)))/60)</f>
        <v/>
      </c>
      <c r="J2593" s="31">
        <f>IF(OR($I2593="",$P2593="",$P2593="なし"),"",$I2593*N(INDEX('メンバー'!$D$5:$D$24,$P2593)))</f>
        <v/>
      </c>
      <c r="K2593" s="32">
        <f>IF(OR($O2593="",$O2593="なし"),"",INDEX('案件'!$D$5:$D$84,$O2593)&amp;"")</f>
        <v/>
      </c>
      <c r="L2593" s="32">
        <f>IF(AND($A2593="",$B2593="",$C2593="",$F2593="",$G2593=""),"",IF(NOT(ISNUMBER($A2593)),"日付がない",IF($P2593="","氏名がない",IF($P2593="なし","氏名がメンバーにない",IF($O2593="","案件コードがない",IF($O2593="なし","案件コードが案件にない",IF($I2593="","時間がない",IF((N($F2593)*60+N($G2593))=0,"時間が0",IF($I2593=0,"丸めると0分","")))))))))</f>
        <v/>
      </c>
      <c r="M2593" s="58" t="n"/>
      <c r="N2593" s="33">
        <f>IF(ISNUMBER($A2593),DATE(YEAR($A2593),MONTH($A2593),1),"")</f>
        <v/>
      </c>
      <c r="O2593" s="34">
        <f>IF($C2593="","",IFERROR(MATCH($C2593,'案件'!$A$5:$A$84,0),"なし"))</f>
        <v/>
      </c>
      <c r="P2593" s="34">
        <f>IF($B2593="","",IFERROR(MATCH($B2593,'メンバー'!$B$5:$B$24,0),"なし"))</f>
        <v/>
      </c>
    </row>
    <row r="2594" ht="17" customHeight="1">
      <c r="A2594" s="23" t="n"/>
      <c r="B2594" s="21" t="n"/>
      <c r="C2594" s="21" t="n"/>
      <c r="D2594" s="29">
        <f>IF(OR($O2594="",$O2594="なし"),"",INDEX('案件'!$B$5:$B$84,$O2594)&amp;"")</f>
        <v/>
      </c>
      <c r="E2594" s="19" t="n"/>
      <c r="F2594" s="22" t="n"/>
      <c r="G2594" s="22" t="n"/>
      <c r="H2594" s="19" t="n"/>
      <c r="I2594" s="30">
        <f>IF(AND($F2594="",$G2594=""),"",IF(N('設定'!$B$11)&gt;0,ROUND((N($F2594)*60+N($G2594))/N('設定'!$B$11),0)*N('設定'!$B$11),(N($F2594)*60+N($G2594)))/60)</f>
        <v/>
      </c>
      <c r="J2594" s="31">
        <f>IF(OR($I2594="",$P2594="",$P2594="なし"),"",$I2594*N(INDEX('メンバー'!$D$5:$D$24,$P2594)))</f>
        <v/>
      </c>
      <c r="K2594" s="32">
        <f>IF(OR($O2594="",$O2594="なし"),"",INDEX('案件'!$D$5:$D$84,$O2594)&amp;"")</f>
        <v/>
      </c>
      <c r="L2594" s="32">
        <f>IF(AND($A2594="",$B2594="",$C2594="",$F2594="",$G2594=""),"",IF(NOT(ISNUMBER($A2594)),"日付がない",IF($P2594="","氏名がない",IF($P2594="なし","氏名がメンバーにない",IF($O2594="","案件コードがない",IF($O2594="なし","案件コードが案件にない",IF($I2594="","時間がない",IF((N($F2594)*60+N($G2594))=0,"時間が0",IF($I2594=0,"丸めると0分","")))))))))</f>
        <v/>
      </c>
      <c r="M2594" s="58" t="n"/>
      <c r="N2594" s="33">
        <f>IF(ISNUMBER($A2594),DATE(YEAR($A2594),MONTH($A2594),1),"")</f>
        <v/>
      </c>
      <c r="O2594" s="34">
        <f>IF($C2594="","",IFERROR(MATCH($C2594,'案件'!$A$5:$A$84,0),"なし"))</f>
        <v/>
      </c>
      <c r="P2594" s="34">
        <f>IF($B2594="","",IFERROR(MATCH($B2594,'メンバー'!$B$5:$B$24,0),"なし"))</f>
        <v/>
      </c>
    </row>
    <row r="2595" ht="17" customHeight="1">
      <c r="A2595" s="23" t="n"/>
      <c r="B2595" s="21" t="n"/>
      <c r="C2595" s="21" t="n"/>
      <c r="D2595" s="29">
        <f>IF(OR($O2595="",$O2595="なし"),"",INDEX('案件'!$B$5:$B$84,$O2595)&amp;"")</f>
        <v/>
      </c>
      <c r="E2595" s="19" t="n"/>
      <c r="F2595" s="22" t="n"/>
      <c r="G2595" s="22" t="n"/>
      <c r="H2595" s="19" t="n"/>
      <c r="I2595" s="30">
        <f>IF(AND($F2595="",$G2595=""),"",IF(N('設定'!$B$11)&gt;0,ROUND((N($F2595)*60+N($G2595))/N('設定'!$B$11),0)*N('設定'!$B$11),(N($F2595)*60+N($G2595)))/60)</f>
        <v/>
      </c>
      <c r="J2595" s="31">
        <f>IF(OR($I2595="",$P2595="",$P2595="なし"),"",$I2595*N(INDEX('メンバー'!$D$5:$D$24,$P2595)))</f>
        <v/>
      </c>
      <c r="K2595" s="32">
        <f>IF(OR($O2595="",$O2595="なし"),"",INDEX('案件'!$D$5:$D$84,$O2595)&amp;"")</f>
        <v/>
      </c>
      <c r="L2595" s="32">
        <f>IF(AND($A2595="",$B2595="",$C2595="",$F2595="",$G2595=""),"",IF(NOT(ISNUMBER($A2595)),"日付がない",IF($P2595="","氏名がない",IF($P2595="なし","氏名がメンバーにない",IF($O2595="","案件コードがない",IF($O2595="なし","案件コードが案件にない",IF($I2595="","時間がない",IF((N($F2595)*60+N($G2595))=0,"時間が0",IF($I2595=0,"丸めると0分","")))))))))</f>
        <v/>
      </c>
      <c r="M2595" s="58" t="n"/>
      <c r="N2595" s="33">
        <f>IF(ISNUMBER($A2595),DATE(YEAR($A2595),MONTH($A2595),1),"")</f>
        <v/>
      </c>
      <c r="O2595" s="34">
        <f>IF($C2595="","",IFERROR(MATCH($C2595,'案件'!$A$5:$A$84,0),"なし"))</f>
        <v/>
      </c>
      <c r="P2595" s="34">
        <f>IF($B2595="","",IFERROR(MATCH($B2595,'メンバー'!$B$5:$B$24,0),"なし"))</f>
        <v/>
      </c>
    </row>
    <row r="2596" ht="17" customHeight="1">
      <c r="A2596" s="23" t="n"/>
      <c r="B2596" s="21" t="n"/>
      <c r="C2596" s="21" t="n"/>
      <c r="D2596" s="29">
        <f>IF(OR($O2596="",$O2596="なし"),"",INDEX('案件'!$B$5:$B$84,$O2596)&amp;"")</f>
        <v/>
      </c>
      <c r="E2596" s="19" t="n"/>
      <c r="F2596" s="22" t="n"/>
      <c r="G2596" s="22" t="n"/>
      <c r="H2596" s="19" t="n"/>
      <c r="I2596" s="30">
        <f>IF(AND($F2596="",$G2596=""),"",IF(N('設定'!$B$11)&gt;0,ROUND((N($F2596)*60+N($G2596))/N('設定'!$B$11),0)*N('設定'!$B$11),(N($F2596)*60+N($G2596)))/60)</f>
        <v/>
      </c>
      <c r="J2596" s="31">
        <f>IF(OR($I2596="",$P2596="",$P2596="なし"),"",$I2596*N(INDEX('メンバー'!$D$5:$D$24,$P2596)))</f>
        <v/>
      </c>
      <c r="K2596" s="32">
        <f>IF(OR($O2596="",$O2596="なし"),"",INDEX('案件'!$D$5:$D$84,$O2596)&amp;"")</f>
        <v/>
      </c>
      <c r="L2596" s="32">
        <f>IF(AND($A2596="",$B2596="",$C2596="",$F2596="",$G2596=""),"",IF(NOT(ISNUMBER($A2596)),"日付がない",IF($P2596="","氏名がない",IF($P2596="なし","氏名がメンバーにない",IF($O2596="","案件コードがない",IF($O2596="なし","案件コードが案件にない",IF($I2596="","時間がない",IF((N($F2596)*60+N($G2596))=0,"時間が0",IF($I2596=0,"丸めると0分","")))))))))</f>
        <v/>
      </c>
      <c r="M2596" s="58" t="n"/>
      <c r="N2596" s="33">
        <f>IF(ISNUMBER($A2596),DATE(YEAR($A2596),MONTH($A2596),1),"")</f>
        <v/>
      </c>
      <c r="O2596" s="34">
        <f>IF($C2596="","",IFERROR(MATCH($C2596,'案件'!$A$5:$A$84,0),"なし"))</f>
        <v/>
      </c>
      <c r="P2596" s="34">
        <f>IF($B2596="","",IFERROR(MATCH($B2596,'メンバー'!$B$5:$B$24,0),"なし"))</f>
        <v/>
      </c>
    </row>
    <row r="2597" ht="17" customHeight="1">
      <c r="A2597" s="23" t="n"/>
      <c r="B2597" s="21" t="n"/>
      <c r="C2597" s="21" t="n"/>
      <c r="D2597" s="29">
        <f>IF(OR($O2597="",$O2597="なし"),"",INDEX('案件'!$B$5:$B$84,$O2597)&amp;"")</f>
        <v/>
      </c>
      <c r="E2597" s="19" t="n"/>
      <c r="F2597" s="22" t="n"/>
      <c r="G2597" s="22" t="n"/>
      <c r="H2597" s="19" t="n"/>
      <c r="I2597" s="30">
        <f>IF(AND($F2597="",$G2597=""),"",IF(N('設定'!$B$11)&gt;0,ROUND((N($F2597)*60+N($G2597))/N('設定'!$B$11),0)*N('設定'!$B$11),(N($F2597)*60+N($G2597)))/60)</f>
        <v/>
      </c>
      <c r="J2597" s="31">
        <f>IF(OR($I2597="",$P2597="",$P2597="なし"),"",$I2597*N(INDEX('メンバー'!$D$5:$D$24,$P2597)))</f>
        <v/>
      </c>
      <c r="K2597" s="32">
        <f>IF(OR($O2597="",$O2597="なし"),"",INDEX('案件'!$D$5:$D$84,$O2597)&amp;"")</f>
        <v/>
      </c>
      <c r="L2597" s="32">
        <f>IF(AND($A2597="",$B2597="",$C2597="",$F2597="",$G2597=""),"",IF(NOT(ISNUMBER($A2597)),"日付がない",IF($P2597="","氏名がない",IF($P2597="なし","氏名がメンバーにない",IF($O2597="","案件コードがない",IF($O2597="なし","案件コードが案件にない",IF($I2597="","時間がない",IF((N($F2597)*60+N($G2597))=0,"時間が0",IF($I2597=0,"丸めると0分","")))))))))</f>
        <v/>
      </c>
      <c r="M2597" s="58" t="n"/>
      <c r="N2597" s="33">
        <f>IF(ISNUMBER($A2597),DATE(YEAR($A2597),MONTH($A2597),1),"")</f>
        <v/>
      </c>
      <c r="O2597" s="34">
        <f>IF($C2597="","",IFERROR(MATCH($C2597,'案件'!$A$5:$A$84,0),"なし"))</f>
        <v/>
      </c>
      <c r="P2597" s="34">
        <f>IF($B2597="","",IFERROR(MATCH($B2597,'メンバー'!$B$5:$B$24,0),"なし"))</f>
        <v/>
      </c>
    </row>
    <row r="2598" ht="17" customHeight="1">
      <c r="A2598" s="23" t="n"/>
      <c r="B2598" s="21" t="n"/>
      <c r="C2598" s="21" t="n"/>
      <c r="D2598" s="29">
        <f>IF(OR($O2598="",$O2598="なし"),"",INDEX('案件'!$B$5:$B$84,$O2598)&amp;"")</f>
        <v/>
      </c>
      <c r="E2598" s="19" t="n"/>
      <c r="F2598" s="22" t="n"/>
      <c r="G2598" s="22" t="n"/>
      <c r="H2598" s="19" t="n"/>
      <c r="I2598" s="30">
        <f>IF(AND($F2598="",$G2598=""),"",IF(N('設定'!$B$11)&gt;0,ROUND((N($F2598)*60+N($G2598))/N('設定'!$B$11),0)*N('設定'!$B$11),(N($F2598)*60+N($G2598)))/60)</f>
        <v/>
      </c>
      <c r="J2598" s="31">
        <f>IF(OR($I2598="",$P2598="",$P2598="なし"),"",$I2598*N(INDEX('メンバー'!$D$5:$D$24,$P2598)))</f>
        <v/>
      </c>
      <c r="K2598" s="32">
        <f>IF(OR($O2598="",$O2598="なし"),"",INDEX('案件'!$D$5:$D$84,$O2598)&amp;"")</f>
        <v/>
      </c>
      <c r="L2598" s="32">
        <f>IF(AND($A2598="",$B2598="",$C2598="",$F2598="",$G2598=""),"",IF(NOT(ISNUMBER($A2598)),"日付がない",IF($P2598="","氏名がない",IF($P2598="なし","氏名がメンバーにない",IF($O2598="","案件コードがない",IF($O2598="なし","案件コードが案件にない",IF($I2598="","時間がない",IF((N($F2598)*60+N($G2598))=0,"時間が0",IF($I2598=0,"丸めると0分","")))))))))</f>
        <v/>
      </c>
      <c r="M2598" s="58" t="n"/>
      <c r="N2598" s="33">
        <f>IF(ISNUMBER($A2598),DATE(YEAR($A2598),MONTH($A2598),1),"")</f>
        <v/>
      </c>
      <c r="O2598" s="34">
        <f>IF($C2598="","",IFERROR(MATCH($C2598,'案件'!$A$5:$A$84,0),"なし"))</f>
        <v/>
      </c>
      <c r="P2598" s="34">
        <f>IF($B2598="","",IFERROR(MATCH($B2598,'メンバー'!$B$5:$B$24,0),"なし"))</f>
        <v/>
      </c>
    </row>
    <row r="2599" ht="17" customHeight="1">
      <c r="A2599" s="23" t="n"/>
      <c r="B2599" s="21" t="n"/>
      <c r="C2599" s="21" t="n"/>
      <c r="D2599" s="29">
        <f>IF(OR($O2599="",$O2599="なし"),"",INDEX('案件'!$B$5:$B$84,$O2599)&amp;"")</f>
        <v/>
      </c>
      <c r="E2599" s="19" t="n"/>
      <c r="F2599" s="22" t="n"/>
      <c r="G2599" s="22" t="n"/>
      <c r="H2599" s="19" t="n"/>
      <c r="I2599" s="30">
        <f>IF(AND($F2599="",$G2599=""),"",IF(N('設定'!$B$11)&gt;0,ROUND((N($F2599)*60+N($G2599))/N('設定'!$B$11),0)*N('設定'!$B$11),(N($F2599)*60+N($G2599)))/60)</f>
        <v/>
      </c>
      <c r="J2599" s="31">
        <f>IF(OR($I2599="",$P2599="",$P2599="なし"),"",$I2599*N(INDEX('メンバー'!$D$5:$D$24,$P2599)))</f>
        <v/>
      </c>
      <c r="K2599" s="32">
        <f>IF(OR($O2599="",$O2599="なし"),"",INDEX('案件'!$D$5:$D$84,$O2599)&amp;"")</f>
        <v/>
      </c>
      <c r="L2599" s="32">
        <f>IF(AND($A2599="",$B2599="",$C2599="",$F2599="",$G2599=""),"",IF(NOT(ISNUMBER($A2599)),"日付がない",IF($P2599="","氏名がない",IF($P2599="なし","氏名がメンバーにない",IF($O2599="","案件コードがない",IF($O2599="なし","案件コードが案件にない",IF($I2599="","時間がない",IF((N($F2599)*60+N($G2599))=0,"時間が0",IF($I2599=0,"丸めると0分","")))))))))</f>
        <v/>
      </c>
      <c r="M2599" s="58" t="n"/>
      <c r="N2599" s="33">
        <f>IF(ISNUMBER($A2599),DATE(YEAR($A2599),MONTH($A2599),1),"")</f>
        <v/>
      </c>
      <c r="O2599" s="34">
        <f>IF($C2599="","",IFERROR(MATCH($C2599,'案件'!$A$5:$A$84,0),"なし"))</f>
        <v/>
      </c>
      <c r="P2599" s="34">
        <f>IF($B2599="","",IFERROR(MATCH($B2599,'メンバー'!$B$5:$B$24,0),"なし"))</f>
        <v/>
      </c>
    </row>
    <row r="2600" ht="17" customHeight="1">
      <c r="A2600" s="23" t="n"/>
      <c r="B2600" s="21" t="n"/>
      <c r="C2600" s="21" t="n"/>
      <c r="D2600" s="29">
        <f>IF(OR($O2600="",$O2600="なし"),"",INDEX('案件'!$B$5:$B$84,$O2600)&amp;"")</f>
        <v/>
      </c>
      <c r="E2600" s="19" t="n"/>
      <c r="F2600" s="22" t="n"/>
      <c r="G2600" s="22" t="n"/>
      <c r="H2600" s="19" t="n"/>
      <c r="I2600" s="30">
        <f>IF(AND($F2600="",$G2600=""),"",IF(N('設定'!$B$11)&gt;0,ROUND((N($F2600)*60+N($G2600))/N('設定'!$B$11),0)*N('設定'!$B$11),(N($F2600)*60+N($G2600)))/60)</f>
        <v/>
      </c>
      <c r="J2600" s="31">
        <f>IF(OR($I2600="",$P2600="",$P2600="なし"),"",$I2600*N(INDEX('メンバー'!$D$5:$D$24,$P2600)))</f>
        <v/>
      </c>
      <c r="K2600" s="32">
        <f>IF(OR($O2600="",$O2600="なし"),"",INDEX('案件'!$D$5:$D$84,$O2600)&amp;"")</f>
        <v/>
      </c>
      <c r="L2600" s="32">
        <f>IF(AND($A2600="",$B2600="",$C2600="",$F2600="",$G2600=""),"",IF(NOT(ISNUMBER($A2600)),"日付がない",IF($P2600="","氏名がない",IF($P2600="なし","氏名がメンバーにない",IF($O2600="","案件コードがない",IF($O2600="なし","案件コードが案件にない",IF($I2600="","時間がない",IF((N($F2600)*60+N($G2600))=0,"時間が0",IF($I2600=0,"丸めると0分","")))))))))</f>
        <v/>
      </c>
      <c r="M2600" s="58" t="n"/>
      <c r="N2600" s="33">
        <f>IF(ISNUMBER($A2600),DATE(YEAR($A2600),MONTH($A2600),1),"")</f>
        <v/>
      </c>
      <c r="O2600" s="34">
        <f>IF($C2600="","",IFERROR(MATCH($C2600,'案件'!$A$5:$A$84,0),"なし"))</f>
        <v/>
      </c>
      <c r="P2600" s="34">
        <f>IF($B2600="","",IFERROR(MATCH($B2600,'メンバー'!$B$5:$B$24,0),"なし"))</f>
        <v/>
      </c>
    </row>
    <row r="2601" ht="17" customHeight="1">
      <c r="A2601" s="23" t="n"/>
      <c r="B2601" s="21" t="n"/>
      <c r="C2601" s="21" t="n"/>
      <c r="D2601" s="29">
        <f>IF(OR($O2601="",$O2601="なし"),"",INDEX('案件'!$B$5:$B$84,$O2601)&amp;"")</f>
        <v/>
      </c>
      <c r="E2601" s="19" t="n"/>
      <c r="F2601" s="22" t="n"/>
      <c r="G2601" s="22" t="n"/>
      <c r="H2601" s="19" t="n"/>
      <c r="I2601" s="30">
        <f>IF(AND($F2601="",$G2601=""),"",IF(N('設定'!$B$11)&gt;0,ROUND((N($F2601)*60+N($G2601))/N('設定'!$B$11),0)*N('設定'!$B$11),(N($F2601)*60+N($G2601)))/60)</f>
        <v/>
      </c>
      <c r="J2601" s="31">
        <f>IF(OR($I2601="",$P2601="",$P2601="なし"),"",$I2601*N(INDEX('メンバー'!$D$5:$D$24,$P2601)))</f>
        <v/>
      </c>
      <c r="K2601" s="32">
        <f>IF(OR($O2601="",$O2601="なし"),"",INDEX('案件'!$D$5:$D$84,$O2601)&amp;"")</f>
        <v/>
      </c>
      <c r="L2601" s="32">
        <f>IF(AND($A2601="",$B2601="",$C2601="",$F2601="",$G2601=""),"",IF(NOT(ISNUMBER($A2601)),"日付がない",IF($P2601="","氏名がない",IF($P2601="なし","氏名がメンバーにない",IF($O2601="","案件コードがない",IF($O2601="なし","案件コードが案件にない",IF($I2601="","時間がない",IF((N($F2601)*60+N($G2601))=0,"時間が0",IF($I2601=0,"丸めると0分","")))))))))</f>
        <v/>
      </c>
      <c r="M2601" s="58" t="n"/>
      <c r="N2601" s="33">
        <f>IF(ISNUMBER($A2601),DATE(YEAR($A2601),MONTH($A2601),1),"")</f>
        <v/>
      </c>
      <c r="O2601" s="34">
        <f>IF($C2601="","",IFERROR(MATCH($C2601,'案件'!$A$5:$A$84,0),"なし"))</f>
        <v/>
      </c>
      <c r="P2601" s="34">
        <f>IF($B2601="","",IFERROR(MATCH($B2601,'メンバー'!$B$5:$B$24,0),"なし"))</f>
        <v/>
      </c>
    </row>
    <row r="2602" ht="17" customHeight="1">
      <c r="A2602" s="23" t="n"/>
      <c r="B2602" s="21" t="n"/>
      <c r="C2602" s="21" t="n"/>
      <c r="D2602" s="29">
        <f>IF(OR($O2602="",$O2602="なし"),"",INDEX('案件'!$B$5:$B$84,$O2602)&amp;"")</f>
        <v/>
      </c>
      <c r="E2602" s="19" t="n"/>
      <c r="F2602" s="22" t="n"/>
      <c r="G2602" s="22" t="n"/>
      <c r="H2602" s="19" t="n"/>
      <c r="I2602" s="30">
        <f>IF(AND($F2602="",$G2602=""),"",IF(N('設定'!$B$11)&gt;0,ROUND((N($F2602)*60+N($G2602))/N('設定'!$B$11),0)*N('設定'!$B$11),(N($F2602)*60+N($G2602)))/60)</f>
        <v/>
      </c>
      <c r="J2602" s="31">
        <f>IF(OR($I2602="",$P2602="",$P2602="なし"),"",$I2602*N(INDEX('メンバー'!$D$5:$D$24,$P2602)))</f>
        <v/>
      </c>
      <c r="K2602" s="32">
        <f>IF(OR($O2602="",$O2602="なし"),"",INDEX('案件'!$D$5:$D$84,$O2602)&amp;"")</f>
        <v/>
      </c>
      <c r="L2602" s="32">
        <f>IF(AND($A2602="",$B2602="",$C2602="",$F2602="",$G2602=""),"",IF(NOT(ISNUMBER($A2602)),"日付がない",IF($P2602="","氏名がない",IF($P2602="なし","氏名がメンバーにない",IF($O2602="","案件コードがない",IF($O2602="なし","案件コードが案件にない",IF($I2602="","時間がない",IF((N($F2602)*60+N($G2602))=0,"時間が0",IF($I2602=0,"丸めると0分","")))))))))</f>
        <v/>
      </c>
      <c r="M2602" s="58" t="n"/>
      <c r="N2602" s="33">
        <f>IF(ISNUMBER($A2602),DATE(YEAR($A2602),MONTH($A2602),1),"")</f>
        <v/>
      </c>
      <c r="O2602" s="34">
        <f>IF($C2602="","",IFERROR(MATCH($C2602,'案件'!$A$5:$A$84,0),"なし"))</f>
        <v/>
      </c>
      <c r="P2602" s="34">
        <f>IF($B2602="","",IFERROR(MATCH($B2602,'メンバー'!$B$5:$B$24,0),"なし"))</f>
        <v/>
      </c>
    </row>
    <row r="2603" ht="17" customHeight="1">
      <c r="A2603" s="23" t="n"/>
      <c r="B2603" s="21" t="n"/>
      <c r="C2603" s="21" t="n"/>
      <c r="D2603" s="29">
        <f>IF(OR($O2603="",$O2603="なし"),"",INDEX('案件'!$B$5:$B$84,$O2603)&amp;"")</f>
        <v/>
      </c>
      <c r="E2603" s="19" t="n"/>
      <c r="F2603" s="22" t="n"/>
      <c r="G2603" s="22" t="n"/>
      <c r="H2603" s="19" t="n"/>
      <c r="I2603" s="30">
        <f>IF(AND($F2603="",$G2603=""),"",IF(N('設定'!$B$11)&gt;0,ROUND((N($F2603)*60+N($G2603))/N('設定'!$B$11),0)*N('設定'!$B$11),(N($F2603)*60+N($G2603)))/60)</f>
        <v/>
      </c>
      <c r="J2603" s="31">
        <f>IF(OR($I2603="",$P2603="",$P2603="なし"),"",$I2603*N(INDEX('メンバー'!$D$5:$D$24,$P2603)))</f>
        <v/>
      </c>
      <c r="K2603" s="32">
        <f>IF(OR($O2603="",$O2603="なし"),"",INDEX('案件'!$D$5:$D$84,$O2603)&amp;"")</f>
        <v/>
      </c>
      <c r="L2603" s="32">
        <f>IF(AND($A2603="",$B2603="",$C2603="",$F2603="",$G2603=""),"",IF(NOT(ISNUMBER($A2603)),"日付がない",IF($P2603="","氏名がない",IF($P2603="なし","氏名がメンバーにない",IF($O2603="","案件コードがない",IF($O2603="なし","案件コードが案件にない",IF($I2603="","時間がない",IF((N($F2603)*60+N($G2603))=0,"時間が0",IF($I2603=0,"丸めると0分","")))))))))</f>
        <v/>
      </c>
      <c r="M2603" s="58" t="n"/>
      <c r="N2603" s="33">
        <f>IF(ISNUMBER($A2603),DATE(YEAR($A2603),MONTH($A2603),1),"")</f>
        <v/>
      </c>
      <c r="O2603" s="34">
        <f>IF($C2603="","",IFERROR(MATCH($C2603,'案件'!$A$5:$A$84,0),"なし"))</f>
        <v/>
      </c>
      <c r="P2603" s="34">
        <f>IF($B2603="","",IFERROR(MATCH($B2603,'メンバー'!$B$5:$B$24,0),"なし"))</f>
        <v/>
      </c>
    </row>
    <row r="2604" ht="17" customHeight="1">
      <c r="A2604" s="23" t="n"/>
      <c r="B2604" s="21" t="n"/>
      <c r="C2604" s="21" t="n"/>
      <c r="D2604" s="29">
        <f>IF(OR($O2604="",$O2604="なし"),"",INDEX('案件'!$B$5:$B$84,$O2604)&amp;"")</f>
        <v/>
      </c>
      <c r="E2604" s="19" t="n"/>
      <c r="F2604" s="22" t="n"/>
      <c r="G2604" s="22" t="n"/>
      <c r="H2604" s="19" t="n"/>
      <c r="I2604" s="30">
        <f>IF(AND($F2604="",$G2604=""),"",IF(N('設定'!$B$11)&gt;0,ROUND((N($F2604)*60+N($G2604))/N('設定'!$B$11),0)*N('設定'!$B$11),(N($F2604)*60+N($G2604)))/60)</f>
        <v/>
      </c>
      <c r="J2604" s="31">
        <f>IF(OR($I2604="",$P2604="",$P2604="なし"),"",$I2604*N(INDEX('メンバー'!$D$5:$D$24,$P2604)))</f>
        <v/>
      </c>
      <c r="K2604" s="32">
        <f>IF(OR($O2604="",$O2604="なし"),"",INDEX('案件'!$D$5:$D$84,$O2604)&amp;"")</f>
        <v/>
      </c>
      <c r="L2604" s="32">
        <f>IF(AND($A2604="",$B2604="",$C2604="",$F2604="",$G2604=""),"",IF(NOT(ISNUMBER($A2604)),"日付がない",IF($P2604="","氏名がない",IF($P2604="なし","氏名がメンバーにない",IF($O2604="","案件コードがない",IF($O2604="なし","案件コードが案件にない",IF($I2604="","時間がない",IF((N($F2604)*60+N($G2604))=0,"時間が0",IF($I2604=0,"丸めると0分","")))))))))</f>
        <v/>
      </c>
      <c r="M2604" s="58" t="n"/>
      <c r="N2604" s="33">
        <f>IF(ISNUMBER($A2604),DATE(YEAR($A2604),MONTH($A2604),1),"")</f>
        <v/>
      </c>
      <c r="O2604" s="34">
        <f>IF($C2604="","",IFERROR(MATCH($C2604,'案件'!$A$5:$A$84,0),"なし"))</f>
        <v/>
      </c>
      <c r="P2604" s="34">
        <f>IF($B2604="","",IFERROR(MATCH($B2604,'メンバー'!$B$5:$B$24,0),"なし"))</f>
        <v/>
      </c>
    </row>
    <row r="2605" ht="17" customHeight="1">
      <c r="A2605" s="23" t="n"/>
      <c r="B2605" s="21" t="n"/>
      <c r="C2605" s="21" t="n"/>
      <c r="D2605" s="29">
        <f>IF(OR($O2605="",$O2605="なし"),"",INDEX('案件'!$B$5:$B$84,$O2605)&amp;"")</f>
        <v/>
      </c>
      <c r="E2605" s="19" t="n"/>
      <c r="F2605" s="22" t="n"/>
      <c r="G2605" s="22" t="n"/>
      <c r="H2605" s="19" t="n"/>
      <c r="I2605" s="30">
        <f>IF(AND($F2605="",$G2605=""),"",IF(N('設定'!$B$11)&gt;0,ROUND((N($F2605)*60+N($G2605))/N('設定'!$B$11),0)*N('設定'!$B$11),(N($F2605)*60+N($G2605)))/60)</f>
        <v/>
      </c>
      <c r="J2605" s="31">
        <f>IF(OR($I2605="",$P2605="",$P2605="なし"),"",$I2605*N(INDEX('メンバー'!$D$5:$D$24,$P2605)))</f>
        <v/>
      </c>
      <c r="K2605" s="32">
        <f>IF(OR($O2605="",$O2605="なし"),"",INDEX('案件'!$D$5:$D$84,$O2605)&amp;"")</f>
        <v/>
      </c>
      <c r="L2605" s="32">
        <f>IF(AND($A2605="",$B2605="",$C2605="",$F2605="",$G2605=""),"",IF(NOT(ISNUMBER($A2605)),"日付がない",IF($P2605="","氏名がない",IF($P2605="なし","氏名がメンバーにない",IF($O2605="","案件コードがない",IF($O2605="なし","案件コードが案件にない",IF($I2605="","時間がない",IF((N($F2605)*60+N($G2605))=0,"時間が0",IF($I2605=0,"丸めると0分","")))))))))</f>
        <v/>
      </c>
      <c r="M2605" s="58" t="n"/>
      <c r="N2605" s="33">
        <f>IF(ISNUMBER($A2605),DATE(YEAR($A2605),MONTH($A2605),1),"")</f>
        <v/>
      </c>
      <c r="O2605" s="34">
        <f>IF($C2605="","",IFERROR(MATCH($C2605,'案件'!$A$5:$A$84,0),"なし"))</f>
        <v/>
      </c>
      <c r="P2605" s="34">
        <f>IF($B2605="","",IFERROR(MATCH($B2605,'メンバー'!$B$5:$B$24,0),"なし"))</f>
        <v/>
      </c>
    </row>
    <row r="2606" ht="17" customHeight="1">
      <c r="A2606" s="23" t="n"/>
      <c r="B2606" s="21" t="n"/>
      <c r="C2606" s="21" t="n"/>
      <c r="D2606" s="29">
        <f>IF(OR($O2606="",$O2606="なし"),"",INDEX('案件'!$B$5:$B$84,$O2606)&amp;"")</f>
        <v/>
      </c>
      <c r="E2606" s="19" t="n"/>
      <c r="F2606" s="22" t="n"/>
      <c r="G2606" s="22" t="n"/>
      <c r="H2606" s="19" t="n"/>
      <c r="I2606" s="30">
        <f>IF(AND($F2606="",$G2606=""),"",IF(N('設定'!$B$11)&gt;0,ROUND((N($F2606)*60+N($G2606))/N('設定'!$B$11),0)*N('設定'!$B$11),(N($F2606)*60+N($G2606)))/60)</f>
        <v/>
      </c>
      <c r="J2606" s="31">
        <f>IF(OR($I2606="",$P2606="",$P2606="なし"),"",$I2606*N(INDEX('メンバー'!$D$5:$D$24,$P2606)))</f>
        <v/>
      </c>
      <c r="K2606" s="32">
        <f>IF(OR($O2606="",$O2606="なし"),"",INDEX('案件'!$D$5:$D$84,$O2606)&amp;"")</f>
        <v/>
      </c>
      <c r="L2606" s="32">
        <f>IF(AND($A2606="",$B2606="",$C2606="",$F2606="",$G2606=""),"",IF(NOT(ISNUMBER($A2606)),"日付がない",IF($P2606="","氏名がない",IF($P2606="なし","氏名がメンバーにない",IF($O2606="","案件コードがない",IF($O2606="なし","案件コードが案件にない",IF($I2606="","時間がない",IF((N($F2606)*60+N($G2606))=0,"時間が0",IF($I2606=0,"丸めると0分","")))))))))</f>
        <v/>
      </c>
      <c r="M2606" s="58" t="n"/>
      <c r="N2606" s="33">
        <f>IF(ISNUMBER($A2606),DATE(YEAR($A2606),MONTH($A2606),1),"")</f>
        <v/>
      </c>
      <c r="O2606" s="34">
        <f>IF($C2606="","",IFERROR(MATCH($C2606,'案件'!$A$5:$A$84,0),"なし"))</f>
        <v/>
      </c>
      <c r="P2606" s="34">
        <f>IF($B2606="","",IFERROR(MATCH($B2606,'メンバー'!$B$5:$B$24,0),"なし"))</f>
        <v/>
      </c>
    </row>
    <row r="2607" ht="17" customHeight="1">
      <c r="A2607" s="23" t="n"/>
      <c r="B2607" s="21" t="n"/>
      <c r="C2607" s="21" t="n"/>
      <c r="D2607" s="29">
        <f>IF(OR($O2607="",$O2607="なし"),"",INDEX('案件'!$B$5:$B$84,$O2607)&amp;"")</f>
        <v/>
      </c>
      <c r="E2607" s="19" t="n"/>
      <c r="F2607" s="22" t="n"/>
      <c r="G2607" s="22" t="n"/>
      <c r="H2607" s="19" t="n"/>
      <c r="I2607" s="30">
        <f>IF(AND($F2607="",$G2607=""),"",IF(N('設定'!$B$11)&gt;0,ROUND((N($F2607)*60+N($G2607))/N('設定'!$B$11),0)*N('設定'!$B$11),(N($F2607)*60+N($G2607)))/60)</f>
        <v/>
      </c>
      <c r="J2607" s="31">
        <f>IF(OR($I2607="",$P2607="",$P2607="なし"),"",$I2607*N(INDEX('メンバー'!$D$5:$D$24,$P2607)))</f>
        <v/>
      </c>
      <c r="K2607" s="32">
        <f>IF(OR($O2607="",$O2607="なし"),"",INDEX('案件'!$D$5:$D$84,$O2607)&amp;"")</f>
        <v/>
      </c>
      <c r="L2607" s="32">
        <f>IF(AND($A2607="",$B2607="",$C2607="",$F2607="",$G2607=""),"",IF(NOT(ISNUMBER($A2607)),"日付がない",IF($P2607="","氏名がない",IF($P2607="なし","氏名がメンバーにない",IF($O2607="","案件コードがない",IF($O2607="なし","案件コードが案件にない",IF($I2607="","時間がない",IF((N($F2607)*60+N($G2607))=0,"時間が0",IF($I2607=0,"丸めると0分","")))))))))</f>
        <v/>
      </c>
      <c r="M2607" s="58" t="n"/>
      <c r="N2607" s="33">
        <f>IF(ISNUMBER($A2607),DATE(YEAR($A2607),MONTH($A2607),1),"")</f>
        <v/>
      </c>
      <c r="O2607" s="34">
        <f>IF($C2607="","",IFERROR(MATCH($C2607,'案件'!$A$5:$A$84,0),"なし"))</f>
        <v/>
      </c>
      <c r="P2607" s="34">
        <f>IF($B2607="","",IFERROR(MATCH($B2607,'メンバー'!$B$5:$B$24,0),"なし"))</f>
        <v/>
      </c>
    </row>
    <row r="2608" ht="17" customHeight="1">
      <c r="A2608" s="23" t="n"/>
      <c r="B2608" s="21" t="n"/>
      <c r="C2608" s="21" t="n"/>
      <c r="D2608" s="29">
        <f>IF(OR($O2608="",$O2608="なし"),"",INDEX('案件'!$B$5:$B$84,$O2608)&amp;"")</f>
        <v/>
      </c>
      <c r="E2608" s="19" t="n"/>
      <c r="F2608" s="22" t="n"/>
      <c r="G2608" s="22" t="n"/>
      <c r="H2608" s="19" t="n"/>
      <c r="I2608" s="30">
        <f>IF(AND($F2608="",$G2608=""),"",IF(N('設定'!$B$11)&gt;0,ROUND((N($F2608)*60+N($G2608))/N('設定'!$B$11),0)*N('設定'!$B$11),(N($F2608)*60+N($G2608)))/60)</f>
        <v/>
      </c>
      <c r="J2608" s="31">
        <f>IF(OR($I2608="",$P2608="",$P2608="なし"),"",$I2608*N(INDEX('メンバー'!$D$5:$D$24,$P2608)))</f>
        <v/>
      </c>
      <c r="K2608" s="32">
        <f>IF(OR($O2608="",$O2608="なし"),"",INDEX('案件'!$D$5:$D$84,$O2608)&amp;"")</f>
        <v/>
      </c>
      <c r="L2608" s="32">
        <f>IF(AND($A2608="",$B2608="",$C2608="",$F2608="",$G2608=""),"",IF(NOT(ISNUMBER($A2608)),"日付がない",IF($P2608="","氏名がない",IF($P2608="なし","氏名がメンバーにない",IF($O2608="","案件コードがない",IF($O2608="なし","案件コードが案件にない",IF($I2608="","時間がない",IF((N($F2608)*60+N($G2608))=0,"時間が0",IF($I2608=0,"丸めると0分","")))))))))</f>
        <v/>
      </c>
      <c r="M2608" s="58" t="n"/>
      <c r="N2608" s="33">
        <f>IF(ISNUMBER($A2608),DATE(YEAR($A2608),MONTH($A2608),1),"")</f>
        <v/>
      </c>
      <c r="O2608" s="34">
        <f>IF($C2608="","",IFERROR(MATCH($C2608,'案件'!$A$5:$A$84,0),"なし"))</f>
        <v/>
      </c>
      <c r="P2608" s="34">
        <f>IF($B2608="","",IFERROR(MATCH($B2608,'メンバー'!$B$5:$B$24,0),"なし"))</f>
        <v/>
      </c>
    </row>
    <row r="2609" ht="17" customHeight="1">
      <c r="A2609" s="23" t="n"/>
      <c r="B2609" s="21" t="n"/>
      <c r="C2609" s="21" t="n"/>
      <c r="D2609" s="29">
        <f>IF(OR($O2609="",$O2609="なし"),"",INDEX('案件'!$B$5:$B$84,$O2609)&amp;"")</f>
        <v/>
      </c>
      <c r="E2609" s="19" t="n"/>
      <c r="F2609" s="22" t="n"/>
      <c r="G2609" s="22" t="n"/>
      <c r="H2609" s="19" t="n"/>
      <c r="I2609" s="30">
        <f>IF(AND($F2609="",$G2609=""),"",IF(N('設定'!$B$11)&gt;0,ROUND((N($F2609)*60+N($G2609))/N('設定'!$B$11),0)*N('設定'!$B$11),(N($F2609)*60+N($G2609)))/60)</f>
        <v/>
      </c>
      <c r="J2609" s="31">
        <f>IF(OR($I2609="",$P2609="",$P2609="なし"),"",$I2609*N(INDEX('メンバー'!$D$5:$D$24,$P2609)))</f>
        <v/>
      </c>
      <c r="K2609" s="32">
        <f>IF(OR($O2609="",$O2609="なし"),"",INDEX('案件'!$D$5:$D$84,$O2609)&amp;"")</f>
        <v/>
      </c>
      <c r="L2609" s="32">
        <f>IF(AND($A2609="",$B2609="",$C2609="",$F2609="",$G2609=""),"",IF(NOT(ISNUMBER($A2609)),"日付がない",IF($P2609="","氏名がない",IF($P2609="なし","氏名がメンバーにない",IF($O2609="","案件コードがない",IF($O2609="なし","案件コードが案件にない",IF($I2609="","時間がない",IF((N($F2609)*60+N($G2609))=0,"時間が0",IF($I2609=0,"丸めると0分","")))))))))</f>
        <v/>
      </c>
      <c r="M2609" s="58" t="n"/>
      <c r="N2609" s="33">
        <f>IF(ISNUMBER($A2609),DATE(YEAR($A2609),MONTH($A2609),1),"")</f>
        <v/>
      </c>
      <c r="O2609" s="34">
        <f>IF($C2609="","",IFERROR(MATCH($C2609,'案件'!$A$5:$A$84,0),"なし"))</f>
        <v/>
      </c>
      <c r="P2609" s="34">
        <f>IF($B2609="","",IFERROR(MATCH($B2609,'メンバー'!$B$5:$B$24,0),"なし"))</f>
        <v/>
      </c>
    </row>
    <row r="2610" ht="17" customHeight="1">
      <c r="A2610" s="23" t="n"/>
      <c r="B2610" s="21" t="n"/>
      <c r="C2610" s="21" t="n"/>
      <c r="D2610" s="29">
        <f>IF(OR($O2610="",$O2610="なし"),"",INDEX('案件'!$B$5:$B$84,$O2610)&amp;"")</f>
        <v/>
      </c>
      <c r="E2610" s="19" t="n"/>
      <c r="F2610" s="22" t="n"/>
      <c r="G2610" s="22" t="n"/>
      <c r="H2610" s="19" t="n"/>
      <c r="I2610" s="30">
        <f>IF(AND($F2610="",$G2610=""),"",IF(N('設定'!$B$11)&gt;0,ROUND((N($F2610)*60+N($G2610))/N('設定'!$B$11),0)*N('設定'!$B$11),(N($F2610)*60+N($G2610)))/60)</f>
        <v/>
      </c>
      <c r="J2610" s="31">
        <f>IF(OR($I2610="",$P2610="",$P2610="なし"),"",$I2610*N(INDEX('メンバー'!$D$5:$D$24,$P2610)))</f>
        <v/>
      </c>
      <c r="K2610" s="32">
        <f>IF(OR($O2610="",$O2610="なし"),"",INDEX('案件'!$D$5:$D$84,$O2610)&amp;"")</f>
        <v/>
      </c>
      <c r="L2610" s="32">
        <f>IF(AND($A2610="",$B2610="",$C2610="",$F2610="",$G2610=""),"",IF(NOT(ISNUMBER($A2610)),"日付がない",IF($P2610="","氏名がない",IF($P2610="なし","氏名がメンバーにない",IF($O2610="","案件コードがない",IF($O2610="なし","案件コードが案件にない",IF($I2610="","時間がない",IF((N($F2610)*60+N($G2610))=0,"時間が0",IF($I2610=0,"丸めると0分","")))))))))</f>
        <v/>
      </c>
      <c r="M2610" s="58" t="n"/>
      <c r="N2610" s="33">
        <f>IF(ISNUMBER($A2610),DATE(YEAR($A2610),MONTH($A2610),1),"")</f>
        <v/>
      </c>
      <c r="O2610" s="34">
        <f>IF($C2610="","",IFERROR(MATCH($C2610,'案件'!$A$5:$A$84,0),"なし"))</f>
        <v/>
      </c>
      <c r="P2610" s="34">
        <f>IF($B2610="","",IFERROR(MATCH($B2610,'メンバー'!$B$5:$B$24,0),"なし"))</f>
        <v/>
      </c>
    </row>
    <row r="2611" ht="17" customHeight="1">
      <c r="A2611" s="23" t="n"/>
      <c r="B2611" s="21" t="n"/>
      <c r="C2611" s="21" t="n"/>
      <c r="D2611" s="29">
        <f>IF(OR($O2611="",$O2611="なし"),"",INDEX('案件'!$B$5:$B$84,$O2611)&amp;"")</f>
        <v/>
      </c>
      <c r="E2611" s="19" t="n"/>
      <c r="F2611" s="22" t="n"/>
      <c r="G2611" s="22" t="n"/>
      <c r="H2611" s="19" t="n"/>
      <c r="I2611" s="30">
        <f>IF(AND($F2611="",$G2611=""),"",IF(N('設定'!$B$11)&gt;0,ROUND((N($F2611)*60+N($G2611))/N('設定'!$B$11),0)*N('設定'!$B$11),(N($F2611)*60+N($G2611)))/60)</f>
        <v/>
      </c>
      <c r="J2611" s="31">
        <f>IF(OR($I2611="",$P2611="",$P2611="なし"),"",$I2611*N(INDEX('メンバー'!$D$5:$D$24,$P2611)))</f>
        <v/>
      </c>
      <c r="K2611" s="32">
        <f>IF(OR($O2611="",$O2611="なし"),"",INDEX('案件'!$D$5:$D$84,$O2611)&amp;"")</f>
        <v/>
      </c>
      <c r="L2611" s="32">
        <f>IF(AND($A2611="",$B2611="",$C2611="",$F2611="",$G2611=""),"",IF(NOT(ISNUMBER($A2611)),"日付がない",IF($P2611="","氏名がない",IF($P2611="なし","氏名がメンバーにない",IF($O2611="","案件コードがない",IF($O2611="なし","案件コードが案件にない",IF($I2611="","時間がない",IF((N($F2611)*60+N($G2611))=0,"時間が0",IF($I2611=0,"丸めると0分","")))))))))</f>
        <v/>
      </c>
      <c r="M2611" s="58" t="n"/>
      <c r="N2611" s="33">
        <f>IF(ISNUMBER($A2611),DATE(YEAR($A2611),MONTH($A2611),1),"")</f>
        <v/>
      </c>
      <c r="O2611" s="34">
        <f>IF($C2611="","",IFERROR(MATCH($C2611,'案件'!$A$5:$A$84,0),"なし"))</f>
        <v/>
      </c>
      <c r="P2611" s="34">
        <f>IF($B2611="","",IFERROR(MATCH($B2611,'メンバー'!$B$5:$B$24,0),"なし"))</f>
        <v/>
      </c>
    </row>
    <row r="2612" ht="17" customHeight="1">
      <c r="A2612" s="23" t="n"/>
      <c r="B2612" s="21" t="n"/>
      <c r="C2612" s="21" t="n"/>
      <c r="D2612" s="29">
        <f>IF(OR($O2612="",$O2612="なし"),"",INDEX('案件'!$B$5:$B$84,$O2612)&amp;"")</f>
        <v/>
      </c>
      <c r="E2612" s="19" t="n"/>
      <c r="F2612" s="22" t="n"/>
      <c r="G2612" s="22" t="n"/>
      <c r="H2612" s="19" t="n"/>
      <c r="I2612" s="30">
        <f>IF(AND($F2612="",$G2612=""),"",IF(N('設定'!$B$11)&gt;0,ROUND((N($F2612)*60+N($G2612))/N('設定'!$B$11),0)*N('設定'!$B$11),(N($F2612)*60+N($G2612)))/60)</f>
        <v/>
      </c>
      <c r="J2612" s="31">
        <f>IF(OR($I2612="",$P2612="",$P2612="なし"),"",$I2612*N(INDEX('メンバー'!$D$5:$D$24,$P2612)))</f>
        <v/>
      </c>
      <c r="K2612" s="32">
        <f>IF(OR($O2612="",$O2612="なし"),"",INDEX('案件'!$D$5:$D$84,$O2612)&amp;"")</f>
        <v/>
      </c>
      <c r="L2612" s="32">
        <f>IF(AND($A2612="",$B2612="",$C2612="",$F2612="",$G2612=""),"",IF(NOT(ISNUMBER($A2612)),"日付がない",IF($P2612="","氏名がない",IF($P2612="なし","氏名がメンバーにない",IF($O2612="","案件コードがない",IF($O2612="なし","案件コードが案件にない",IF($I2612="","時間がない",IF((N($F2612)*60+N($G2612))=0,"時間が0",IF($I2612=0,"丸めると0分","")))))))))</f>
        <v/>
      </c>
      <c r="M2612" s="58" t="n"/>
      <c r="N2612" s="33">
        <f>IF(ISNUMBER($A2612),DATE(YEAR($A2612),MONTH($A2612),1),"")</f>
        <v/>
      </c>
      <c r="O2612" s="34">
        <f>IF($C2612="","",IFERROR(MATCH($C2612,'案件'!$A$5:$A$84,0),"なし"))</f>
        <v/>
      </c>
      <c r="P2612" s="34">
        <f>IF($B2612="","",IFERROR(MATCH($B2612,'メンバー'!$B$5:$B$24,0),"なし"))</f>
        <v/>
      </c>
    </row>
    <row r="2613" ht="17" customHeight="1">
      <c r="A2613" s="23" t="n"/>
      <c r="B2613" s="21" t="n"/>
      <c r="C2613" s="21" t="n"/>
      <c r="D2613" s="29">
        <f>IF(OR($O2613="",$O2613="なし"),"",INDEX('案件'!$B$5:$B$84,$O2613)&amp;"")</f>
        <v/>
      </c>
      <c r="E2613" s="19" t="n"/>
      <c r="F2613" s="22" t="n"/>
      <c r="G2613" s="22" t="n"/>
      <c r="H2613" s="19" t="n"/>
      <c r="I2613" s="30">
        <f>IF(AND($F2613="",$G2613=""),"",IF(N('設定'!$B$11)&gt;0,ROUND((N($F2613)*60+N($G2613))/N('設定'!$B$11),0)*N('設定'!$B$11),(N($F2613)*60+N($G2613)))/60)</f>
        <v/>
      </c>
      <c r="J2613" s="31">
        <f>IF(OR($I2613="",$P2613="",$P2613="なし"),"",$I2613*N(INDEX('メンバー'!$D$5:$D$24,$P2613)))</f>
        <v/>
      </c>
      <c r="K2613" s="32">
        <f>IF(OR($O2613="",$O2613="なし"),"",INDEX('案件'!$D$5:$D$84,$O2613)&amp;"")</f>
        <v/>
      </c>
      <c r="L2613" s="32">
        <f>IF(AND($A2613="",$B2613="",$C2613="",$F2613="",$G2613=""),"",IF(NOT(ISNUMBER($A2613)),"日付がない",IF($P2613="","氏名がない",IF($P2613="なし","氏名がメンバーにない",IF($O2613="","案件コードがない",IF($O2613="なし","案件コードが案件にない",IF($I2613="","時間がない",IF((N($F2613)*60+N($G2613))=0,"時間が0",IF($I2613=0,"丸めると0分","")))))))))</f>
        <v/>
      </c>
      <c r="M2613" s="58" t="n"/>
      <c r="N2613" s="33">
        <f>IF(ISNUMBER($A2613),DATE(YEAR($A2613),MONTH($A2613),1),"")</f>
        <v/>
      </c>
      <c r="O2613" s="34">
        <f>IF($C2613="","",IFERROR(MATCH($C2613,'案件'!$A$5:$A$84,0),"なし"))</f>
        <v/>
      </c>
      <c r="P2613" s="34">
        <f>IF($B2613="","",IFERROR(MATCH($B2613,'メンバー'!$B$5:$B$24,0),"なし"))</f>
        <v/>
      </c>
    </row>
    <row r="2614" ht="17" customHeight="1">
      <c r="A2614" s="23" t="n"/>
      <c r="B2614" s="21" t="n"/>
      <c r="C2614" s="21" t="n"/>
      <c r="D2614" s="29">
        <f>IF(OR($O2614="",$O2614="なし"),"",INDEX('案件'!$B$5:$B$84,$O2614)&amp;"")</f>
        <v/>
      </c>
      <c r="E2614" s="19" t="n"/>
      <c r="F2614" s="22" t="n"/>
      <c r="G2614" s="22" t="n"/>
      <c r="H2614" s="19" t="n"/>
      <c r="I2614" s="30">
        <f>IF(AND($F2614="",$G2614=""),"",IF(N('設定'!$B$11)&gt;0,ROUND((N($F2614)*60+N($G2614))/N('設定'!$B$11),0)*N('設定'!$B$11),(N($F2614)*60+N($G2614)))/60)</f>
        <v/>
      </c>
      <c r="J2614" s="31">
        <f>IF(OR($I2614="",$P2614="",$P2614="なし"),"",$I2614*N(INDEX('メンバー'!$D$5:$D$24,$P2614)))</f>
        <v/>
      </c>
      <c r="K2614" s="32">
        <f>IF(OR($O2614="",$O2614="なし"),"",INDEX('案件'!$D$5:$D$84,$O2614)&amp;"")</f>
        <v/>
      </c>
      <c r="L2614" s="32">
        <f>IF(AND($A2614="",$B2614="",$C2614="",$F2614="",$G2614=""),"",IF(NOT(ISNUMBER($A2614)),"日付がない",IF($P2614="","氏名がない",IF($P2614="なし","氏名がメンバーにない",IF($O2614="","案件コードがない",IF($O2614="なし","案件コードが案件にない",IF($I2614="","時間がない",IF((N($F2614)*60+N($G2614))=0,"時間が0",IF($I2614=0,"丸めると0分","")))))))))</f>
        <v/>
      </c>
      <c r="M2614" s="58" t="n"/>
      <c r="N2614" s="33">
        <f>IF(ISNUMBER($A2614),DATE(YEAR($A2614),MONTH($A2614),1),"")</f>
        <v/>
      </c>
      <c r="O2614" s="34">
        <f>IF($C2614="","",IFERROR(MATCH($C2614,'案件'!$A$5:$A$84,0),"なし"))</f>
        <v/>
      </c>
      <c r="P2614" s="34">
        <f>IF($B2614="","",IFERROR(MATCH($B2614,'メンバー'!$B$5:$B$24,0),"なし"))</f>
        <v/>
      </c>
    </row>
    <row r="2615" ht="17" customHeight="1">
      <c r="A2615" s="23" t="n"/>
      <c r="B2615" s="21" t="n"/>
      <c r="C2615" s="21" t="n"/>
      <c r="D2615" s="29">
        <f>IF(OR($O2615="",$O2615="なし"),"",INDEX('案件'!$B$5:$B$84,$O2615)&amp;"")</f>
        <v/>
      </c>
      <c r="E2615" s="19" t="n"/>
      <c r="F2615" s="22" t="n"/>
      <c r="G2615" s="22" t="n"/>
      <c r="H2615" s="19" t="n"/>
      <c r="I2615" s="30">
        <f>IF(AND($F2615="",$G2615=""),"",IF(N('設定'!$B$11)&gt;0,ROUND((N($F2615)*60+N($G2615))/N('設定'!$B$11),0)*N('設定'!$B$11),(N($F2615)*60+N($G2615)))/60)</f>
        <v/>
      </c>
      <c r="J2615" s="31">
        <f>IF(OR($I2615="",$P2615="",$P2615="なし"),"",$I2615*N(INDEX('メンバー'!$D$5:$D$24,$P2615)))</f>
        <v/>
      </c>
      <c r="K2615" s="32">
        <f>IF(OR($O2615="",$O2615="なし"),"",INDEX('案件'!$D$5:$D$84,$O2615)&amp;"")</f>
        <v/>
      </c>
      <c r="L2615" s="32">
        <f>IF(AND($A2615="",$B2615="",$C2615="",$F2615="",$G2615=""),"",IF(NOT(ISNUMBER($A2615)),"日付がない",IF($P2615="","氏名がない",IF($P2615="なし","氏名がメンバーにない",IF($O2615="","案件コードがない",IF($O2615="なし","案件コードが案件にない",IF($I2615="","時間がない",IF((N($F2615)*60+N($G2615))=0,"時間が0",IF($I2615=0,"丸めると0分","")))))))))</f>
        <v/>
      </c>
      <c r="M2615" s="58" t="n"/>
      <c r="N2615" s="33">
        <f>IF(ISNUMBER($A2615),DATE(YEAR($A2615),MONTH($A2615),1),"")</f>
        <v/>
      </c>
      <c r="O2615" s="34">
        <f>IF($C2615="","",IFERROR(MATCH($C2615,'案件'!$A$5:$A$84,0),"なし"))</f>
        <v/>
      </c>
      <c r="P2615" s="34">
        <f>IF($B2615="","",IFERROR(MATCH($B2615,'メンバー'!$B$5:$B$24,0),"なし"))</f>
        <v/>
      </c>
    </row>
    <row r="2616" ht="17" customHeight="1">
      <c r="A2616" s="23" t="n"/>
      <c r="B2616" s="21" t="n"/>
      <c r="C2616" s="21" t="n"/>
      <c r="D2616" s="29">
        <f>IF(OR($O2616="",$O2616="なし"),"",INDEX('案件'!$B$5:$B$84,$O2616)&amp;"")</f>
        <v/>
      </c>
      <c r="E2616" s="19" t="n"/>
      <c r="F2616" s="22" t="n"/>
      <c r="G2616" s="22" t="n"/>
      <c r="H2616" s="19" t="n"/>
      <c r="I2616" s="30">
        <f>IF(AND($F2616="",$G2616=""),"",IF(N('設定'!$B$11)&gt;0,ROUND((N($F2616)*60+N($G2616))/N('設定'!$B$11),0)*N('設定'!$B$11),(N($F2616)*60+N($G2616)))/60)</f>
        <v/>
      </c>
      <c r="J2616" s="31">
        <f>IF(OR($I2616="",$P2616="",$P2616="なし"),"",$I2616*N(INDEX('メンバー'!$D$5:$D$24,$P2616)))</f>
        <v/>
      </c>
      <c r="K2616" s="32">
        <f>IF(OR($O2616="",$O2616="なし"),"",INDEX('案件'!$D$5:$D$84,$O2616)&amp;"")</f>
        <v/>
      </c>
      <c r="L2616" s="32">
        <f>IF(AND($A2616="",$B2616="",$C2616="",$F2616="",$G2616=""),"",IF(NOT(ISNUMBER($A2616)),"日付がない",IF($P2616="","氏名がない",IF($P2616="なし","氏名がメンバーにない",IF($O2616="","案件コードがない",IF($O2616="なし","案件コードが案件にない",IF($I2616="","時間がない",IF((N($F2616)*60+N($G2616))=0,"時間が0",IF($I2616=0,"丸めると0分","")))))))))</f>
        <v/>
      </c>
      <c r="M2616" s="58" t="n"/>
      <c r="N2616" s="33">
        <f>IF(ISNUMBER($A2616),DATE(YEAR($A2616),MONTH($A2616),1),"")</f>
        <v/>
      </c>
      <c r="O2616" s="34">
        <f>IF($C2616="","",IFERROR(MATCH($C2616,'案件'!$A$5:$A$84,0),"なし"))</f>
        <v/>
      </c>
      <c r="P2616" s="34">
        <f>IF($B2616="","",IFERROR(MATCH($B2616,'メンバー'!$B$5:$B$24,0),"なし"))</f>
        <v/>
      </c>
    </row>
    <row r="2617" ht="17" customHeight="1">
      <c r="A2617" s="23" t="n"/>
      <c r="B2617" s="21" t="n"/>
      <c r="C2617" s="21" t="n"/>
      <c r="D2617" s="29">
        <f>IF(OR($O2617="",$O2617="なし"),"",INDEX('案件'!$B$5:$B$84,$O2617)&amp;"")</f>
        <v/>
      </c>
      <c r="E2617" s="19" t="n"/>
      <c r="F2617" s="22" t="n"/>
      <c r="G2617" s="22" t="n"/>
      <c r="H2617" s="19" t="n"/>
      <c r="I2617" s="30">
        <f>IF(AND($F2617="",$G2617=""),"",IF(N('設定'!$B$11)&gt;0,ROUND((N($F2617)*60+N($G2617))/N('設定'!$B$11),0)*N('設定'!$B$11),(N($F2617)*60+N($G2617)))/60)</f>
        <v/>
      </c>
      <c r="J2617" s="31">
        <f>IF(OR($I2617="",$P2617="",$P2617="なし"),"",$I2617*N(INDEX('メンバー'!$D$5:$D$24,$P2617)))</f>
        <v/>
      </c>
      <c r="K2617" s="32">
        <f>IF(OR($O2617="",$O2617="なし"),"",INDEX('案件'!$D$5:$D$84,$O2617)&amp;"")</f>
        <v/>
      </c>
      <c r="L2617" s="32">
        <f>IF(AND($A2617="",$B2617="",$C2617="",$F2617="",$G2617=""),"",IF(NOT(ISNUMBER($A2617)),"日付がない",IF($P2617="","氏名がない",IF($P2617="なし","氏名がメンバーにない",IF($O2617="","案件コードがない",IF($O2617="なし","案件コードが案件にない",IF($I2617="","時間がない",IF((N($F2617)*60+N($G2617))=0,"時間が0",IF($I2617=0,"丸めると0分","")))))))))</f>
        <v/>
      </c>
      <c r="M2617" s="58" t="n"/>
      <c r="N2617" s="33">
        <f>IF(ISNUMBER($A2617),DATE(YEAR($A2617),MONTH($A2617),1),"")</f>
        <v/>
      </c>
      <c r="O2617" s="34">
        <f>IF($C2617="","",IFERROR(MATCH($C2617,'案件'!$A$5:$A$84,0),"なし"))</f>
        <v/>
      </c>
      <c r="P2617" s="34">
        <f>IF($B2617="","",IFERROR(MATCH($B2617,'メンバー'!$B$5:$B$24,0),"なし"))</f>
        <v/>
      </c>
    </row>
    <row r="2618" ht="17" customHeight="1">
      <c r="A2618" s="23" t="n"/>
      <c r="B2618" s="21" t="n"/>
      <c r="C2618" s="21" t="n"/>
      <c r="D2618" s="29">
        <f>IF(OR($O2618="",$O2618="なし"),"",INDEX('案件'!$B$5:$B$84,$O2618)&amp;"")</f>
        <v/>
      </c>
      <c r="E2618" s="19" t="n"/>
      <c r="F2618" s="22" t="n"/>
      <c r="G2618" s="22" t="n"/>
      <c r="H2618" s="19" t="n"/>
      <c r="I2618" s="30">
        <f>IF(AND($F2618="",$G2618=""),"",IF(N('設定'!$B$11)&gt;0,ROUND((N($F2618)*60+N($G2618))/N('設定'!$B$11),0)*N('設定'!$B$11),(N($F2618)*60+N($G2618)))/60)</f>
        <v/>
      </c>
      <c r="J2618" s="31">
        <f>IF(OR($I2618="",$P2618="",$P2618="なし"),"",$I2618*N(INDEX('メンバー'!$D$5:$D$24,$P2618)))</f>
        <v/>
      </c>
      <c r="K2618" s="32">
        <f>IF(OR($O2618="",$O2618="なし"),"",INDEX('案件'!$D$5:$D$84,$O2618)&amp;"")</f>
        <v/>
      </c>
      <c r="L2618" s="32">
        <f>IF(AND($A2618="",$B2618="",$C2618="",$F2618="",$G2618=""),"",IF(NOT(ISNUMBER($A2618)),"日付がない",IF($P2618="","氏名がない",IF($P2618="なし","氏名がメンバーにない",IF($O2618="","案件コードがない",IF($O2618="なし","案件コードが案件にない",IF($I2618="","時間がない",IF((N($F2618)*60+N($G2618))=0,"時間が0",IF($I2618=0,"丸めると0分","")))))))))</f>
        <v/>
      </c>
      <c r="M2618" s="58" t="n"/>
      <c r="N2618" s="33">
        <f>IF(ISNUMBER($A2618),DATE(YEAR($A2618),MONTH($A2618),1),"")</f>
        <v/>
      </c>
      <c r="O2618" s="34">
        <f>IF($C2618="","",IFERROR(MATCH($C2618,'案件'!$A$5:$A$84,0),"なし"))</f>
        <v/>
      </c>
      <c r="P2618" s="34">
        <f>IF($B2618="","",IFERROR(MATCH($B2618,'メンバー'!$B$5:$B$24,0),"なし"))</f>
        <v/>
      </c>
    </row>
    <row r="2619" ht="17" customHeight="1">
      <c r="A2619" s="23" t="n"/>
      <c r="B2619" s="21" t="n"/>
      <c r="C2619" s="21" t="n"/>
      <c r="D2619" s="29">
        <f>IF(OR($O2619="",$O2619="なし"),"",INDEX('案件'!$B$5:$B$84,$O2619)&amp;"")</f>
        <v/>
      </c>
      <c r="E2619" s="19" t="n"/>
      <c r="F2619" s="22" t="n"/>
      <c r="G2619" s="22" t="n"/>
      <c r="H2619" s="19" t="n"/>
      <c r="I2619" s="30">
        <f>IF(AND($F2619="",$G2619=""),"",IF(N('設定'!$B$11)&gt;0,ROUND((N($F2619)*60+N($G2619))/N('設定'!$B$11),0)*N('設定'!$B$11),(N($F2619)*60+N($G2619)))/60)</f>
        <v/>
      </c>
      <c r="J2619" s="31">
        <f>IF(OR($I2619="",$P2619="",$P2619="なし"),"",$I2619*N(INDEX('メンバー'!$D$5:$D$24,$P2619)))</f>
        <v/>
      </c>
      <c r="K2619" s="32">
        <f>IF(OR($O2619="",$O2619="なし"),"",INDEX('案件'!$D$5:$D$84,$O2619)&amp;"")</f>
        <v/>
      </c>
      <c r="L2619" s="32">
        <f>IF(AND($A2619="",$B2619="",$C2619="",$F2619="",$G2619=""),"",IF(NOT(ISNUMBER($A2619)),"日付がない",IF($P2619="","氏名がない",IF($P2619="なし","氏名がメンバーにない",IF($O2619="","案件コードがない",IF($O2619="なし","案件コードが案件にない",IF($I2619="","時間がない",IF((N($F2619)*60+N($G2619))=0,"時間が0",IF($I2619=0,"丸めると0分","")))))))))</f>
        <v/>
      </c>
      <c r="M2619" s="58" t="n"/>
      <c r="N2619" s="33">
        <f>IF(ISNUMBER($A2619),DATE(YEAR($A2619),MONTH($A2619),1),"")</f>
        <v/>
      </c>
      <c r="O2619" s="34">
        <f>IF($C2619="","",IFERROR(MATCH($C2619,'案件'!$A$5:$A$84,0),"なし"))</f>
        <v/>
      </c>
      <c r="P2619" s="34">
        <f>IF($B2619="","",IFERROR(MATCH($B2619,'メンバー'!$B$5:$B$24,0),"なし"))</f>
        <v/>
      </c>
    </row>
    <row r="2620" ht="17" customHeight="1">
      <c r="A2620" s="23" t="n"/>
      <c r="B2620" s="21" t="n"/>
      <c r="C2620" s="21" t="n"/>
      <c r="D2620" s="29">
        <f>IF(OR($O2620="",$O2620="なし"),"",INDEX('案件'!$B$5:$B$84,$O2620)&amp;"")</f>
        <v/>
      </c>
      <c r="E2620" s="19" t="n"/>
      <c r="F2620" s="22" t="n"/>
      <c r="G2620" s="22" t="n"/>
      <c r="H2620" s="19" t="n"/>
      <c r="I2620" s="30">
        <f>IF(AND($F2620="",$G2620=""),"",IF(N('設定'!$B$11)&gt;0,ROUND((N($F2620)*60+N($G2620))/N('設定'!$B$11),0)*N('設定'!$B$11),(N($F2620)*60+N($G2620)))/60)</f>
        <v/>
      </c>
      <c r="J2620" s="31">
        <f>IF(OR($I2620="",$P2620="",$P2620="なし"),"",$I2620*N(INDEX('メンバー'!$D$5:$D$24,$P2620)))</f>
        <v/>
      </c>
      <c r="K2620" s="32">
        <f>IF(OR($O2620="",$O2620="なし"),"",INDEX('案件'!$D$5:$D$84,$O2620)&amp;"")</f>
        <v/>
      </c>
      <c r="L2620" s="32">
        <f>IF(AND($A2620="",$B2620="",$C2620="",$F2620="",$G2620=""),"",IF(NOT(ISNUMBER($A2620)),"日付がない",IF($P2620="","氏名がない",IF($P2620="なし","氏名がメンバーにない",IF($O2620="","案件コードがない",IF($O2620="なし","案件コードが案件にない",IF($I2620="","時間がない",IF((N($F2620)*60+N($G2620))=0,"時間が0",IF($I2620=0,"丸めると0分","")))))))))</f>
        <v/>
      </c>
      <c r="M2620" s="58" t="n"/>
      <c r="N2620" s="33">
        <f>IF(ISNUMBER($A2620),DATE(YEAR($A2620),MONTH($A2620),1),"")</f>
        <v/>
      </c>
      <c r="O2620" s="34">
        <f>IF($C2620="","",IFERROR(MATCH($C2620,'案件'!$A$5:$A$84,0),"なし"))</f>
        <v/>
      </c>
      <c r="P2620" s="34">
        <f>IF($B2620="","",IFERROR(MATCH($B2620,'メンバー'!$B$5:$B$24,0),"なし"))</f>
        <v/>
      </c>
    </row>
    <row r="2621" ht="17" customHeight="1">
      <c r="A2621" s="23" t="n"/>
      <c r="B2621" s="21" t="n"/>
      <c r="C2621" s="21" t="n"/>
      <c r="D2621" s="29">
        <f>IF(OR($O2621="",$O2621="なし"),"",INDEX('案件'!$B$5:$B$84,$O2621)&amp;"")</f>
        <v/>
      </c>
      <c r="E2621" s="19" t="n"/>
      <c r="F2621" s="22" t="n"/>
      <c r="G2621" s="22" t="n"/>
      <c r="H2621" s="19" t="n"/>
      <c r="I2621" s="30">
        <f>IF(AND($F2621="",$G2621=""),"",IF(N('設定'!$B$11)&gt;0,ROUND((N($F2621)*60+N($G2621))/N('設定'!$B$11),0)*N('設定'!$B$11),(N($F2621)*60+N($G2621)))/60)</f>
        <v/>
      </c>
      <c r="J2621" s="31">
        <f>IF(OR($I2621="",$P2621="",$P2621="なし"),"",$I2621*N(INDEX('メンバー'!$D$5:$D$24,$P2621)))</f>
        <v/>
      </c>
      <c r="K2621" s="32">
        <f>IF(OR($O2621="",$O2621="なし"),"",INDEX('案件'!$D$5:$D$84,$O2621)&amp;"")</f>
        <v/>
      </c>
      <c r="L2621" s="32">
        <f>IF(AND($A2621="",$B2621="",$C2621="",$F2621="",$G2621=""),"",IF(NOT(ISNUMBER($A2621)),"日付がない",IF($P2621="","氏名がない",IF($P2621="なし","氏名がメンバーにない",IF($O2621="","案件コードがない",IF($O2621="なし","案件コードが案件にない",IF($I2621="","時間がない",IF((N($F2621)*60+N($G2621))=0,"時間が0",IF($I2621=0,"丸めると0分","")))))))))</f>
        <v/>
      </c>
      <c r="M2621" s="58" t="n"/>
      <c r="N2621" s="33">
        <f>IF(ISNUMBER($A2621),DATE(YEAR($A2621),MONTH($A2621),1),"")</f>
        <v/>
      </c>
      <c r="O2621" s="34">
        <f>IF($C2621="","",IFERROR(MATCH($C2621,'案件'!$A$5:$A$84,0),"なし"))</f>
        <v/>
      </c>
      <c r="P2621" s="34">
        <f>IF($B2621="","",IFERROR(MATCH($B2621,'メンバー'!$B$5:$B$24,0),"なし"))</f>
        <v/>
      </c>
    </row>
    <row r="2622" ht="17" customHeight="1">
      <c r="A2622" s="23" t="n"/>
      <c r="B2622" s="21" t="n"/>
      <c r="C2622" s="21" t="n"/>
      <c r="D2622" s="29">
        <f>IF(OR($O2622="",$O2622="なし"),"",INDEX('案件'!$B$5:$B$84,$O2622)&amp;"")</f>
        <v/>
      </c>
      <c r="E2622" s="19" t="n"/>
      <c r="F2622" s="22" t="n"/>
      <c r="G2622" s="22" t="n"/>
      <c r="H2622" s="19" t="n"/>
      <c r="I2622" s="30">
        <f>IF(AND($F2622="",$G2622=""),"",IF(N('設定'!$B$11)&gt;0,ROUND((N($F2622)*60+N($G2622))/N('設定'!$B$11),0)*N('設定'!$B$11),(N($F2622)*60+N($G2622)))/60)</f>
        <v/>
      </c>
      <c r="J2622" s="31">
        <f>IF(OR($I2622="",$P2622="",$P2622="なし"),"",$I2622*N(INDEX('メンバー'!$D$5:$D$24,$P2622)))</f>
        <v/>
      </c>
      <c r="K2622" s="32">
        <f>IF(OR($O2622="",$O2622="なし"),"",INDEX('案件'!$D$5:$D$84,$O2622)&amp;"")</f>
        <v/>
      </c>
      <c r="L2622" s="32">
        <f>IF(AND($A2622="",$B2622="",$C2622="",$F2622="",$G2622=""),"",IF(NOT(ISNUMBER($A2622)),"日付がない",IF($P2622="","氏名がない",IF($P2622="なし","氏名がメンバーにない",IF($O2622="","案件コードがない",IF($O2622="なし","案件コードが案件にない",IF($I2622="","時間がない",IF((N($F2622)*60+N($G2622))=0,"時間が0",IF($I2622=0,"丸めると0分","")))))))))</f>
        <v/>
      </c>
      <c r="M2622" s="58" t="n"/>
      <c r="N2622" s="33">
        <f>IF(ISNUMBER($A2622),DATE(YEAR($A2622),MONTH($A2622),1),"")</f>
        <v/>
      </c>
      <c r="O2622" s="34">
        <f>IF($C2622="","",IFERROR(MATCH($C2622,'案件'!$A$5:$A$84,0),"なし"))</f>
        <v/>
      </c>
      <c r="P2622" s="34">
        <f>IF($B2622="","",IFERROR(MATCH($B2622,'メンバー'!$B$5:$B$24,0),"なし"))</f>
        <v/>
      </c>
    </row>
    <row r="2623" ht="17" customHeight="1">
      <c r="A2623" s="23" t="n"/>
      <c r="B2623" s="21" t="n"/>
      <c r="C2623" s="21" t="n"/>
      <c r="D2623" s="29">
        <f>IF(OR($O2623="",$O2623="なし"),"",INDEX('案件'!$B$5:$B$84,$O2623)&amp;"")</f>
        <v/>
      </c>
      <c r="E2623" s="19" t="n"/>
      <c r="F2623" s="22" t="n"/>
      <c r="G2623" s="22" t="n"/>
      <c r="H2623" s="19" t="n"/>
      <c r="I2623" s="30">
        <f>IF(AND($F2623="",$G2623=""),"",IF(N('設定'!$B$11)&gt;0,ROUND((N($F2623)*60+N($G2623))/N('設定'!$B$11),0)*N('設定'!$B$11),(N($F2623)*60+N($G2623)))/60)</f>
        <v/>
      </c>
      <c r="J2623" s="31">
        <f>IF(OR($I2623="",$P2623="",$P2623="なし"),"",$I2623*N(INDEX('メンバー'!$D$5:$D$24,$P2623)))</f>
        <v/>
      </c>
      <c r="K2623" s="32">
        <f>IF(OR($O2623="",$O2623="なし"),"",INDEX('案件'!$D$5:$D$84,$O2623)&amp;"")</f>
        <v/>
      </c>
      <c r="L2623" s="32">
        <f>IF(AND($A2623="",$B2623="",$C2623="",$F2623="",$G2623=""),"",IF(NOT(ISNUMBER($A2623)),"日付がない",IF($P2623="","氏名がない",IF($P2623="なし","氏名がメンバーにない",IF($O2623="","案件コードがない",IF($O2623="なし","案件コードが案件にない",IF($I2623="","時間がない",IF((N($F2623)*60+N($G2623))=0,"時間が0",IF($I2623=0,"丸めると0分","")))))))))</f>
        <v/>
      </c>
      <c r="M2623" s="58" t="n"/>
      <c r="N2623" s="33">
        <f>IF(ISNUMBER($A2623),DATE(YEAR($A2623),MONTH($A2623),1),"")</f>
        <v/>
      </c>
      <c r="O2623" s="34">
        <f>IF($C2623="","",IFERROR(MATCH($C2623,'案件'!$A$5:$A$84,0),"なし"))</f>
        <v/>
      </c>
      <c r="P2623" s="34">
        <f>IF($B2623="","",IFERROR(MATCH($B2623,'メンバー'!$B$5:$B$24,0),"なし"))</f>
        <v/>
      </c>
    </row>
    <row r="2624" ht="17" customHeight="1">
      <c r="A2624" s="23" t="n"/>
      <c r="B2624" s="21" t="n"/>
      <c r="C2624" s="21" t="n"/>
      <c r="D2624" s="29">
        <f>IF(OR($O2624="",$O2624="なし"),"",INDEX('案件'!$B$5:$B$84,$O2624)&amp;"")</f>
        <v/>
      </c>
      <c r="E2624" s="19" t="n"/>
      <c r="F2624" s="22" t="n"/>
      <c r="G2624" s="22" t="n"/>
      <c r="H2624" s="19" t="n"/>
      <c r="I2624" s="30">
        <f>IF(AND($F2624="",$G2624=""),"",IF(N('設定'!$B$11)&gt;0,ROUND((N($F2624)*60+N($G2624))/N('設定'!$B$11),0)*N('設定'!$B$11),(N($F2624)*60+N($G2624)))/60)</f>
        <v/>
      </c>
      <c r="J2624" s="31">
        <f>IF(OR($I2624="",$P2624="",$P2624="なし"),"",$I2624*N(INDEX('メンバー'!$D$5:$D$24,$P2624)))</f>
        <v/>
      </c>
      <c r="K2624" s="32">
        <f>IF(OR($O2624="",$O2624="なし"),"",INDEX('案件'!$D$5:$D$84,$O2624)&amp;"")</f>
        <v/>
      </c>
      <c r="L2624" s="32">
        <f>IF(AND($A2624="",$B2624="",$C2624="",$F2624="",$G2624=""),"",IF(NOT(ISNUMBER($A2624)),"日付がない",IF($P2624="","氏名がない",IF($P2624="なし","氏名がメンバーにない",IF($O2624="","案件コードがない",IF($O2624="なし","案件コードが案件にない",IF($I2624="","時間がない",IF((N($F2624)*60+N($G2624))=0,"時間が0",IF($I2624=0,"丸めると0分","")))))))))</f>
        <v/>
      </c>
      <c r="M2624" s="58" t="n"/>
      <c r="N2624" s="33">
        <f>IF(ISNUMBER($A2624),DATE(YEAR($A2624),MONTH($A2624),1),"")</f>
        <v/>
      </c>
      <c r="O2624" s="34">
        <f>IF($C2624="","",IFERROR(MATCH($C2624,'案件'!$A$5:$A$84,0),"なし"))</f>
        <v/>
      </c>
      <c r="P2624" s="34">
        <f>IF($B2624="","",IFERROR(MATCH($B2624,'メンバー'!$B$5:$B$24,0),"なし"))</f>
        <v/>
      </c>
    </row>
    <row r="2625" ht="17" customHeight="1">
      <c r="A2625" s="23" t="n"/>
      <c r="B2625" s="21" t="n"/>
      <c r="C2625" s="21" t="n"/>
      <c r="D2625" s="29">
        <f>IF(OR($O2625="",$O2625="なし"),"",INDEX('案件'!$B$5:$B$84,$O2625)&amp;"")</f>
        <v/>
      </c>
      <c r="E2625" s="19" t="n"/>
      <c r="F2625" s="22" t="n"/>
      <c r="G2625" s="22" t="n"/>
      <c r="H2625" s="19" t="n"/>
      <c r="I2625" s="30">
        <f>IF(AND($F2625="",$G2625=""),"",IF(N('設定'!$B$11)&gt;0,ROUND((N($F2625)*60+N($G2625))/N('設定'!$B$11),0)*N('設定'!$B$11),(N($F2625)*60+N($G2625)))/60)</f>
        <v/>
      </c>
      <c r="J2625" s="31">
        <f>IF(OR($I2625="",$P2625="",$P2625="なし"),"",$I2625*N(INDEX('メンバー'!$D$5:$D$24,$P2625)))</f>
        <v/>
      </c>
      <c r="K2625" s="32">
        <f>IF(OR($O2625="",$O2625="なし"),"",INDEX('案件'!$D$5:$D$84,$O2625)&amp;"")</f>
        <v/>
      </c>
      <c r="L2625" s="32">
        <f>IF(AND($A2625="",$B2625="",$C2625="",$F2625="",$G2625=""),"",IF(NOT(ISNUMBER($A2625)),"日付がない",IF($P2625="","氏名がない",IF($P2625="なし","氏名がメンバーにない",IF($O2625="","案件コードがない",IF($O2625="なし","案件コードが案件にない",IF($I2625="","時間がない",IF((N($F2625)*60+N($G2625))=0,"時間が0",IF($I2625=0,"丸めると0分","")))))))))</f>
        <v/>
      </c>
      <c r="M2625" s="58" t="n"/>
      <c r="N2625" s="33">
        <f>IF(ISNUMBER($A2625),DATE(YEAR($A2625),MONTH($A2625),1),"")</f>
        <v/>
      </c>
      <c r="O2625" s="34">
        <f>IF($C2625="","",IFERROR(MATCH($C2625,'案件'!$A$5:$A$84,0),"なし"))</f>
        <v/>
      </c>
      <c r="P2625" s="34">
        <f>IF($B2625="","",IFERROR(MATCH($B2625,'メンバー'!$B$5:$B$24,0),"なし"))</f>
        <v/>
      </c>
    </row>
    <row r="2626" ht="17" customHeight="1">
      <c r="A2626" s="23" t="n"/>
      <c r="B2626" s="21" t="n"/>
      <c r="C2626" s="21" t="n"/>
      <c r="D2626" s="29">
        <f>IF(OR($O2626="",$O2626="なし"),"",INDEX('案件'!$B$5:$B$84,$O2626)&amp;"")</f>
        <v/>
      </c>
      <c r="E2626" s="19" t="n"/>
      <c r="F2626" s="22" t="n"/>
      <c r="G2626" s="22" t="n"/>
      <c r="H2626" s="19" t="n"/>
      <c r="I2626" s="30">
        <f>IF(AND($F2626="",$G2626=""),"",IF(N('設定'!$B$11)&gt;0,ROUND((N($F2626)*60+N($G2626))/N('設定'!$B$11),0)*N('設定'!$B$11),(N($F2626)*60+N($G2626)))/60)</f>
        <v/>
      </c>
      <c r="J2626" s="31">
        <f>IF(OR($I2626="",$P2626="",$P2626="なし"),"",$I2626*N(INDEX('メンバー'!$D$5:$D$24,$P2626)))</f>
        <v/>
      </c>
      <c r="K2626" s="32">
        <f>IF(OR($O2626="",$O2626="なし"),"",INDEX('案件'!$D$5:$D$84,$O2626)&amp;"")</f>
        <v/>
      </c>
      <c r="L2626" s="32">
        <f>IF(AND($A2626="",$B2626="",$C2626="",$F2626="",$G2626=""),"",IF(NOT(ISNUMBER($A2626)),"日付がない",IF($P2626="","氏名がない",IF($P2626="なし","氏名がメンバーにない",IF($O2626="","案件コードがない",IF($O2626="なし","案件コードが案件にない",IF($I2626="","時間がない",IF((N($F2626)*60+N($G2626))=0,"時間が0",IF($I2626=0,"丸めると0分","")))))))))</f>
        <v/>
      </c>
      <c r="M2626" s="58" t="n"/>
      <c r="N2626" s="33">
        <f>IF(ISNUMBER($A2626),DATE(YEAR($A2626),MONTH($A2626),1),"")</f>
        <v/>
      </c>
      <c r="O2626" s="34">
        <f>IF($C2626="","",IFERROR(MATCH($C2626,'案件'!$A$5:$A$84,0),"なし"))</f>
        <v/>
      </c>
      <c r="P2626" s="34">
        <f>IF($B2626="","",IFERROR(MATCH($B2626,'メンバー'!$B$5:$B$24,0),"なし"))</f>
        <v/>
      </c>
    </row>
    <row r="2627" ht="17" customHeight="1">
      <c r="A2627" s="23" t="n"/>
      <c r="B2627" s="21" t="n"/>
      <c r="C2627" s="21" t="n"/>
      <c r="D2627" s="29">
        <f>IF(OR($O2627="",$O2627="なし"),"",INDEX('案件'!$B$5:$B$84,$O2627)&amp;"")</f>
        <v/>
      </c>
      <c r="E2627" s="19" t="n"/>
      <c r="F2627" s="22" t="n"/>
      <c r="G2627" s="22" t="n"/>
      <c r="H2627" s="19" t="n"/>
      <c r="I2627" s="30">
        <f>IF(AND($F2627="",$G2627=""),"",IF(N('設定'!$B$11)&gt;0,ROUND((N($F2627)*60+N($G2627))/N('設定'!$B$11),0)*N('設定'!$B$11),(N($F2627)*60+N($G2627)))/60)</f>
        <v/>
      </c>
      <c r="J2627" s="31">
        <f>IF(OR($I2627="",$P2627="",$P2627="なし"),"",$I2627*N(INDEX('メンバー'!$D$5:$D$24,$P2627)))</f>
        <v/>
      </c>
      <c r="K2627" s="32">
        <f>IF(OR($O2627="",$O2627="なし"),"",INDEX('案件'!$D$5:$D$84,$O2627)&amp;"")</f>
        <v/>
      </c>
      <c r="L2627" s="32">
        <f>IF(AND($A2627="",$B2627="",$C2627="",$F2627="",$G2627=""),"",IF(NOT(ISNUMBER($A2627)),"日付がない",IF($P2627="","氏名がない",IF($P2627="なし","氏名がメンバーにない",IF($O2627="","案件コードがない",IF($O2627="なし","案件コードが案件にない",IF($I2627="","時間がない",IF((N($F2627)*60+N($G2627))=0,"時間が0",IF($I2627=0,"丸めると0分","")))))))))</f>
        <v/>
      </c>
      <c r="M2627" s="58" t="n"/>
      <c r="N2627" s="33">
        <f>IF(ISNUMBER($A2627),DATE(YEAR($A2627),MONTH($A2627),1),"")</f>
        <v/>
      </c>
      <c r="O2627" s="34">
        <f>IF($C2627="","",IFERROR(MATCH($C2627,'案件'!$A$5:$A$84,0),"なし"))</f>
        <v/>
      </c>
      <c r="P2627" s="34">
        <f>IF($B2627="","",IFERROR(MATCH($B2627,'メンバー'!$B$5:$B$24,0),"なし"))</f>
        <v/>
      </c>
    </row>
    <row r="2628" ht="17" customHeight="1">
      <c r="A2628" s="23" t="n"/>
      <c r="B2628" s="21" t="n"/>
      <c r="C2628" s="21" t="n"/>
      <c r="D2628" s="29">
        <f>IF(OR($O2628="",$O2628="なし"),"",INDEX('案件'!$B$5:$B$84,$O2628)&amp;"")</f>
        <v/>
      </c>
      <c r="E2628" s="19" t="n"/>
      <c r="F2628" s="22" t="n"/>
      <c r="G2628" s="22" t="n"/>
      <c r="H2628" s="19" t="n"/>
      <c r="I2628" s="30">
        <f>IF(AND($F2628="",$G2628=""),"",IF(N('設定'!$B$11)&gt;0,ROUND((N($F2628)*60+N($G2628))/N('設定'!$B$11),0)*N('設定'!$B$11),(N($F2628)*60+N($G2628)))/60)</f>
        <v/>
      </c>
      <c r="J2628" s="31">
        <f>IF(OR($I2628="",$P2628="",$P2628="なし"),"",$I2628*N(INDEX('メンバー'!$D$5:$D$24,$P2628)))</f>
        <v/>
      </c>
      <c r="K2628" s="32">
        <f>IF(OR($O2628="",$O2628="なし"),"",INDEX('案件'!$D$5:$D$84,$O2628)&amp;"")</f>
        <v/>
      </c>
      <c r="L2628" s="32">
        <f>IF(AND($A2628="",$B2628="",$C2628="",$F2628="",$G2628=""),"",IF(NOT(ISNUMBER($A2628)),"日付がない",IF($P2628="","氏名がない",IF($P2628="なし","氏名がメンバーにない",IF($O2628="","案件コードがない",IF($O2628="なし","案件コードが案件にない",IF($I2628="","時間がない",IF((N($F2628)*60+N($G2628))=0,"時間が0",IF($I2628=0,"丸めると0分","")))))))))</f>
        <v/>
      </c>
      <c r="M2628" s="58" t="n"/>
      <c r="N2628" s="33">
        <f>IF(ISNUMBER($A2628),DATE(YEAR($A2628),MONTH($A2628),1),"")</f>
        <v/>
      </c>
      <c r="O2628" s="34">
        <f>IF($C2628="","",IFERROR(MATCH($C2628,'案件'!$A$5:$A$84,0),"なし"))</f>
        <v/>
      </c>
      <c r="P2628" s="34">
        <f>IF($B2628="","",IFERROR(MATCH($B2628,'メンバー'!$B$5:$B$24,0),"なし"))</f>
        <v/>
      </c>
    </row>
    <row r="2629" ht="17" customHeight="1">
      <c r="A2629" s="23" t="n"/>
      <c r="B2629" s="21" t="n"/>
      <c r="C2629" s="21" t="n"/>
      <c r="D2629" s="29">
        <f>IF(OR($O2629="",$O2629="なし"),"",INDEX('案件'!$B$5:$B$84,$O2629)&amp;"")</f>
        <v/>
      </c>
      <c r="E2629" s="19" t="n"/>
      <c r="F2629" s="22" t="n"/>
      <c r="G2629" s="22" t="n"/>
      <c r="H2629" s="19" t="n"/>
      <c r="I2629" s="30">
        <f>IF(AND($F2629="",$G2629=""),"",IF(N('設定'!$B$11)&gt;0,ROUND((N($F2629)*60+N($G2629))/N('設定'!$B$11),0)*N('設定'!$B$11),(N($F2629)*60+N($G2629)))/60)</f>
        <v/>
      </c>
      <c r="J2629" s="31">
        <f>IF(OR($I2629="",$P2629="",$P2629="なし"),"",$I2629*N(INDEX('メンバー'!$D$5:$D$24,$P2629)))</f>
        <v/>
      </c>
      <c r="K2629" s="32">
        <f>IF(OR($O2629="",$O2629="なし"),"",INDEX('案件'!$D$5:$D$84,$O2629)&amp;"")</f>
        <v/>
      </c>
      <c r="L2629" s="32">
        <f>IF(AND($A2629="",$B2629="",$C2629="",$F2629="",$G2629=""),"",IF(NOT(ISNUMBER($A2629)),"日付がない",IF($P2629="","氏名がない",IF($P2629="なし","氏名がメンバーにない",IF($O2629="","案件コードがない",IF($O2629="なし","案件コードが案件にない",IF($I2629="","時間がない",IF((N($F2629)*60+N($G2629))=0,"時間が0",IF($I2629=0,"丸めると0分","")))))))))</f>
        <v/>
      </c>
      <c r="M2629" s="58" t="n"/>
      <c r="N2629" s="33">
        <f>IF(ISNUMBER($A2629),DATE(YEAR($A2629),MONTH($A2629),1),"")</f>
        <v/>
      </c>
      <c r="O2629" s="34">
        <f>IF($C2629="","",IFERROR(MATCH($C2629,'案件'!$A$5:$A$84,0),"なし"))</f>
        <v/>
      </c>
      <c r="P2629" s="34">
        <f>IF($B2629="","",IFERROR(MATCH($B2629,'メンバー'!$B$5:$B$24,0),"なし"))</f>
        <v/>
      </c>
    </row>
    <row r="2630" ht="17" customHeight="1">
      <c r="A2630" s="23" t="n"/>
      <c r="B2630" s="21" t="n"/>
      <c r="C2630" s="21" t="n"/>
      <c r="D2630" s="29">
        <f>IF(OR($O2630="",$O2630="なし"),"",INDEX('案件'!$B$5:$B$84,$O2630)&amp;"")</f>
        <v/>
      </c>
      <c r="E2630" s="19" t="n"/>
      <c r="F2630" s="22" t="n"/>
      <c r="G2630" s="22" t="n"/>
      <c r="H2630" s="19" t="n"/>
      <c r="I2630" s="30">
        <f>IF(AND($F2630="",$G2630=""),"",IF(N('設定'!$B$11)&gt;0,ROUND((N($F2630)*60+N($G2630))/N('設定'!$B$11),0)*N('設定'!$B$11),(N($F2630)*60+N($G2630)))/60)</f>
        <v/>
      </c>
      <c r="J2630" s="31">
        <f>IF(OR($I2630="",$P2630="",$P2630="なし"),"",$I2630*N(INDEX('メンバー'!$D$5:$D$24,$P2630)))</f>
        <v/>
      </c>
      <c r="K2630" s="32">
        <f>IF(OR($O2630="",$O2630="なし"),"",INDEX('案件'!$D$5:$D$84,$O2630)&amp;"")</f>
        <v/>
      </c>
      <c r="L2630" s="32">
        <f>IF(AND($A2630="",$B2630="",$C2630="",$F2630="",$G2630=""),"",IF(NOT(ISNUMBER($A2630)),"日付がない",IF($P2630="","氏名がない",IF($P2630="なし","氏名がメンバーにない",IF($O2630="","案件コードがない",IF($O2630="なし","案件コードが案件にない",IF($I2630="","時間がない",IF((N($F2630)*60+N($G2630))=0,"時間が0",IF($I2630=0,"丸めると0分","")))))))))</f>
        <v/>
      </c>
      <c r="M2630" s="58" t="n"/>
      <c r="N2630" s="33">
        <f>IF(ISNUMBER($A2630),DATE(YEAR($A2630),MONTH($A2630),1),"")</f>
        <v/>
      </c>
      <c r="O2630" s="34">
        <f>IF($C2630="","",IFERROR(MATCH($C2630,'案件'!$A$5:$A$84,0),"なし"))</f>
        <v/>
      </c>
      <c r="P2630" s="34">
        <f>IF($B2630="","",IFERROR(MATCH($B2630,'メンバー'!$B$5:$B$24,0),"なし"))</f>
        <v/>
      </c>
    </row>
    <row r="2631" ht="17" customHeight="1">
      <c r="A2631" s="23" t="n"/>
      <c r="B2631" s="21" t="n"/>
      <c r="C2631" s="21" t="n"/>
      <c r="D2631" s="29">
        <f>IF(OR($O2631="",$O2631="なし"),"",INDEX('案件'!$B$5:$B$84,$O2631)&amp;"")</f>
        <v/>
      </c>
      <c r="E2631" s="19" t="n"/>
      <c r="F2631" s="22" t="n"/>
      <c r="G2631" s="22" t="n"/>
      <c r="H2631" s="19" t="n"/>
      <c r="I2631" s="30">
        <f>IF(AND($F2631="",$G2631=""),"",IF(N('設定'!$B$11)&gt;0,ROUND((N($F2631)*60+N($G2631))/N('設定'!$B$11),0)*N('設定'!$B$11),(N($F2631)*60+N($G2631)))/60)</f>
        <v/>
      </c>
      <c r="J2631" s="31">
        <f>IF(OR($I2631="",$P2631="",$P2631="なし"),"",$I2631*N(INDEX('メンバー'!$D$5:$D$24,$P2631)))</f>
        <v/>
      </c>
      <c r="K2631" s="32">
        <f>IF(OR($O2631="",$O2631="なし"),"",INDEX('案件'!$D$5:$D$84,$O2631)&amp;"")</f>
        <v/>
      </c>
      <c r="L2631" s="32">
        <f>IF(AND($A2631="",$B2631="",$C2631="",$F2631="",$G2631=""),"",IF(NOT(ISNUMBER($A2631)),"日付がない",IF($P2631="","氏名がない",IF($P2631="なし","氏名がメンバーにない",IF($O2631="","案件コードがない",IF($O2631="なし","案件コードが案件にない",IF($I2631="","時間がない",IF((N($F2631)*60+N($G2631))=0,"時間が0",IF($I2631=0,"丸めると0分","")))))))))</f>
        <v/>
      </c>
      <c r="M2631" s="58" t="n"/>
      <c r="N2631" s="33">
        <f>IF(ISNUMBER($A2631),DATE(YEAR($A2631),MONTH($A2631),1),"")</f>
        <v/>
      </c>
      <c r="O2631" s="34">
        <f>IF($C2631="","",IFERROR(MATCH($C2631,'案件'!$A$5:$A$84,0),"なし"))</f>
        <v/>
      </c>
      <c r="P2631" s="34">
        <f>IF($B2631="","",IFERROR(MATCH($B2631,'メンバー'!$B$5:$B$24,0),"なし"))</f>
        <v/>
      </c>
    </row>
    <row r="2632" ht="17" customHeight="1">
      <c r="A2632" s="23" t="n"/>
      <c r="B2632" s="21" t="n"/>
      <c r="C2632" s="21" t="n"/>
      <c r="D2632" s="29">
        <f>IF(OR($O2632="",$O2632="なし"),"",INDEX('案件'!$B$5:$B$84,$O2632)&amp;"")</f>
        <v/>
      </c>
      <c r="E2632" s="19" t="n"/>
      <c r="F2632" s="22" t="n"/>
      <c r="G2632" s="22" t="n"/>
      <c r="H2632" s="19" t="n"/>
      <c r="I2632" s="30">
        <f>IF(AND($F2632="",$G2632=""),"",IF(N('設定'!$B$11)&gt;0,ROUND((N($F2632)*60+N($G2632))/N('設定'!$B$11),0)*N('設定'!$B$11),(N($F2632)*60+N($G2632)))/60)</f>
        <v/>
      </c>
      <c r="J2632" s="31">
        <f>IF(OR($I2632="",$P2632="",$P2632="なし"),"",$I2632*N(INDEX('メンバー'!$D$5:$D$24,$P2632)))</f>
        <v/>
      </c>
      <c r="K2632" s="32">
        <f>IF(OR($O2632="",$O2632="なし"),"",INDEX('案件'!$D$5:$D$84,$O2632)&amp;"")</f>
        <v/>
      </c>
      <c r="L2632" s="32">
        <f>IF(AND($A2632="",$B2632="",$C2632="",$F2632="",$G2632=""),"",IF(NOT(ISNUMBER($A2632)),"日付がない",IF($P2632="","氏名がない",IF($P2632="なし","氏名がメンバーにない",IF($O2632="","案件コードがない",IF($O2632="なし","案件コードが案件にない",IF($I2632="","時間がない",IF((N($F2632)*60+N($G2632))=0,"時間が0",IF($I2632=0,"丸めると0分","")))))))))</f>
        <v/>
      </c>
      <c r="M2632" s="58" t="n"/>
      <c r="N2632" s="33">
        <f>IF(ISNUMBER($A2632),DATE(YEAR($A2632),MONTH($A2632),1),"")</f>
        <v/>
      </c>
      <c r="O2632" s="34">
        <f>IF($C2632="","",IFERROR(MATCH($C2632,'案件'!$A$5:$A$84,0),"なし"))</f>
        <v/>
      </c>
      <c r="P2632" s="34">
        <f>IF($B2632="","",IFERROR(MATCH($B2632,'メンバー'!$B$5:$B$24,0),"なし"))</f>
        <v/>
      </c>
    </row>
    <row r="2633" ht="17" customHeight="1">
      <c r="A2633" s="23" t="n"/>
      <c r="B2633" s="21" t="n"/>
      <c r="C2633" s="21" t="n"/>
      <c r="D2633" s="29">
        <f>IF(OR($O2633="",$O2633="なし"),"",INDEX('案件'!$B$5:$B$84,$O2633)&amp;"")</f>
        <v/>
      </c>
      <c r="E2633" s="19" t="n"/>
      <c r="F2633" s="22" t="n"/>
      <c r="G2633" s="22" t="n"/>
      <c r="H2633" s="19" t="n"/>
      <c r="I2633" s="30">
        <f>IF(AND($F2633="",$G2633=""),"",IF(N('設定'!$B$11)&gt;0,ROUND((N($F2633)*60+N($G2633))/N('設定'!$B$11),0)*N('設定'!$B$11),(N($F2633)*60+N($G2633)))/60)</f>
        <v/>
      </c>
      <c r="J2633" s="31">
        <f>IF(OR($I2633="",$P2633="",$P2633="なし"),"",$I2633*N(INDEX('メンバー'!$D$5:$D$24,$P2633)))</f>
        <v/>
      </c>
      <c r="K2633" s="32">
        <f>IF(OR($O2633="",$O2633="なし"),"",INDEX('案件'!$D$5:$D$84,$O2633)&amp;"")</f>
        <v/>
      </c>
      <c r="L2633" s="32">
        <f>IF(AND($A2633="",$B2633="",$C2633="",$F2633="",$G2633=""),"",IF(NOT(ISNUMBER($A2633)),"日付がない",IF($P2633="","氏名がない",IF($P2633="なし","氏名がメンバーにない",IF($O2633="","案件コードがない",IF($O2633="なし","案件コードが案件にない",IF($I2633="","時間がない",IF((N($F2633)*60+N($G2633))=0,"時間が0",IF($I2633=0,"丸めると0分","")))))))))</f>
        <v/>
      </c>
      <c r="M2633" s="58" t="n"/>
      <c r="N2633" s="33">
        <f>IF(ISNUMBER($A2633),DATE(YEAR($A2633),MONTH($A2633),1),"")</f>
        <v/>
      </c>
      <c r="O2633" s="34">
        <f>IF($C2633="","",IFERROR(MATCH($C2633,'案件'!$A$5:$A$84,0),"なし"))</f>
        <v/>
      </c>
      <c r="P2633" s="34">
        <f>IF($B2633="","",IFERROR(MATCH($B2633,'メンバー'!$B$5:$B$24,0),"なし"))</f>
        <v/>
      </c>
    </row>
    <row r="2634" ht="17" customHeight="1">
      <c r="A2634" s="23" t="n"/>
      <c r="B2634" s="21" t="n"/>
      <c r="C2634" s="21" t="n"/>
      <c r="D2634" s="29">
        <f>IF(OR($O2634="",$O2634="なし"),"",INDEX('案件'!$B$5:$B$84,$O2634)&amp;"")</f>
        <v/>
      </c>
      <c r="E2634" s="19" t="n"/>
      <c r="F2634" s="22" t="n"/>
      <c r="G2634" s="22" t="n"/>
      <c r="H2634" s="19" t="n"/>
      <c r="I2634" s="30">
        <f>IF(AND($F2634="",$G2634=""),"",IF(N('設定'!$B$11)&gt;0,ROUND((N($F2634)*60+N($G2634))/N('設定'!$B$11),0)*N('設定'!$B$11),(N($F2634)*60+N($G2634)))/60)</f>
        <v/>
      </c>
      <c r="J2634" s="31">
        <f>IF(OR($I2634="",$P2634="",$P2634="なし"),"",$I2634*N(INDEX('メンバー'!$D$5:$D$24,$P2634)))</f>
        <v/>
      </c>
      <c r="K2634" s="32">
        <f>IF(OR($O2634="",$O2634="なし"),"",INDEX('案件'!$D$5:$D$84,$O2634)&amp;"")</f>
        <v/>
      </c>
      <c r="L2634" s="32">
        <f>IF(AND($A2634="",$B2634="",$C2634="",$F2634="",$G2634=""),"",IF(NOT(ISNUMBER($A2634)),"日付がない",IF($P2634="","氏名がない",IF($P2634="なし","氏名がメンバーにない",IF($O2634="","案件コードがない",IF($O2634="なし","案件コードが案件にない",IF($I2634="","時間がない",IF((N($F2634)*60+N($G2634))=0,"時間が0",IF($I2634=0,"丸めると0分","")))))))))</f>
        <v/>
      </c>
      <c r="M2634" s="58" t="n"/>
      <c r="N2634" s="33">
        <f>IF(ISNUMBER($A2634),DATE(YEAR($A2634),MONTH($A2634),1),"")</f>
        <v/>
      </c>
      <c r="O2634" s="34">
        <f>IF($C2634="","",IFERROR(MATCH($C2634,'案件'!$A$5:$A$84,0),"なし"))</f>
        <v/>
      </c>
      <c r="P2634" s="34">
        <f>IF($B2634="","",IFERROR(MATCH($B2634,'メンバー'!$B$5:$B$24,0),"なし"))</f>
        <v/>
      </c>
    </row>
    <row r="2635" ht="17" customHeight="1">
      <c r="A2635" s="23" t="n"/>
      <c r="B2635" s="21" t="n"/>
      <c r="C2635" s="21" t="n"/>
      <c r="D2635" s="29">
        <f>IF(OR($O2635="",$O2635="なし"),"",INDEX('案件'!$B$5:$B$84,$O2635)&amp;"")</f>
        <v/>
      </c>
      <c r="E2635" s="19" t="n"/>
      <c r="F2635" s="22" t="n"/>
      <c r="G2635" s="22" t="n"/>
      <c r="H2635" s="19" t="n"/>
      <c r="I2635" s="30">
        <f>IF(AND($F2635="",$G2635=""),"",IF(N('設定'!$B$11)&gt;0,ROUND((N($F2635)*60+N($G2635))/N('設定'!$B$11),0)*N('設定'!$B$11),(N($F2635)*60+N($G2635)))/60)</f>
        <v/>
      </c>
      <c r="J2635" s="31">
        <f>IF(OR($I2635="",$P2635="",$P2635="なし"),"",$I2635*N(INDEX('メンバー'!$D$5:$D$24,$P2635)))</f>
        <v/>
      </c>
      <c r="K2635" s="32">
        <f>IF(OR($O2635="",$O2635="なし"),"",INDEX('案件'!$D$5:$D$84,$O2635)&amp;"")</f>
        <v/>
      </c>
      <c r="L2635" s="32">
        <f>IF(AND($A2635="",$B2635="",$C2635="",$F2635="",$G2635=""),"",IF(NOT(ISNUMBER($A2635)),"日付がない",IF($P2635="","氏名がない",IF($P2635="なし","氏名がメンバーにない",IF($O2635="","案件コードがない",IF($O2635="なし","案件コードが案件にない",IF($I2635="","時間がない",IF((N($F2635)*60+N($G2635))=0,"時間が0",IF($I2635=0,"丸めると0分","")))))))))</f>
        <v/>
      </c>
      <c r="M2635" s="58" t="n"/>
      <c r="N2635" s="33">
        <f>IF(ISNUMBER($A2635),DATE(YEAR($A2635),MONTH($A2635),1),"")</f>
        <v/>
      </c>
      <c r="O2635" s="34">
        <f>IF($C2635="","",IFERROR(MATCH($C2635,'案件'!$A$5:$A$84,0),"なし"))</f>
        <v/>
      </c>
      <c r="P2635" s="34">
        <f>IF($B2635="","",IFERROR(MATCH($B2635,'メンバー'!$B$5:$B$24,0),"なし"))</f>
        <v/>
      </c>
    </row>
    <row r="2636" ht="17" customHeight="1">
      <c r="A2636" s="23" t="n"/>
      <c r="B2636" s="21" t="n"/>
      <c r="C2636" s="21" t="n"/>
      <c r="D2636" s="29">
        <f>IF(OR($O2636="",$O2636="なし"),"",INDEX('案件'!$B$5:$B$84,$O2636)&amp;"")</f>
        <v/>
      </c>
      <c r="E2636" s="19" t="n"/>
      <c r="F2636" s="22" t="n"/>
      <c r="G2636" s="22" t="n"/>
      <c r="H2636" s="19" t="n"/>
      <c r="I2636" s="30">
        <f>IF(AND($F2636="",$G2636=""),"",IF(N('設定'!$B$11)&gt;0,ROUND((N($F2636)*60+N($G2636))/N('設定'!$B$11),0)*N('設定'!$B$11),(N($F2636)*60+N($G2636)))/60)</f>
        <v/>
      </c>
      <c r="J2636" s="31">
        <f>IF(OR($I2636="",$P2636="",$P2636="なし"),"",$I2636*N(INDEX('メンバー'!$D$5:$D$24,$P2636)))</f>
        <v/>
      </c>
      <c r="K2636" s="32">
        <f>IF(OR($O2636="",$O2636="なし"),"",INDEX('案件'!$D$5:$D$84,$O2636)&amp;"")</f>
        <v/>
      </c>
      <c r="L2636" s="32">
        <f>IF(AND($A2636="",$B2636="",$C2636="",$F2636="",$G2636=""),"",IF(NOT(ISNUMBER($A2636)),"日付がない",IF($P2636="","氏名がない",IF($P2636="なし","氏名がメンバーにない",IF($O2636="","案件コードがない",IF($O2636="なし","案件コードが案件にない",IF($I2636="","時間がない",IF((N($F2636)*60+N($G2636))=0,"時間が0",IF($I2636=0,"丸めると0分","")))))))))</f>
        <v/>
      </c>
      <c r="M2636" s="58" t="n"/>
      <c r="N2636" s="33">
        <f>IF(ISNUMBER($A2636),DATE(YEAR($A2636),MONTH($A2636),1),"")</f>
        <v/>
      </c>
      <c r="O2636" s="34">
        <f>IF($C2636="","",IFERROR(MATCH($C2636,'案件'!$A$5:$A$84,0),"なし"))</f>
        <v/>
      </c>
      <c r="P2636" s="34">
        <f>IF($B2636="","",IFERROR(MATCH($B2636,'メンバー'!$B$5:$B$24,0),"なし"))</f>
        <v/>
      </c>
    </row>
    <row r="2637" ht="17" customHeight="1">
      <c r="A2637" s="23" t="n"/>
      <c r="B2637" s="21" t="n"/>
      <c r="C2637" s="21" t="n"/>
      <c r="D2637" s="29">
        <f>IF(OR($O2637="",$O2637="なし"),"",INDEX('案件'!$B$5:$B$84,$O2637)&amp;"")</f>
        <v/>
      </c>
      <c r="E2637" s="19" t="n"/>
      <c r="F2637" s="22" t="n"/>
      <c r="G2637" s="22" t="n"/>
      <c r="H2637" s="19" t="n"/>
      <c r="I2637" s="30">
        <f>IF(AND($F2637="",$G2637=""),"",IF(N('設定'!$B$11)&gt;0,ROUND((N($F2637)*60+N($G2637))/N('設定'!$B$11),0)*N('設定'!$B$11),(N($F2637)*60+N($G2637)))/60)</f>
        <v/>
      </c>
      <c r="J2637" s="31">
        <f>IF(OR($I2637="",$P2637="",$P2637="なし"),"",$I2637*N(INDEX('メンバー'!$D$5:$D$24,$P2637)))</f>
        <v/>
      </c>
      <c r="K2637" s="32">
        <f>IF(OR($O2637="",$O2637="なし"),"",INDEX('案件'!$D$5:$D$84,$O2637)&amp;"")</f>
        <v/>
      </c>
      <c r="L2637" s="32">
        <f>IF(AND($A2637="",$B2637="",$C2637="",$F2637="",$G2637=""),"",IF(NOT(ISNUMBER($A2637)),"日付がない",IF($P2637="","氏名がない",IF($P2637="なし","氏名がメンバーにない",IF($O2637="","案件コードがない",IF($O2637="なし","案件コードが案件にない",IF($I2637="","時間がない",IF((N($F2637)*60+N($G2637))=0,"時間が0",IF($I2637=0,"丸めると0分","")))))))))</f>
        <v/>
      </c>
      <c r="M2637" s="58" t="n"/>
      <c r="N2637" s="33">
        <f>IF(ISNUMBER($A2637),DATE(YEAR($A2637),MONTH($A2637),1),"")</f>
        <v/>
      </c>
      <c r="O2637" s="34">
        <f>IF($C2637="","",IFERROR(MATCH($C2637,'案件'!$A$5:$A$84,0),"なし"))</f>
        <v/>
      </c>
      <c r="P2637" s="34">
        <f>IF($B2637="","",IFERROR(MATCH($B2637,'メンバー'!$B$5:$B$24,0),"なし"))</f>
        <v/>
      </c>
    </row>
    <row r="2638" ht="17" customHeight="1">
      <c r="A2638" s="23" t="n"/>
      <c r="B2638" s="21" t="n"/>
      <c r="C2638" s="21" t="n"/>
      <c r="D2638" s="29">
        <f>IF(OR($O2638="",$O2638="なし"),"",INDEX('案件'!$B$5:$B$84,$O2638)&amp;"")</f>
        <v/>
      </c>
      <c r="E2638" s="19" t="n"/>
      <c r="F2638" s="22" t="n"/>
      <c r="G2638" s="22" t="n"/>
      <c r="H2638" s="19" t="n"/>
      <c r="I2638" s="30">
        <f>IF(AND($F2638="",$G2638=""),"",IF(N('設定'!$B$11)&gt;0,ROUND((N($F2638)*60+N($G2638))/N('設定'!$B$11),0)*N('設定'!$B$11),(N($F2638)*60+N($G2638)))/60)</f>
        <v/>
      </c>
      <c r="J2638" s="31">
        <f>IF(OR($I2638="",$P2638="",$P2638="なし"),"",$I2638*N(INDEX('メンバー'!$D$5:$D$24,$P2638)))</f>
        <v/>
      </c>
      <c r="K2638" s="32">
        <f>IF(OR($O2638="",$O2638="なし"),"",INDEX('案件'!$D$5:$D$84,$O2638)&amp;"")</f>
        <v/>
      </c>
      <c r="L2638" s="32">
        <f>IF(AND($A2638="",$B2638="",$C2638="",$F2638="",$G2638=""),"",IF(NOT(ISNUMBER($A2638)),"日付がない",IF($P2638="","氏名がない",IF($P2638="なし","氏名がメンバーにない",IF($O2638="","案件コードがない",IF($O2638="なし","案件コードが案件にない",IF($I2638="","時間がない",IF((N($F2638)*60+N($G2638))=0,"時間が0",IF($I2638=0,"丸めると0分","")))))))))</f>
        <v/>
      </c>
      <c r="M2638" s="58" t="n"/>
      <c r="N2638" s="33">
        <f>IF(ISNUMBER($A2638),DATE(YEAR($A2638),MONTH($A2638),1),"")</f>
        <v/>
      </c>
      <c r="O2638" s="34">
        <f>IF($C2638="","",IFERROR(MATCH($C2638,'案件'!$A$5:$A$84,0),"なし"))</f>
        <v/>
      </c>
      <c r="P2638" s="34">
        <f>IF($B2638="","",IFERROR(MATCH($B2638,'メンバー'!$B$5:$B$24,0),"なし"))</f>
        <v/>
      </c>
    </row>
    <row r="2639" ht="17" customHeight="1">
      <c r="A2639" s="23" t="n"/>
      <c r="B2639" s="21" t="n"/>
      <c r="C2639" s="21" t="n"/>
      <c r="D2639" s="29">
        <f>IF(OR($O2639="",$O2639="なし"),"",INDEX('案件'!$B$5:$B$84,$O2639)&amp;"")</f>
        <v/>
      </c>
      <c r="E2639" s="19" t="n"/>
      <c r="F2639" s="22" t="n"/>
      <c r="G2639" s="22" t="n"/>
      <c r="H2639" s="19" t="n"/>
      <c r="I2639" s="30">
        <f>IF(AND($F2639="",$G2639=""),"",IF(N('設定'!$B$11)&gt;0,ROUND((N($F2639)*60+N($G2639))/N('設定'!$B$11),0)*N('設定'!$B$11),(N($F2639)*60+N($G2639)))/60)</f>
        <v/>
      </c>
      <c r="J2639" s="31">
        <f>IF(OR($I2639="",$P2639="",$P2639="なし"),"",$I2639*N(INDEX('メンバー'!$D$5:$D$24,$P2639)))</f>
        <v/>
      </c>
      <c r="K2639" s="32">
        <f>IF(OR($O2639="",$O2639="なし"),"",INDEX('案件'!$D$5:$D$84,$O2639)&amp;"")</f>
        <v/>
      </c>
      <c r="L2639" s="32">
        <f>IF(AND($A2639="",$B2639="",$C2639="",$F2639="",$G2639=""),"",IF(NOT(ISNUMBER($A2639)),"日付がない",IF($P2639="","氏名がない",IF($P2639="なし","氏名がメンバーにない",IF($O2639="","案件コードがない",IF($O2639="なし","案件コードが案件にない",IF($I2639="","時間がない",IF((N($F2639)*60+N($G2639))=0,"時間が0",IF($I2639=0,"丸めると0分","")))))))))</f>
        <v/>
      </c>
      <c r="M2639" s="58" t="n"/>
      <c r="N2639" s="33">
        <f>IF(ISNUMBER($A2639),DATE(YEAR($A2639),MONTH($A2639),1),"")</f>
        <v/>
      </c>
      <c r="O2639" s="34">
        <f>IF($C2639="","",IFERROR(MATCH($C2639,'案件'!$A$5:$A$84,0),"なし"))</f>
        <v/>
      </c>
      <c r="P2639" s="34">
        <f>IF($B2639="","",IFERROR(MATCH($B2639,'メンバー'!$B$5:$B$24,0),"なし"))</f>
        <v/>
      </c>
    </row>
    <row r="2640" ht="17" customHeight="1">
      <c r="A2640" s="23" t="n"/>
      <c r="B2640" s="21" t="n"/>
      <c r="C2640" s="21" t="n"/>
      <c r="D2640" s="29">
        <f>IF(OR($O2640="",$O2640="なし"),"",INDEX('案件'!$B$5:$B$84,$O2640)&amp;"")</f>
        <v/>
      </c>
      <c r="E2640" s="19" t="n"/>
      <c r="F2640" s="22" t="n"/>
      <c r="G2640" s="22" t="n"/>
      <c r="H2640" s="19" t="n"/>
      <c r="I2640" s="30">
        <f>IF(AND($F2640="",$G2640=""),"",IF(N('設定'!$B$11)&gt;0,ROUND((N($F2640)*60+N($G2640))/N('設定'!$B$11),0)*N('設定'!$B$11),(N($F2640)*60+N($G2640)))/60)</f>
        <v/>
      </c>
      <c r="J2640" s="31">
        <f>IF(OR($I2640="",$P2640="",$P2640="なし"),"",$I2640*N(INDEX('メンバー'!$D$5:$D$24,$P2640)))</f>
        <v/>
      </c>
      <c r="K2640" s="32">
        <f>IF(OR($O2640="",$O2640="なし"),"",INDEX('案件'!$D$5:$D$84,$O2640)&amp;"")</f>
        <v/>
      </c>
      <c r="L2640" s="32">
        <f>IF(AND($A2640="",$B2640="",$C2640="",$F2640="",$G2640=""),"",IF(NOT(ISNUMBER($A2640)),"日付がない",IF($P2640="","氏名がない",IF($P2640="なし","氏名がメンバーにない",IF($O2640="","案件コードがない",IF($O2640="なし","案件コードが案件にない",IF($I2640="","時間がない",IF((N($F2640)*60+N($G2640))=0,"時間が0",IF($I2640=0,"丸めると0分","")))))))))</f>
        <v/>
      </c>
      <c r="M2640" s="58" t="n"/>
      <c r="N2640" s="33">
        <f>IF(ISNUMBER($A2640),DATE(YEAR($A2640),MONTH($A2640),1),"")</f>
        <v/>
      </c>
      <c r="O2640" s="34">
        <f>IF($C2640="","",IFERROR(MATCH($C2640,'案件'!$A$5:$A$84,0),"なし"))</f>
        <v/>
      </c>
      <c r="P2640" s="34">
        <f>IF($B2640="","",IFERROR(MATCH($B2640,'メンバー'!$B$5:$B$24,0),"なし"))</f>
        <v/>
      </c>
    </row>
    <row r="2641" ht="17" customHeight="1">
      <c r="A2641" s="23" t="n"/>
      <c r="B2641" s="21" t="n"/>
      <c r="C2641" s="21" t="n"/>
      <c r="D2641" s="29">
        <f>IF(OR($O2641="",$O2641="なし"),"",INDEX('案件'!$B$5:$B$84,$O2641)&amp;"")</f>
        <v/>
      </c>
      <c r="E2641" s="19" t="n"/>
      <c r="F2641" s="22" t="n"/>
      <c r="G2641" s="22" t="n"/>
      <c r="H2641" s="19" t="n"/>
      <c r="I2641" s="30">
        <f>IF(AND($F2641="",$G2641=""),"",IF(N('設定'!$B$11)&gt;0,ROUND((N($F2641)*60+N($G2641))/N('設定'!$B$11),0)*N('設定'!$B$11),(N($F2641)*60+N($G2641)))/60)</f>
        <v/>
      </c>
      <c r="J2641" s="31">
        <f>IF(OR($I2641="",$P2641="",$P2641="なし"),"",$I2641*N(INDEX('メンバー'!$D$5:$D$24,$P2641)))</f>
        <v/>
      </c>
      <c r="K2641" s="32">
        <f>IF(OR($O2641="",$O2641="なし"),"",INDEX('案件'!$D$5:$D$84,$O2641)&amp;"")</f>
        <v/>
      </c>
      <c r="L2641" s="32">
        <f>IF(AND($A2641="",$B2641="",$C2641="",$F2641="",$G2641=""),"",IF(NOT(ISNUMBER($A2641)),"日付がない",IF($P2641="","氏名がない",IF($P2641="なし","氏名がメンバーにない",IF($O2641="","案件コードがない",IF($O2641="なし","案件コードが案件にない",IF($I2641="","時間がない",IF((N($F2641)*60+N($G2641))=0,"時間が0",IF($I2641=0,"丸めると0分","")))))))))</f>
        <v/>
      </c>
      <c r="M2641" s="58" t="n"/>
      <c r="N2641" s="33">
        <f>IF(ISNUMBER($A2641),DATE(YEAR($A2641),MONTH($A2641),1),"")</f>
        <v/>
      </c>
      <c r="O2641" s="34">
        <f>IF($C2641="","",IFERROR(MATCH($C2641,'案件'!$A$5:$A$84,0),"なし"))</f>
        <v/>
      </c>
      <c r="P2641" s="34">
        <f>IF($B2641="","",IFERROR(MATCH($B2641,'メンバー'!$B$5:$B$24,0),"なし"))</f>
        <v/>
      </c>
    </row>
    <row r="2642" ht="17" customHeight="1">
      <c r="A2642" s="23" t="n"/>
      <c r="B2642" s="21" t="n"/>
      <c r="C2642" s="21" t="n"/>
      <c r="D2642" s="29">
        <f>IF(OR($O2642="",$O2642="なし"),"",INDEX('案件'!$B$5:$B$84,$O2642)&amp;"")</f>
        <v/>
      </c>
      <c r="E2642" s="19" t="n"/>
      <c r="F2642" s="22" t="n"/>
      <c r="G2642" s="22" t="n"/>
      <c r="H2642" s="19" t="n"/>
      <c r="I2642" s="30">
        <f>IF(AND($F2642="",$G2642=""),"",IF(N('設定'!$B$11)&gt;0,ROUND((N($F2642)*60+N($G2642))/N('設定'!$B$11),0)*N('設定'!$B$11),(N($F2642)*60+N($G2642)))/60)</f>
        <v/>
      </c>
      <c r="J2642" s="31">
        <f>IF(OR($I2642="",$P2642="",$P2642="なし"),"",$I2642*N(INDEX('メンバー'!$D$5:$D$24,$P2642)))</f>
        <v/>
      </c>
      <c r="K2642" s="32">
        <f>IF(OR($O2642="",$O2642="なし"),"",INDEX('案件'!$D$5:$D$84,$O2642)&amp;"")</f>
        <v/>
      </c>
      <c r="L2642" s="32">
        <f>IF(AND($A2642="",$B2642="",$C2642="",$F2642="",$G2642=""),"",IF(NOT(ISNUMBER($A2642)),"日付がない",IF($P2642="","氏名がない",IF($P2642="なし","氏名がメンバーにない",IF($O2642="","案件コードがない",IF($O2642="なし","案件コードが案件にない",IF($I2642="","時間がない",IF((N($F2642)*60+N($G2642))=0,"時間が0",IF($I2642=0,"丸めると0分","")))))))))</f>
        <v/>
      </c>
      <c r="M2642" s="58" t="n"/>
      <c r="N2642" s="33">
        <f>IF(ISNUMBER($A2642),DATE(YEAR($A2642),MONTH($A2642),1),"")</f>
        <v/>
      </c>
      <c r="O2642" s="34">
        <f>IF($C2642="","",IFERROR(MATCH($C2642,'案件'!$A$5:$A$84,0),"なし"))</f>
        <v/>
      </c>
      <c r="P2642" s="34">
        <f>IF($B2642="","",IFERROR(MATCH($B2642,'メンバー'!$B$5:$B$24,0),"なし"))</f>
        <v/>
      </c>
    </row>
    <row r="2643" ht="17" customHeight="1">
      <c r="A2643" s="23" t="n"/>
      <c r="B2643" s="21" t="n"/>
      <c r="C2643" s="21" t="n"/>
      <c r="D2643" s="29">
        <f>IF(OR($O2643="",$O2643="なし"),"",INDEX('案件'!$B$5:$B$84,$O2643)&amp;"")</f>
        <v/>
      </c>
      <c r="E2643" s="19" t="n"/>
      <c r="F2643" s="22" t="n"/>
      <c r="G2643" s="22" t="n"/>
      <c r="H2643" s="19" t="n"/>
      <c r="I2643" s="30">
        <f>IF(AND($F2643="",$G2643=""),"",IF(N('設定'!$B$11)&gt;0,ROUND((N($F2643)*60+N($G2643))/N('設定'!$B$11),0)*N('設定'!$B$11),(N($F2643)*60+N($G2643)))/60)</f>
        <v/>
      </c>
      <c r="J2643" s="31">
        <f>IF(OR($I2643="",$P2643="",$P2643="なし"),"",$I2643*N(INDEX('メンバー'!$D$5:$D$24,$P2643)))</f>
        <v/>
      </c>
      <c r="K2643" s="32">
        <f>IF(OR($O2643="",$O2643="なし"),"",INDEX('案件'!$D$5:$D$84,$O2643)&amp;"")</f>
        <v/>
      </c>
      <c r="L2643" s="32">
        <f>IF(AND($A2643="",$B2643="",$C2643="",$F2643="",$G2643=""),"",IF(NOT(ISNUMBER($A2643)),"日付がない",IF($P2643="","氏名がない",IF($P2643="なし","氏名がメンバーにない",IF($O2643="","案件コードがない",IF($O2643="なし","案件コードが案件にない",IF($I2643="","時間がない",IF((N($F2643)*60+N($G2643))=0,"時間が0",IF($I2643=0,"丸めると0分","")))))))))</f>
        <v/>
      </c>
      <c r="M2643" s="58" t="n"/>
      <c r="N2643" s="33">
        <f>IF(ISNUMBER($A2643),DATE(YEAR($A2643),MONTH($A2643),1),"")</f>
        <v/>
      </c>
      <c r="O2643" s="34">
        <f>IF($C2643="","",IFERROR(MATCH($C2643,'案件'!$A$5:$A$84,0),"なし"))</f>
        <v/>
      </c>
      <c r="P2643" s="34">
        <f>IF($B2643="","",IFERROR(MATCH($B2643,'メンバー'!$B$5:$B$24,0),"なし"))</f>
        <v/>
      </c>
    </row>
    <row r="2644" ht="17" customHeight="1">
      <c r="A2644" s="23" t="n"/>
      <c r="B2644" s="21" t="n"/>
      <c r="C2644" s="21" t="n"/>
      <c r="D2644" s="29">
        <f>IF(OR($O2644="",$O2644="なし"),"",INDEX('案件'!$B$5:$B$84,$O2644)&amp;"")</f>
        <v/>
      </c>
      <c r="E2644" s="19" t="n"/>
      <c r="F2644" s="22" t="n"/>
      <c r="G2644" s="22" t="n"/>
      <c r="H2644" s="19" t="n"/>
      <c r="I2644" s="30">
        <f>IF(AND($F2644="",$G2644=""),"",IF(N('設定'!$B$11)&gt;0,ROUND((N($F2644)*60+N($G2644))/N('設定'!$B$11),0)*N('設定'!$B$11),(N($F2644)*60+N($G2644)))/60)</f>
        <v/>
      </c>
      <c r="J2644" s="31">
        <f>IF(OR($I2644="",$P2644="",$P2644="なし"),"",$I2644*N(INDEX('メンバー'!$D$5:$D$24,$P2644)))</f>
        <v/>
      </c>
      <c r="K2644" s="32">
        <f>IF(OR($O2644="",$O2644="なし"),"",INDEX('案件'!$D$5:$D$84,$O2644)&amp;"")</f>
        <v/>
      </c>
      <c r="L2644" s="32">
        <f>IF(AND($A2644="",$B2644="",$C2644="",$F2644="",$G2644=""),"",IF(NOT(ISNUMBER($A2644)),"日付がない",IF($P2644="","氏名がない",IF($P2644="なし","氏名がメンバーにない",IF($O2644="","案件コードがない",IF($O2644="なし","案件コードが案件にない",IF($I2644="","時間がない",IF((N($F2644)*60+N($G2644))=0,"時間が0",IF($I2644=0,"丸めると0分","")))))))))</f>
        <v/>
      </c>
      <c r="M2644" s="58" t="n"/>
      <c r="N2644" s="33">
        <f>IF(ISNUMBER($A2644),DATE(YEAR($A2644),MONTH($A2644),1),"")</f>
        <v/>
      </c>
      <c r="O2644" s="34">
        <f>IF($C2644="","",IFERROR(MATCH($C2644,'案件'!$A$5:$A$84,0),"なし"))</f>
        <v/>
      </c>
      <c r="P2644" s="34">
        <f>IF($B2644="","",IFERROR(MATCH($B2644,'メンバー'!$B$5:$B$24,0),"なし"))</f>
        <v/>
      </c>
    </row>
    <row r="2645" ht="17" customHeight="1">
      <c r="A2645" s="23" t="n"/>
      <c r="B2645" s="21" t="n"/>
      <c r="C2645" s="21" t="n"/>
      <c r="D2645" s="29">
        <f>IF(OR($O2645="",$O2645="なし"),"",INDEX('案件'!$B$5:$B$84,$O2645)&amp;"")</f>
        <v/>
      </c>
      <c r="E2645" s="19" t="n"/>
      <c r="F2645" s="22" t="n"/>
      <c r="G2645" s="22" t="n"/>
      <c r="H2645" s="19" t="n"/>
      <c r="I2645" s="30">
        <f>IF(AND($F2645="",$G2645=""),"",IF(N('設定'!$B$11)&gt;0,ROUND((N($F2645)*60+N($G2645))/N('設定'!$B$11),0)*N('設定'!$B$11),(N($F2645)*60+N($G2645)))/60)</f>
        <v/>
      </c>
      <c r="J2645" s="31">
        <f>IF(OR($I2645="",$P2645="",$P2645="なし"),"",$I2645*N(INDEX('メンバー'!$D$5:$D$24,$P2645)))</f>
        <v/>
      </c>
      <c r="K2645" s="32">
        <f>IF(OR($O2645="",$O2645="なし"),"",INDEX('案件'!$D$5:$D$84,$O2645)&amp;"")</f>
        <v/>
      </c>
      <c r="L2645" s="32">
        <f>IF(AND($A2645="",$B2645="",$C2645="",$F2645="",$G2645=""),"",IF(NOT(ISNUMBER($A2645)),"日付がない",IF($P2645="","氏名がない",IF($P2645="なし","氏名がメンバーにない",IF($O2645="","案件コードがない",IF($O2645="なし","案件コードが案件にない",IF($I2645="","時間がない",IF((N($F2645)*60+N($G2645))=0,"時間が0",IF($I2645=0,"丸めると0分","")))))))))</f>
        <v/>
      </c>
      <c r="M2645" s="58" t="n"/>
      <c r="N2645" s="33">
        <f>IF(ISNUMBER($A2645),DATE(YEAR($A2645),MONTH($A2645),1),"")</f>
        <v/>
      </c>
      <c r="O2645" s="34">
        <f>IF($C2645="","",IFERROR(MATCH($C2645,'案件'!$A$5:$A$84,0),"なし"))</f>
        <v/>
      </c>
      <c r="P2645" s="34">
        <f>IF($B2645="","",IFERROR(MATCH($B2645,'メンバー'!$B$5:$B$24,0),"なし"))</f>
        <v/>
      </c>
    </row>
    <row r="2646" ht="17" customHeight="1">
      <c r="A2646" s="23" t="n"/>
      <c r="B2646" s="21" t="n"/>
      <c r="C2646" s="21" t="n"/>
      <c r="D2646" s="29">
        <f>IF(OR($O2646="",$O2646="なし"),"",INDEX('案件'!$B$5:$B$84,$O2646)&amp;"")</f>
        <v/>
      </c>
      <c r="E2646" s="19" t="n"/>
      <c r="F2646" s="22" t="n"/>
      <c r="G2646" s="22" t="n"/>
      <c r="H2646" s="19" t="n"/>
      <c r="I2646" s="30">
        <f>IF(AND($F2646="",$G2646=""),"",IF(N('設定'!$B$11)&gt;0,ROUND((N($F2646)*60+N($G2646))/N('設定'!$B$11),0)*N('設定'!$B$11),(N($F2646)*60+N($G2646)))/60)</f>
        <v/>
      </c>
      <c r="J2646" s="31">
        <f>IF(OR($I2646="",$P2646="",$P2646="なし"),"",$I2646*N(INDEX('メンバー'!$D$5:$D$24,$P2646)))</f>
        <v/>
      </c>
      <c r="K2646" s="32">
        <f>IF(OR($O2646="",$O2646="なし"),"",INDEX('案件'!$D$5:$D$84,$O2646)&amp;"")</f>
        <v/>
      </c>
      <c r="L2646" s="32">
        <f>IF(AND($A2646="",$B2646="",$C2646="",$F2646="",$G2646=""),"",IF(NOT(ISNUMBER($A2646)),"日付がない",IF($P2646="","氏名がない",IF($P2646="なし","氏名がメンバーにない",IF($O2646="","案件コードがない",IF($O2646="なし","案件コードが案件にない",IF($I2646="","時間がない",IF((N($F2646)*60+N($G2646))=0,"時間が0",IF($I2646=0,"丸めると0分","")))))))))</f>
        <v/>
      </c>
      <c r="M2646" s="58" t="n"/>
      <c r="N2646" s="33">
        <f>IF(ISNUMBER($A2646),DATE(YEAR($A2646),MONTH($A2646),1),"")</f>
        <v/>
      </c>
      <c r="O2646" s="34">
        <f>IF($C2646="","",IFERROR(MATCH($C2646,'案件'!$A$5:$A$84,0),"なし"))</f>
        <v/>
      </c>
      <c r="P2646" s="34">
        <f>IF($B2646="","",IFERROR(MATCH($B2646,'メンバー'!$B$5:$B$24,0),"なし"))</f>
        <v/>
      </c>
    </row>
    <row r="2647" ht="17" customHeight="1">
      <c r="A2647" s="23" t="n"/>
      <c r="B2647" s="21" t="n"/>
      <c r="C2647" s="21" t="n"/>
      <c r="D2647" s="29">
        <f>IF(OR($O2647="",$O2647="なし"),"",INDEX('案件'!$B$5:$B$84,$O2647)&amp;"")</f>
        <v/>
      </c>
      <c r="E2647" s="19" t="n"/>
      <c r="F2647" s="22" t="n"/>
      <c r="G2647" s="22" t="n"/>
      <c r="H2647" s="19" t="n"/>
      <c r="I2647" s="30">
        <f>IF(AND($F2647="",$G2647=""),"",IF(N('設定'!$B$11)&gt;0,ROUND((N($F2647)*60+N($G2647))/N('設定'!$B$11),0)*N('設定'!$B$11),(N($F2647)*60+N($G2647)))/60)</f>
        <v/>
      </c>
      <c r="J2647" s="31">
        <f>IF(OR($I2647="",$P2647="",$P2647="なし"),"",$I2647*N(INDEX('メンバー'!$D$5:$D$24,$P2647)))</f>
        <v/>
      </c>
      <c r="K2647" s="32">
        <f>IF(OR($O2647="",$O2647="なし"),"",INDEX('案件'!$D$5:$D$84,$O2647)&amp;"")</f>
        <v/>
      </c>
      <c r="L2647" s="32">
        <f>IF(AND($A2647="",$B2647="",$C2647="",$F2647="",$G2647=""),"",IF(NOT(ISNUMBER($A2647)),"日付がない",IF($P2647="","氏名がない",IF($P2647="なし","氏名がメンバーにない",IF($O2647="","案件コードがない",IF($O2647="なし","案件コードが案件にない",IF($I2647="","時間がない",IF((N($F2647)*60+N($G2647))=0,"時間が0",IF($I2647=0,"丸めると0分","")))))))))</f>
        <v/>
      </c>
      <c r="M2647" s="58" t="n"/>
      <c r="N2647" s="33">
        <f>IF(ISNUMBER($A2647),DATE(YEAR($A2647),MONTH($A2647),1),"")</f>
        <v/>
      </c>
      <c r="O2647" s="34">
        <f>IF($C2647="","",IFERROR(MATCH($C2647,'案件'!$A$5:$A$84,0),"なし"))</f>
        <v/>
      </c>
      <c r="P2647" s="34">
        <f>IF($B2647="","",IFERROR(MATCH($B2647,'メンバー'!$B$5:$B$24,0),"なし"))</f>
        <v/>
      </c>
    </row>
    <row r="2648" ht="17" customHeight="1">
      <c r="A2648" s="23" t="n"/>
      <c r="B2648" s="21" t="n"/>
      <c r="C2648" s="21" t="n"/>
      <c r="D2648" s="29">
        <f>IF(OR($O2648="",$O2648="なし"),"",INDEX('案件'!$B$5:$B$84,$O2648)&amp;"")</f>
        <v/>
      </c>
      <c r="E2648" s="19" t="n"/>
      <c r="F2648" s="22" t="n"/>
      <c r="G2648" s="22" t="n"/>
      <c r="H2648" s="19" t="n"/>
      <c r="I2648" s="30">
        <f>IF(AND($F2648="",$G2648=""),"",IF(N('設定'!$B$11)&gt;0,ROUND((N($F2648)*60+N($G2648))/N('設定'!$B$11),0)*N('設定'!$B$11),(N($F2648)*60+N($G2648)))/60)</f>
        <v/>
      </c>
      <c r="J2648" s="31">
        <f>IF(OR($I2648="",$P2648="",$P2648="なし"),"",$I2648*N(INDEX('メンバー'!$D$5:$D$24,$P2648)))</f>
        <v/>
      </c>
      <c r="K2648" s="32">
        <f>IF(OR($O2648="",$O2648="なし"),"",INDEX('案件'!$D$5:$D$84,$O2648)&amp;"")</f>
        <v/>
      </c>
      <c r="L2648" s="32">
        <f>IF(AND($A2648="",$B2648="",$C2648="",$F2648="",$G2648=""),"",IF(NOT(ISNUMBER($A2648)),"日付がない",IF($P2648="","氏名がない",IF($P2648="なし","氏名がメンバーにない",IF($O2648="","案件コードがない",IF($O2648="なし","案件コードが案件にない",IF($I2648="","時間がない",IF((N($F2648)*60+N($G2648))=0,"時間が0",IF($I2648=0,"丸めると0分","")))))))))</f>
        <v/>
      </c>
      <c r="M2648" s="58" t="n"/>
      <c r="N2648" s="33">
        <f>IF(ISNUMBER($A2648),DATE(YEAR($A2648),MONTH($A2648),1),"")</f>
        <v/>
      </c>
      <c r="O2648" s="34">
        <f>IF($C2648="","",IFERROR(MATCH($C2648,'案件'!$A$5:$A$84,0),"なし"))</f>
        <v/>
      </c>
      <c r="P2648" s="34">
        <f>IF($B2648="","",IFERROR(MATCH($B2648,'メンバー'!$B$5:$B$24,0),"なし"))</f>
        <v/>
      </c>
    </row>
    <row r="2649" ht="17" customHeight="1">
      <c r="A2649" s="23" t="n"/>
      <c r="B2649" s="21" t="n"/>
      <c r="C2649" s="21" t="n"/>
      <c r="D2649" s="29">
        <f>IF(OR($O2649="",$O2649="なし"),"",INDEX('案件'!$B$5:$B$84,$O2649)&amp;"")</f>
        <v/>
      </c>
      <c r="E2649" s="19" t="n"/>
      <c r="F2649" s="22" t="n"/>
      <c r="G2649" s="22" t="n"/>
      <c r="H2649" s="19" t="n"/>
      <c r="I2649" s="30">
        <f>IF(AND($F2649="",$G2649=""),"",IF(N('設定'!$B$11)&gt;0,ROUND((N($F2649)*60+N($G2649))/N('設定'!$B$11),0)*N('設定'!$B$11),(N($F2649)*60+N($G2649)))/60)</f>
        <v/>
      </c>
      <c r="J2649" s="31">
        <f>IF(OR($I2649="",$P2649="",$P2649="なし"),"",$I2649*N(INDEX('メンバー'!$D$5:$D$24,$P2649)))</f>
        <v/>
      </c>
      <c r="K2649" s="32">
        <f>IF(OR($O2649="",$O2649="なし"),"",INDEX('案件'!$D$5:$D$84,$O2649)&amp;"")</f>
        <v/>
      </c>
      <c r="L2649" s="32">
        <f>IF(AND($A2649="",$B2649="",$C2649="",$F2649="",$G2649=""),"",IF(NOT(ISNUMBER($A2649)),"日付がない",IF($P2649="","氏名がない",IF($P2649="なし","氏名がメンバーにない",IF($O2649="","案件コードがない",IF($O2649="なし","案件コードが案件にない",IF($I2649="","時間がない",IF((N($F2649)*60+N($G2649))=0,"時間が0",IF($I2649=0,"丸めると0分","")))))))))</f>
        <v/>
      </c>
      <c r="M2649" s="58" t="n"/>
      <c r="N2649" s="33">
        <f>IF(ISNUMBER($A2649),DATE(YEAR($A2649),MONTH($A2649),1),"")</f>
        <v/>
      </c>
      <c r="O2649" s="34">
        <f>IF($C2649="","",IFERROR(MATCH($C2649,'案件'!$A$5:$A$84,0),"なし"))</f>
        <v/>
      </c>
      <c r="P2649" s="34">
        <f>IF($B2649="","",IFERROR(MATCH($B2649,'メンバー'!$B$5:$B$24,0),"なし"))</f>
        <v/>
      </c>
    </row>
    <row r="2650" ht="17" customHeight="1">
      <c r="A2650" s="23" t="n"/>
      <c r="B2650" s="21" t="n"/>
      <c r="C2650" s="21" t="n"/>
      <c r="D2650" s="29">
        <f>IF(OR($O2650="",$O2650="なし"),"",INDEX('案件'!$B$5:$B$84,$O2650)&amp;"")</f>
        <v/>
      </c>
      <c r="E2650" s="19" t="n"/>
      <c r="F2650" s="22" t="n"/>
      <c r="G2650" s="22" t="n"/>
      <c r="H2650" s="19" t="n"/>
      <c r="I2650" s="30">
        <f>IF(AND($F2650="",$G2650=""),"",IF(N('設定'!$B$11)&gt;0,ROUND((N($F2650)*60+N($G2650))/N('設定'!$B$11),0)*N('設定'!$B$11),(N($F2650)*60+N($G2650)))/60)</f>
        <v/>
      </c>
      <c r="J2650" s="31">
        <f>IF(OR($I2650="",$P2650="",$P2650="なし"),"",$I2650*N(INDEX('メンバー'!$D$5:$D$24,$P2650)))</f>
        <v/>
      </c>
      <c r="K2650" s="32">
        <f>IF(OR($O2650="",$O2650="なし"),"",INDEX('案件'!$D$5:$D$84,$O2650)&amp;"")</f>
        <v/>
      </c>
      <c r="L2650" s="32">
        <f>IF(AND($A2650="",$B2650="",$C2650="",$F2650="",$G2650=""),"",IF(NOT(ISNUMBER($A2650)),"日付がない",IF($P2650="","氏名がない",IF($P2650="なし","氏名がメンバーにない",IF($O2650="","案件コードがない",IF($O2650="なし","案件コードが案件にない",IF($I2650="","時間がない",IF((N($F2650)*60+N($G2650))=0,"時間が0",IF($I2650=0,"丸めると0分","")))))))))</f>
        <v/>
      </c>
      <c r="M2650" s="58" t="n"/>
      <c r="N2650" s="33">
        <f>IF(ISNUMBER($A2650),DATE(YEAR($A2650),MONTH($A2650),1),"")</f>
        <v/>
      </c>
      <c r="O2650" s="34">
        <f>IF($C2650="","",IFERROR(MATCH($C2650,'案件'!$A$5:$A$84,0),"なし"))</f>
        <v/>
      </c>
      <c r="P2650" s="34">
        <f>IF($B2650="","",IFERROR(MATCH($B2650,'メンバー'!$B$5:$B$24,0),"なし"))</f>
        <v/>
      </c>
    </row>
    <row r="2651" ht="17" customHeight="1">
      <c r="A2651" s="23" t="n"/>
      <c r="B2651" s="21" t="n"/>
      <c r="C2651" s="21" t="n"/>
      <c r="D2651" s="29">
        <f>IF(OR($O2651="",$O2651="なし"),"",INDEX('案件'!$B$5:$B$84,$O2651)&amp;"")</f>
        <v/>
      </c>
      <c r="E2651" s="19" t="n"/>
      <c r="F2651" s="22" t="n"/>
      <c r="G2651" s="22" t="n"/>
      <c r="H2651" s="19" t="n"/>
      <c r="I2651" s="30">
        <f>IF(AND($F2651="",$G2651=""),"",IF(N('設定'!$B$11)&gt;0,ROUND((N($F2651)*60+N($G2651))/N('設定'!$B$11),0)*N('設定'!$B$11),(N($F2651)*60+N($G2651)))/60)</f>
        <v/>
      </c>
      <c r="J2651" s="31">
        <f>IF(OR($I2651="",$P2651="",$P2651="なし"),"",$I2651*N(INDEX('メンバー'!$D$5:$D$24,$P2651)))</f>
        <v/>
      </c>
      <c r="K2651" s="32">
        <f>IF(OR($O2651="",$O2651="なし"),"",INDEX('案件'!$D$5:$D$84,$O2651)&amp;"")</f>
        <v/>
      </c>
      <c r="L2651" s="32">
        <f>IF(AND($A2651="",$B2651="",$C2651="",$F2651="",$G2651=""),"",IF(NOT(ISNUMBER($A2651)),"日付がない",IF($P2651="","氏名がない",IF($P2651="なし","氏名がメンバーにない",IF($O2651="","案件コードがない",IF($O2651="なし","案件コードが案件にない",IF($I2651="","時間がない",IF((N($F2651)*60+N($G2651))=0,"時間が0",IF($I2651=0,"丸めると0分","")))))))))</f>
        <v/>
      </c>
      <c r="M2651" s="58" t="n"/>
      <c r="N2651" s="33">
        <f>IF(ISNUMBER($A2651),DATE(YEAR($A2651),MONTH($A2651),1),"")</f>
        <v/>
      </c>
      <c r="O2651" s="34">
        <f>IF($C2651="","",IFERROR(MATCH($C2651,'案件'!$A$5:$A$84,0),"なし"))</f>
        <v/>
      </c>
      <c r="P2651" s="34">
        <f>IF($B2651="","",IFERROR(MATCH($B2651,'メンバー'!$B$5:$B$24,0),"なし"))</f>
        <v/>
      </c>
    </row>
    <row r="2652" ht="17" customHeight="1">
      <c r="A2652" s="23" t="n"/>
      <c r="B2652" s="21" t="n"/>
      <c r="C2652" s="21" t="n"/>
      <c r="D2652" s="29">
        <f>IF(OR($O2652="",$O2652="なし"),"",INDEX('案件'!$B$5:$B$84,$O2652)&amp;"")</f>
        <v/>
      </c>
      <c r="E2652" s="19" t="n"/>
      <c r="F2652" s="22" t="n"/>
      <c r="G2652" s="22" t="n"/>
      <c r="H2652" s="19" t="n"/>
      <c r="I2652" s="30">
        <f>IF(AND($F2652="",$G2652=""),"",IF(N('設定'!$B$11)&gt;0,ROUND((N($F2652)*60+N($G2652))/N('設定'!$B$11),0)*N('設定'!$B$11),(N($F2652)*60+N($G2652)))/60)</f>
        <v/>
      </c>
      <c r="J2652" s="31">
        <f>IF(OR($I2652="",$P2652="",$P2652="なし"),"",$I2652*N(INDEX('メンバー'!$D$5:$D$24,$P2652)))</f>
        <v/>
      </c>
      <c r="K2652" s="32">
        <f>IF(OR($O2652="",$O2652="なし"),"",INDEX('案件'!$D$5:$D$84,$O2652)&amp;"")</f>
        <v/>
      </c>
      <c r="L2652" s="32">
        <f>IF(AND($A2652="",$B2652="",$C2652="",$F2652="",$G2652=""),"",IF(NOT(ISNUMBER($A2652)),"日付がない",IF($P2652="","氏名がない",IF($P2652="なし","氏名がメンバーにない",IF($O2652="","案件コードがない",IF($O2652="なし","案件コードが案件にない",IF($I2652="","時間がない",IF((N($F2652)*60+N($G2652))=0,"時間が0",IF($I2652=0,"丸めると0分","")))))))))</f>
        <v/>
      </c>
      <c r="M2652" s="58" t="n"/>
      <c r="N2652" s="33">
        <f>IF(ISNUMBER($A2652),DATE(YEAR($A2652),MONTH($A2652),1),"")</f>
        <v/>
      </c>
      <c r="O2652" s="34">
        <f>IF($C2652="","",IFERROR(MATCH($C2652,'案件'!$A$5:$A$84,0),"なし"))</f>
        <v/>
      </c>
      <c r="P2652" s="34">
        <f>IF($B2652="","",IFERROR(MATCH($B2652,'メンバー'!$B$5:$B$24,0),"なし"))</f>
        <v/>
      </c>
    </row>
    <row r="2653" ht="17" customHeight="1">
      <c r="A2653" s="23" t="n"/>
      <c r="B2653" s="21" t="n"/>
      <c r="C2653" s="21" t="n"/>
      <c r="D2653" s="29">
        <f>IF(OR($O2653="",$O2653="なし"),"",INDEX('案件'!$B$5:$B$84,$O2653)&amp;"")</f>
        <v/>
      </c>
      <c r="E2653" s="19" t="n"/>
      <c r="F2653" s="22" t="n"/>
      <c r="G2653" s="22" t="n"/>
      <c r="H2653" s="19" t="n"/>
      <c r="I2653" s="30">
        <f>IF(AND($F2653="",$G2653=""),"",IF(N('設定'!$B$11)&gt;0,ROUND((N($F2653)*60+N($G2653))/N('設定'!$B$11),0)*N('設定'!$B$11),(N($F2653)*60+N($G2653)))/60)</f>
        <v/>
      </c>
      <c r="J2653" s="31">
        <f>IF(OR($I2653="",$P2653="",$P2653="なし"),"",$I2653*N(INDEX('メンバー'!$D$5:$D$24,$P2653)))</f>
        <v/>
      </c>
      <c r="K2653" s="32">
        <f>IF(OR($O2653="",$O2653="なし"),"",INDEX('案件'!$D$5:$D$84,$O2653)&amp;"")</f>
        <v/>
      </c>
      <c r="L2653" s="32">
        <f>IF(AND($A2653="",$B2653="",$C2653="",$F2653="",$G2653=""),"",IF(NOT(ISNUMBER($A2653)),"日付がない",IF($P2653="","氏名がない",IF($P2653="なし","氏名がメンバーにない",IF($O2653="","案件コードがない",IF($O2653="なし","案件コードが案件にない",IF($I2653="","時間がない",IF((N($F2653)*60+N($G2653))=0,"時間が0",IF($I2653=0,"丸めると0分","")))))))))</f>
        <v/>
      </c>
      <c r="M2653" s="58" t="n"/>
      <c r="N2653" s="33">
        <f>IF(ISNUMBER($A2653),DATE(YEAR($A2653),MONTH($A2653),1),"")</f>
        <v/>
      </c>
      <c r="O2653" s="34">
        <f>IF($C2653="","",IFERROR(MATCH($C2653,'案件'!$A$5:$A$84,0),"なし"))</f>
        <v/>
      </c>
      <c r="P2653" s="34">
        <f>IF($B2653="","",IFERROR(MATCH($B2653,'メンバー'!$B$5:$B$24,0),"なし"))</f>
        <v/>
      </c>
    </row>
    <row r="2654" ht="17" customHeight="1">
      <c r="A2654" s="23" t="n"/>
      <c r="B2654" s="21" t="n"/>
      <c r="C2654" s="21" t="n"/>
      <c r="D2654" s="29">
        <f>IF(OR($O2654="",$O2654="なし"),"",INDEX('案件'!$B$5:$B$84,$O2654)&amp;"")</f>
        <v/>
      </c>
      <c r="E2654" s="19" t="n"/>
      <c r="F2654" s="22" t="n"/>
      <c r="G2654" s="22" t="n"/>
      <c r="H2654" s="19" t="n"/>
      <c r="I2654" s="30">
        <f>IF(AND($F2654="",$G2654=""),"",IF(N('設定'!$B$11)&gt;0,ROUND((N($F2654)*60+N($G2654))/N('設定'!$B$11),0)*N('設定'!$B$11),(N($F2654)*60+N($G2654)))/60)</f>
        <v/>
      </c>
      <c r="J2654" s="31">
        <f>IF(OR($I2654="",$P2654="",$P2654="なし"),"",$I2654*N(INDEX('メンバー'!$D$5:$D$24,$P2654)))</f>
        <v/>
      </c>
      <c r="K2654" s="32">
        <f>IF(OR($O2654="",$O2654="なし"),"",INDEX('案件'!$D$5:$D$84,$O2654)&amp;"")</f>
        <v/>
      </c>
      <c r="L2654" s="32">
        <f>IF(AND($A2654="",$B2654="",$C2654="",$F2654="",$G2654=""),"",IF(NOT(ISNUMBER($A2654)),"日付がない",IF($P2654="","氏名がない",IF($P2654="なし","氏名がメンバーにない",IF($O2654="","案件コードがない",IF($O2654="なし","案件コードが案件にない",IF($I2654="","時間がない",IF((N($F2654)*60+N($G2654))=0,"時間が0",IF($I2654=0,"丸めると0分","")))))))))</f>
        <v/>
      </c>
      <c r="M2654" s="58" t="n"/>
      <c r="N2654" s="33">
        <f>IF(ISNUMBER($A2654),DATE(YEAR($A2654),MONTH($A2654),1),"")</f>
        <v/>
      </c>
      <c r="O2654" s="34">
        <f>IF($C2654="","",IFERROR(MATCH($C2654,'案件'!$A$5:$A$84,0),"なし"))</f>
        <v/>
      </c>
      <c r="P2654" s="34">
        <f>IF($B2654="","",IFERROR(MATCH($B2654,'メンバー'!$B$5:$B$24,0),"なし"))</f>
        <v/>
      </c>
    </row>
    <row r="2655" ht="17" customHeight="1">
      <c r="A2655" s="23" t="n"/>
      <c r="B2655" s="21" t="n"/>
      <c r="C2655" s="21" t="n"/>
      <c r="D2655" s="29">
        <f>IF(OR($O2655="",$O2655="なし"),"",INDEX('案件'!$B$5:$B$84,$O2655)&amp;"")</f>
        <v/>
      </c>
      <c r="E2655" s="19" t="n"/>
      <c r="F2655" s="22" t="n"/>
      <c r="G2655" s="22" t="n"/>
      <c r="H2655" s="19" t="n"/>
      <c r="I2655" s="30">
        <f>IF(AND($F2655="",$G2655=""),"",IF(N('設定'!$B$11)&gt;0,ROUND((N($F2655)*60+N($G2655))/N('設定'!$B$11),0)*N('設定'!$B$11),(N($F2655)*60+N($G2655)))/60)</f>
        <v/>
      </c>
      <c r="J2655" s="31">
        <f>IF(OR($I2655="",$P2655="",$P2655="なし"),"",$I2655*N(INDEX('メンバー'!$D$5:$D$24,$P2655)))</f>
        <v/>
      </c>
      <c r="K2655" s="32">
        <f>IF(OR($O2655="",$O2655="なし"),"",INDEX('案件'!$D$5:$D$84,$O2655)&amp;"")</f>
        <v/>
      </c>
      <c r="L2655" s="32">
        <f>IF(AND($A2655="",$B2655="",$C2655="",$F2655="",$G2655=""),"",IF(NOT(ISNUMBER($A2655)),"日付がない",IF($P2655="","氏名がない",IF($P2655="なし","氏名がメンバーにない",IF($O2655="","案件コードがない",IF($O2655="なし","案件コードが案件にない",IF($I2655="","時間がない",IF((N($F2655)*60+N($G2655))=0,"時間が0",IF($I2655=0,"丸めると0分","")))))))))</f>
        <v/>
      </c>
      <c r="M2655" s="58" t="n"/>
      <c r="N2655" s="33">
        <f>IF(ISNUMBER($A2655),DATE(YEAR($A2655),MONTH($A2655),1),"")</f>
        <v/>
      </c>
      <c r="O2655" s="34">
        <f>IF($C2655="","",IFERROR(MATCH($C2655,'案件'!$A$5:$A$84,0),"なし"))</f>
        <v/>
      </c>
      <c r="P2655" s="34">
        <f>IF($B2655="","",IFERROR(MATCH($B2655,'メンバー'!$B$5:$B$24,0),"なし"))</f>
        <v/>
      </c>
    </row>
    <row r="2656" ht="17" customHeight="1">
      <c r="A2656" s="23" t="n"/>
      <c r="B2656" s="21" t="n"/>
      <c r="C2656" s="21" t="n"/>
      <c r="D2656" s="29">
        <f>IF(OR($O2656="",$O2656="なし"),"",INDEX('案件'!$B$5:$B$84,$O2656)&amp;"")</f>
        <v/>
      </c>
      <c r="E2656" s="19" t="n"/>
      <c r="F2656" s="22" t="n"/>
      <c r="G2656" s="22" t="n"/>
      <c r="H2656" s="19" t="n"/>
      <c r="I2656" s="30">
        <f>IF(AND($F2656="",$G2656=""),"",IF(N('設定'!$B$11)&gt;0,ROUND((N($F2656)*60+N($G2656))/N('設定'!$B$11),0)*N('設定'!$B$11),(N($F2656)*60+N($G2656)))/60)</f>
        <v/>
      </c>
      <c r="J2656" s="31">
        <f>IF(OR($I2656="",$P2656="",$P2656="なし"),"",$I2656*N(INDEX('メンバー'!$D$5:$D$24,$P2656)))</f>
        <v/>
      </c>
      <c r="K2656" s="32">
        <f>IF(OR($O2656="",$O2656="なし"),"",INDEX('案件'!$D$5:$D$84,$O2656)&amp;"")</f>
        <v/>
      </c>
      <c r="L2656" s="32">
        <f>IF(AND($A2656="",$B2656="",$C2656="",$F2656="",$G2656=""),"",IF(NOT(ISNUMBER($A2656)),"日付がない",IF($P2656="","氏名がない",IF($P2656="なし","氏名がメンバーにない",IF($O2656="","案件コードがない",IF($O2656="なし","案件コードが案件にない",IF($I2656="","時間がない",IF((N($F2656)*60+N($G2656))=0,"時間が0",IF($I2656=0,"丸めると0分","")))))))))</f>
        <v/>
      </c>
      <c r="M2656" s="58" t="n"/>
      <c r="N2656" s="33">
        <f>IF(ISNUMBER($A2656),DATE(YEAR($A2656),MONTH($A2656),1),"")</f>
        <v/>
      </c>
      <c r="O2656" s="34">
        <f>IF($C2656="","",IFERROR(MATCH($C2656,'案件'!$A$5:$A$84,0),"なし"))</f>
        <v/>
      </c>
      <c r="P2656" s="34">
        <f>IF($B2656="","",IFERROR(MATCH($B2656,'メンバー'!$B$5:$B$24,0),"なし"))</f>
        <v/>
      </c>
    </row>
    <row r="2657" ht="17" customHeight="1">
      <c r="A2657" s="23" t="n"/>
      <c r="B2657" s="21" t="n"/>
      <c r="C2657" s="21" t="n"/>
      <c r="D2657" s="29">
        <f>IF(OR($O2657="",$O2657="なし"),"",INDEX('案件'!$B$5:$B$84,$O2657)&amp;"")</f>
        <v/>
      </c>
      <c r="E2657" s="19" t="n"/>
      <c r="F2657" s="22" t="n"/>
      <c r="G2657" s="22" t="n"/>
      <c r="H2657" s="19" t="n"/>
      <c r="I2657" s="30">
        <f>IF(AND($F2657="",$G2657=""),"",IF(N('設定'!$B$11)&gt;0,ROUND((N($F2657)*60+N($G2657))/N('設定'!$B$11),0)*N('設定'!$B$11),(N($F2657)*60+N($G2657)))/60)</f>
        <v/>
      </c>
      <c r="J2657" s="31">
        <f>IF(OR($I2657="",$P2657="",$P2657="なし"),"",$I2657*N(INDEX('メンバー'!$D$5:$D$24,$P2657)))</f>
        <v/>
      </c>
      <c r="K2657" s="32">
        <f>IF(OR($O2657="",$O2657="なし"),"",INDEX('案件'!$D$5:$D$84,$O2657)&amp;"")</f>
        <v/>
      </c>
      <c r="L2657" s="32">
        <f>IF(AND($A2657="",$B2657="",$C2657="",$F2657="",$G2657=""),"",IF(NOT(ISNUMBER($A2657)),"日付がない",IF($P2657="","氏名がない",IF($P2657="なし","氏名がメンバーにない",IF($O2657="","案件コードがない",IF($O2657="なし","案件コードが案件にない",IF($I2657="","時間がない",IF((N($F2657)*60+N($G2657))=0,"時間が0",IF($I2657=0,"丸めると0分","")))))))))</f>
        <v/>
      </c>
      <c r="M2657" s="58" t="n"/>
      <c r="N2657" s="33">
        <f>IF(ISNUMBER($A2657),DATE(YEAR($A2657),MONTH($A2657),1),"")</f>
        <v/>
      </c>
      <c r="O2657" s="34">
        <f>IF($C2657="","",IFERROR(MATCH($C2657,'案件'!$A$5:$A$84,0),"なし"))</f>
        <v/>
      </c>
      <c r="P2657" s="34">
        <f>IF($B2657="","",IFERROR(MATCH($B2657,'メンバー'!$B$5:$B$24,0),"なし"))</f>
        <v/>
      </c>
    </row>
    <row r="2658" ht="17" customHeight="1">
      <c r="A2658" s="23" t="n"/>
      <c r="B2658" s="21" t="n"/>
      <c r="C2658" s="21" t="n"/>
      <c r="D2658" s="29">
        <f>IF(OR($O2658="",$O2658="なし"),"",INDEX('案件'!$B$5:$B$84,$O2658)&amp;"")</f>
        <v/>
      </c>
      <c r="E2658" s="19" t="n"/>
      <c r="F2658" s="22" t="n"/>
      <c r="G2658" s="22" t="n"/>
      <c r="H2658" s="19" t="n"/>
      <c r="I2658" s="30">
        <f>IF(AND($F2658="",$G2658=""),"",IF(N('設定'!$B$11)&gt;0,ROUND((N($F2658)*60+N($G2658))/N('設定'!$B$11),0)*N('設定'!$B$11),(N($F2658)*60+N($G2658)))/60)</f>
        <v/>
      </c>
      <c r="J2658" s="31">
        <f>IF(OR($I2658="",$P2658="",$P2658="なし"),"",$I2658*N(INDEX('メンバー'!$D$5:$D$24,$P2658)))</f>
        <v/>
      </c>
      <c r="K2658" s="32">
        <f>IF(OR($O2658="",$O2658="なし"),"",INDEX('案件'!$D$5:$D$84,$O2658)&amp;"")</f>
        <v/>
      </c>
      <c r="L2658" s="32">
        <f>IF(AND($A2658="",$B2658="",$C2658="",$F2658="",$G2658=""),"",IF(NOT(ISNUMBER($A2658)),"日付がない",IF($P2658="","氏名がない",IF($P2658="なし","氏名がメンバーにない",IF($O2658="","案件コードがない",IF($O2658="なし","案件コードが案件にない",IF($I2658="","時間がない",IF((N($F2658)*60+N($G2658))=0,"時間が0",IF($I2658=0,"丸めると0分","")))))))))</f>
        <v/>
      </c>
      <c r="M2658" s="58" t="n"/>
      <c r="N2658" s="33">
        <f>IF(ISNUMBER($A2658),DATE(YEAR($A2658),MONTH($A2658),1),"")</f>
        <v/>
      </c>
      <c r="O2658" s="34">
        <f>IF($C2658="","",IFERROR(MATCH($C2658,'案件'!$A$5:$A$84,0),"なし"))</f>
        <v/>
      </c>
      <c r="P2658" s="34">
        <f>IF($B2658="","",IFERROR(MATCH($B2658,'メンバー'!$B$5:$B$24,0),"なし"))</f>
        <v/>
      </c>
    </row>
    <row r="2659" ht="17" customHeight="1">
      <c r="A2659" s="23" t="n"/>
      <c r="B2659" s="21" t="n"/>
      <c r="C2659" s="21" t="n"/>
      <c r="D2659" s="29">
        <f>IF(OR($O2659="",$O2659="なし"),"",INDEX('案件'!$B$5:$B$84,$O2659)&amp;"")</f>
        <v/>
      </c>
      <c r="E2659" s="19" t="n"/>
      <c r="F2659" s="22" t="n"/>
      <c r="G2659" s="22" t="n"/>
      <c r="H2659" s="19" t="n"/>
      <c r="I2659" s="30">
        <f>IF(AND($F2659="",$G2659=""),"",IF(N('設定'!$B$11)&gt;0,ROUND((N($F2659)*60+N($G2659))/N('設定'!$B$11),0)*N('設定'!$B$11),(N($F2659)*60+N($G2659)))/60)</f>
        <v/>
      </c>
      <c r="J2659" s="31">
        <f>IF(OR($I2659="",$P2659="",$P2659="なし"),"",$I2659*N(INDEX('メンバー'!$D$5:$D$24,$P2659)))</f>
        <v/>
      </c>
      <c r="K2659" s="32">
        <f>IF(OR($O2659="",$O2659="なし"),"",INDEX('案件'!$D$5:$D$84,$O2659)&amp;"")</f>
        <v/>
      </c>
      <c r="L2659" s="32">
        <f>IF(AND($A2659="",$B2659="",$C2659="",$F2659="",$G2659=""),"",IF(NOT(ISNUMBER($A2659)),"日付がない",IF($P2659="","氏名がない",IF($P2659="なし","氏名がメンバーにない",IF($O2659="","案件コードがない",IF($O2659="なし","案件コードが案件にない",IF($I2659="","時間がない",IF((N($F2659)*60+N($G2659))=0,"時間が0",IF($I2659=0,"丸めると0分","")))))))))</f>
        <v/>
      </c>
      <c r="M2659" s="58" t="n"/>
      <c r="N2659" s="33">
        <f>IF(ISNUMBER($A2659),DATE(YEAR($A2659),MONTH($A2659),1),"")</f>
        <v/>
      </c>
      <c r="O2659" s="34">
        <f>IF($C2659="","",IFERROR(MATCH($C2659,'案件'!$A$5:$A$84,0),"なし"))</f>
        <v/>
      </c>
      <c r="P2659" s="34">
        <f>IF($B2659="","",IFERROR(MATCH($B2659,'メンバー'!$B$5:$B$24,0),"なし"))</f>
        <v/>
      </c>
    </row>
    <row r="2660" ht="17" customHeight="1">
      <c r="A2660" s="23" t="n"/>
      <c r="B2660" s="21" t="n"/>
      <c r="C2660" s="21" t="n"/>
      <c r="D2660" s="29">
        <f>IF(OR($O2660="",$O2660="なし"),"",INDEX('案件'!$B$5:$B$84,$O2660)&amp;"")</f>
        <v/>
      </c>
      <c r="E2660" s="19" t="n"/>
      <c r="F2660" s="22" t="n"/>
      <c r="G2660" s="22" t="n"/>
      <c r="H2660" s="19" t="n"/>
      <c r="I2660" s="30">
        <f>IF(AND($F2660="",$G2660=""),"",IF(N('設定'!$B$11)&gt;0,ROUND((N($F2660)*60+N($G2660))/N('設定'!$B$11),0)*N('設定'!$B$11),(N($F2660)*60+N($G2660)))/60)</f>
        <v/>
      </c>
      <c r="J2660" s="31">
        <f>IF(OR($I2660="",$P2660="",$P2660="なし"),"",$I2660*N(INDEX('メンバー'!$D$5:$D$24,$P2660)))</f>
        <v/>
      </c>
      <c r="K2660" s="32">
        <f>IF(OR($O2660="",$O2660="なし"),"",INDEX('案件'!$D$5:$D$84,$O2660)&amp;"")</f>
        <v/>
      </c>
      <c r="L2660" s="32">
        <f>IF(AND($A2660="",$B2660="",$C2660="",$F2660="",$G2660=""),"",IF(NOT(ISNUMBER($A2660)),"日付がない",IF($P2660="","氏名がない",IF($P2660="なし","氏名がメンバーにない",IF($O2660="","案件コードがない",IF($O2660="なし","案件コードが案件にない",IF($I2660="","時間がない",IF((N($F2660)*60+N($G2660))=0,"時間が0",IF($I2660=0,"丸めると0分","")))))))))</f>
        <v/>
      </c>
      <c r="M2660" s="58" t="n"/>
      <c r="N2660" s="33">
        <f>IF(ISNUMBER($A2660),DATE(YEAR($A2660),MONTH($A2660),1),"")</f>
        <v/>
      </c>
      <c r="O2660" s="34">
        <f>IF($C2660="","",IFERROR(MATCH($C2660,'案件'!$A$5:$A$84,0),"なし"))</f>
        <v/>
      </c>
      <c r="P2660" s="34">
        <f>IF($B2660="","",IFERROR(MATCH($B2660,'メンバー'!$B$5:$B$24,0),"なし"))</f>
        <v/>
      </c>
    </row>
    <row r="2661" ht="17" customHeight="1">
      <c r="A2661" s="23" t="n"/>
      <c r="B2661" s="21" t="n"/>
      <c r="C2661" s="21" t="n"/>
      <c r="D2661" s="29">
        <f>IF(OR($O2661="",$O2661="なし"),"",INDEX('案件'!$B$5:$B$84,$O2661)&amp;"")</f>
        <v/>
      </c>
      <c r="E2661" s="19" t="n"/>
      <c r="F2661" s="22" t="n"/>
      <c r="G2661" s="22" t="n"/>
      <c r="H2661" s="19" t="n"/>
      <c r="I2661" s="30">
        <f>IF(AND($F2661="",$G2661=""),"",IF(N('設定'!$B$11)&gt;0,ROUND((N($F2661)*60+N($G2661))/N('設定'!$B$11),0)*N('設定'!$B$11),(N($F2661)*60+N($G2661)))/60)</f>
        <v/>
      </c>
      <c r="J2661" s="31">
        <f>IF(OR($I2661="",$P2661="",$P2661="なし"),"",$I2661*N(INDEX('メンバー'!$D$5:$D$24,$P2661)))</f>
        <v/>
      </c>
      <c r="K2661" s="32">
        <f>IF(OR($O2661="",$O2661="なし"),"",INDEX('案件'!$D$5:$D$84,$O2661)&amp;"")</f>
        <v/>
      </c>
      <c r="L2661" s="32">
        <f>IF(AND($A2661="",$B2661="",$C2661="",$F2661="",$G2661=""),"",IF(NOT(ISNUMBER($A2661)),"日付がない",IF($P2661="","氏名がない",IF($P2661="なし","氏名がメンバーにない",IF($O2661="","案件コードがない",IF($O2661="なし","案件コードが案件にない",IF($I2661="","時間がない",IF((N($F2661)*60+N($G2661))=0,"時間が0",IF($I2661=0,"丸めると0分","")))))))))</f>
        <v/>
      </c>
      <c r="M2661" s="58" t="n"/>
      <c r="N2661" s="33">
        <f>IF(ISNUMBER($A2661),DATE(YEAR($A2661),MONTH($A2661),1),"")</f>
        <v/>
      </c>
      <c r="O2661" s="34">
        <f>IF($C2661="","",IFERROR(MATCH($C2661,'案件'!$A$5:$A$84,0),"なし"))</f>
        <v/>
      </c>
      <c r="P2661" s="34">
        <f>IF($B2661="","",IFERROR(MATCH($B2661,'メンバー'!$B$5:$B$24,0),"なし"))</f>
        <v/>
      </c>
    </row>
    <row r="2662" ht="17" customHeight="1">
      <c r="A2662" s="23" t="n"/>
      <c r="B2662" s="21" t="n"/>
      <c r="C2662" s="21" t="n"/>
      <c r="D2662" s="29">
        <f>IF(OR($O2662="",$O2662="なし"),"",INDEX('案件'!$B$5:$B$84,$O2662)&amp;"")</f>
        <v/>
      </c>
      <c r="E2662" s="19" t="n"/>
      <c r="F2662" s="22" t="n"/>
      <c r="G2662" s="22" t="n"/>
      <c r="H2662" s="19" t="n"/>
      <c r="I2662" s="30">
        <f>IF(AND($F2662="",$G2662=""),"",IF(N('設定'!$B$11)&gt;0,ROUND((N($F2662)*60+N($G2662))/N('設定'!$B$11),0)*N('設定'!$B$11),(N($F2662)*60+N($G2662)))/60)</f>
        <v/>
      </c>
      <c r="J2662" s="31">
        <f>IF(OR($I2662="",$P2662="",$P2662="なし"),"",$I2662*N(INDEX('メンバー'!$D$5:$D$24,$P2662)))</f>
        <v/>
      </c>
      <c r="K2662" s="32">
        <f>IF(OR($O2662="",$O2662="なし"),"",INDEX('案件'!$D$5:$D$84,$O2662)&amp;"")</f>
        <v/>
      </c>
      <c r="L2662" s="32">
        <f>IF(AND($A2662="",$B2662="",$C2662="",$F2662="",$G2662=""),"",IF(NOT(ISNUMBER($A2662)),"日付がない",IF($P2662="","氏名がない",IF($P2662="なし","氏名がメンバーにない",IF($O2662="","案件コードがない",IF($O2662="なし","案件コードが案件にない",IF($I2662="","時間がない",IF((N($F2662)*60+N($G2662))=0,"時間が0",IF($I2662=0,"丸めると0分","")))))))))</f>
        <v/>
      </c>
      <c r="M2662" s="58" t="n"/>
      <c r="N2662" s="33">
        <f>IF(ISNUMBER($A2662),DATE(YEAR($A2662),MONTH($A2662),1),"")</f>
        <v/>
      </c>
      <c r="O2662" s="34">
        <f>IF($C2662="","",IFERROR(MATCH($C2662,'案件'!$A$5:$A$84,0),"なし"))</f>
        <v/>
      </c>
      <c r="P2662" s="34">
        <f>IF($B2662="","",IFERROR(MATCH($B2662,'メンバー'!$B$5:$B$24,0),"なし"))</f>
        <v/>
      </c>
    </row>
    <row r="2663" ht="17" customHeight="1">
      <c r="A2663" s="23" t="n"/>
      <c r="B2663" s="21" t="n"/>
      <c r="C2663" s="21" t="n"/>
      <c r="D2663" s="29">
        <f>IF(OR($O2663="",$O2663="なし"),"",INDEX('案件'!$B$5:$B$84,$O2663)&amp;"")</f>
        <v/>
      </c>
      <c r="E2663" s="19" t="n"/>
      <c r="F2663" s="22" t="n"/>
      <c r="G2663" s="22" t="n"/>
      <c r="H2663" s="19" t="n"/>
      <c r="I2663" s="30">
        <f>IF(AND($F2663="",$G2663=""),"",IF(N('設定'!$B$11)&gt;0,ROUND((N($F2663)*60+N($G2663))/N('設定'!$B$11),0)*N('設定'!$B$11),(N($F2663)*60+N($G2663)))/60)</f>
        <v/>
      </c>
      <c r="J2663" s="31">
        <f>IF(OR($I2663="",$P2663="",$P2663="なし"),"",$I2663*N(INDEX('メンバー'!$D$5:$D$24,$P2663)))</f>
        <v/>
      </c>
      <c r="K2663" s="32">
        <f>IF(OR($O2663="",$O2663="なし"),"",INDEX('案件'!$D$5:$D$84,$O2663)&amp;"")</f>
        <v/>
      </c>
      <c r="L2663" s="32">
        <f>IF(AND($A2663="",$B2663="",$C2663="",$F2663="",$G2663=""),"",IF(NOT(ISNUMBER($A2663)),"日付がない",IF($P2663="","氏名がない",IF($P2663="なし","氏名がメンバーにない",IF($O2663="","案件コードがない",IF($O2663="なし","案件コードが案件にない",IF($I2663="","時間がない",IF((N($F2663)*60+N($G2663))=0,"時間が0",IF($I2663=0,"丸めると0分","")))))))))</f>
        <v/>
      </c>
      <c r="M2663" s="58" t="n"/>
      <c r="N2663" s="33">
        <f>IF(ISNUMBER($A2663),DATE(YEAR($A2663),MONTH($A2663),1),"")</f>
        <v/>
      </c>
      <c r="O2663" s="34">
        <f>IF($C2663="","",IFERROR(MATCH($C2663,'案件'!$A$5:$A$84,0),"なし"))</f>
        <v/>
      </c>
      <c r="P2663" s="34">
        <f>IF($B2663="","",IFERROR(MATCH($B2663,'メンバー'!$B$5:$B$24,0),"なし"))</f>
        <v/>
      </c>
    </row>
    <row r="2664" ht="17" customHeight="1">
      <c r="A2664" s="23" t="n"/>
      <c r="B2664" s="21" t="n"/>
      <c r="C2664" s="21" t="n"/>
      <c r="D2664" s="29">
        <f>IF(OR($O2664="",$O2664="なし"),"",INDEX('案件'!$B$5:$B$84,$O2664)&amp;"")</f>
        <v/>
      </c>
      <c r="E2664" s="19" t="n"/>
      <c r="F2664" s="22" t="n"/>
      <c r="G2664" s="22" t="n"/>
      <c r="H2664" s="19" t="n"/>
      <c r="I2664" s="30">
        <f>IF(AND($F2664="",$G2664=""),"",IF(N('設定'!$B$11)&gt;0,ROUND((N($F2664)*60+N($G2664))/N('設定'!$B$11),0)*N('設定'!$B$11),(N($F2664)*60+N($G2664)))/60)</f>
        <v/>
      </c>
      <c r="J2664" s="31">
        <f>IF(OR($I2664="",$P2664="",$P2664="なし"),"",$I2664*N(INDEX('メンバー'!$D$5:$D$24,$P2664)))</f>
        <v/>
      </c>
      <c r="K2664" s="32">
        <f>IF(OR($O2664="",$O2664="なし"),"",INDEX('案件'!$D$5:$D$84,$O2664)&amp;"")</f>
        <v/>
      </c>
      <c r="L2664" s="32">
        <f>IF(AND($A2664="",$B2664="",$C2664="",$F2664="",$G2664=""),"",IF(NOT(ISNUMBER($A2664)),"日付がない",IF($P2664="","氏名がない",IF($P2664="なし","氏名がメンバーにない",IF($O2664="","案件コードがない",IF($O2664="なし","案件コードが案件にない",IF($I2664="","時間がない",IF((N($F2664)*60+N($G2664))=0,"時間が0",IF($I2664=0,"丸めると0分","")))))))))</f>
        <v/>
      </c>
      <c r="M2664" s="58" t="n"/>
      <c r="N2664" s="33">
        <f>IF(ISNUMBER($A2664),DATE(YEAR($A2664),MONTH($A2664),1),"")</f>
        <v/>
      </c>
      <c r="O2664" s="34">
        <f>IF($C2664="","",IFERROR(MATCH($C2664,'案件'!$A$5:$A$84,0),"なし"))</f>
        <v/>
      </c>
      <c r="P2664" s="34">
        <f>IF($B2664="","",IFERROR(MATCH($B2664,'メンバー'!$B$5:$B$24,0),"なし"))</f>
        <v/>
      </c>
    </row>
    <row r="2665" ht="17" customHeight="1">
      <c r="A2665" s="23" t="n"/>
      <c r="B2665" s="21" t="n"/>
      <c r="C2665" s="21" t="n"/>
      <c r="D2665" s="29">
        <f>IF(OR($O2665="",$O2665="なし"),"",INDEX('案件'!$B$5:$B$84,$O2665)&amp;"")</f>
        <v/>
      </c>
      <c r="E2665" s="19" t="n"/>
      <c r="F2665" s="22" t="n"/>
      <c r="G2665" s="22" t="n"/>
      <c r="H2665" s="19" t="n"/>
      <c r="I2665" s="30">
        <f>IF(AND($F2665="",$G2665=""),"",IF(N('設定'!$B$11)&gt;0,ROUND((N($F2665)*60+N($G2665))/N('設定'!$B$11),0)*N('設定'!$B$11),(N($F2665)*60+N($G2665)))/60)</f>
        <v/>
      </c>
      <c r="J2665" s="31">
        <f>IF(OR($I2665="",$P2665="",$P2665="なし"),"",$I2665*N(INDEX('メンバー'!$D$5:$D$24,$P2665)))</f>
        <v/>
      </c>
      <c r="K2665" s="32">
        <f>IF(OR($O2665="",$O2665="なし"),"",INDEX('案件'!$D$5:$D$84,$O2665)&amp;"")</f>
        <v/>
      </c>
      <c r="L2665" s="32">
        <f>IF(AND($A2665="",$B2665="",$C2665="",$F2665="",$G2665=""),"",IF(NOT(ISNUMBER($A2665)),"日付がない",IF($P2665="","氏名がない",IF($P2665="なし","氏名がメンバーにない",IF($O2665="","案件コードがない",IF($O2665="なし","案件コードが案件にない",IF($I2665="","時間がない",IF((N($F2665)*60+N($G2665))=0,"時間が0",IF($I2665=0,"丸めると0分","")))))))))</f>
        <v/>
      </c>
      <c r="M2665" s="58" t="n"/>
      <c r="N2665" s="33">
        <f>IF(ISNUMBER($A2665),DATE(YEAR($A2665),MONTH($A2665),1),"")</f>
        <v/>
      </c>
      <c r="O2665" s="34">
        <f>IF($C2665="","",IFERROR(MATCH($C2665,'案件'!$A$5:$A$84,0),"なし"))</f>
        <v/>
      </c>
      <c r="P2665" s="34">
        <f>IF($B2665="","",IFERROR(MATCH($B2665,'メンバー'!$B$5:$B$24,0),"なし"))</f>
        <v/>
      </c>
    </row>
    <row r="2666" ht="17" customHeight="1">
      <c r="A2666" s="23" t="n"/>
      <c r="B2666" s="21" t="n"/>
      <c r="C2666" s="21" t="n"/>
      <c r="D2666" s="29">
        <f>IF(OR($O2666="",$O2666="なし"),"",INDEX('案件'!$B$5:$B$84,$O2666)&amp;"")</f>
        <v/>
      </c>
      <c r="E2666" s="19" t="n"/>
      <c r="F2666" s="22" t="n"/>
      <c r="G2666" s="22" t="n"/>
      <c r="H2666" s="19" t="n"/>
      <c r="I2666" s="30">
        <f>IF(AND($F2666="",$G2666=""),"",IF(N('設定'!$B$11)&gt;0,ROUND((N($F2666)*60+N($G2666))/N('設定'!$B$11),0)*N('設定'!$B$11),(N($F2666)*60+N($G2666)))/60)</f>
        <v/>
      </c>
      <c r="J2666" s="31">
        <f>IF(OR($I2666="",$P2666="",$P2666="なし"),"",$I2666*N(INDEX('メンバー'!$D$5:$D$24,$P2666)))</f>
        <v/>
      </c>
      <c r="K2666" s="32">
        <f>IF(OR($O2666="",$O2666="なし"),"",INDEX('案件'!$D$5:$D$84,$O2666)&amp;"")</f>
        <v/>
      </c>
      <c r="L2666" s="32">
        <f>IF(AND($A2666="",$B2666="",$C2666="",$F2666="",$G2666=""),"",IF(NOT(ISNUMBER($A2666)),"日付がない",IF($P2666="","氏名がない",IF($P2666="なし","氏名がメンバーにない",IF($O2666="","案件コードがない",IF($O2666="なし","案件コードが案件にない",IF($I2666="","時間がない",IF((N($F2666)*60+N($G2666))=0,"時間が0",IF($I2666=0,"丸めると0分","")))))))))</f>
        <v/>
      </c>
      <c r="M2666" s="58" t="n"/>
      <c r="N2666" s="33">
        <f>IF(ISNUMBER($A2666),DATE(YEAR($A2666),MONTH($A2666),1),"")</f>
        <v/>
      </c>
      <c r="O2666" s="34">
        <f>IF($C2666="","",IFERROR(MATCH($C2666,'案件'!$A$5:$A$84,0),"なし"))</f>
        <v/>
      </c>
      <c r="P2666" s="34">
        <f>IF($B2666="","",IFERROR(MATCH($B2666,'メンバー'!$B$5:$B$24,0),"なし"))</f>
        <v/>
      </c>
    </row>
    <row r="2667" ht="17" customHeight="1">
      <c r="A2667" s="23" t="n"/>
      <c r="B2667" s="21" t="n"/>
      <c r="C2667" s="21" t="n"/>
      <c r="D2667" s="29">
        <f>IF(OR($O2667="",$O2667="なし"),"",INDEX('案件'!$B$5:$B$84,$O2667)&amp;"")</f>
        <v/>
      </c>
      <c r="E2667" s="19" t="n"/>
      <c r="F2667" s="22" t="n"/>
      <c r="G2667" s="22" t="n"/>
      <c r="H2667" s="19" t="n"/>
      <c r="I2667" s="30">
        <f>IF(AND($F2667="",$G2667=""),"",IF(N('設定'!$B$11)&gt;0,ROUND((N($F2667)*60+N($G2667))/N('設定'!$B$11),0)*N('設定'!$B$11),(N($F2667)*60+N($G2667)))/60)</f>
        <v/>
      </c>
      <c r="J2667" s="31">
        <f>IF(OR($I2667="",$P2667="",$P2667="なし"),"",$I2667*N(INDEX('メンバー'!$D$5:$D$24,$P2667)))</f>
        <v/>
      </c>
      <c r="K2667" s="32">
        <f>IF(OR($O2667="",$O2667="なし"),"",INDEX('案件'!$D$5:$D$84,$O2667)&amp;"")</f>
        <v/>
      </c>
      <c r="L2667" s="32">
        <f>IF(AND($A2667="",$B2667="",$C2667="",$F2667="",$G2667=""),"",IF(NOT(ISNUMBER($A2667)),"日付がない",IF($P2667="","氏名がない",IF($P2667="なし","氏名がメンバーにない",IF($O2667="","案件コードがない",IF($O2667="なし","案件コードが案件にない",IF($I2667="","時間がない",IF((N($F2667)*60+N($G2667))=0,"時間が0",IF($I2667=0,"丸めると0分","")))))))))</f>
        <v/>
      </c>
      <c r="M2667" s="58" t="n"/>
      <c r="N2667" s="33">
        <f>IF(ISNUMBER($A2667),DATE(YEAR($A2667),MONTH($A2667),1),"")</f>
        <v/>
      </c>
      <c r="O2667" s="34">
        <f>IF($C2667="","",IFERROR(MATCH($C2667,'案件'!$A$5:$A$84,0),"なし"))</f>
        <v/>
      </c>
      <c r="P2667" s="34">
        <f>IF($B2667="","",IFERROR(MATCH($B2667,'メンバー'!$B$5:$B$24,0),"なし"))</f>
        <v/>
      </c>
    </row>
    <row r="2668" ht="17" customHeight="1">
      <c r="A2668" s="23" t="n"/>
      <c r="B2668" s="21" t="n"/>
      <c r="C2668" s="21" t="n"/>
      <c r="D2668" s="29">
        <f>IF(OR($O2668="",$O2668="なし"),"",INDEX('案件'!$B$5:$B$84,$O2668)&amp;"")</f>
        <v/>
      </c>
      <c r="E2668" s="19" t="n"/>
      <c r="F2668" s="22" t="n"/>
      <c r="G2668" s="22" t="n"/>
      <c r="H2668" s="19" t="n"/>
      <c r="I2668" s="30">
        <f>IF(AND($F2668="",$G2668=""),"",IF(N('設定'!$B$11)&gt;0,ROUND((N($F2668)*60+N($G2668))/N('設定'!$B$11),0)*N('設定'!$B$11),(N($F2668)*60+N($G2668)))/60)</f>
        <v/>
      </c>
      <c r="J2668" s="31">
        <f>IF(OR($I2668="",$P2668="",$P2668="なし"),"",$I2668*N(INDEX('メンバー'!$D$5:$D$24,$P2668)))</f>
        <v/>
      </c>
      <c r="K2668" s="32">
        <f>IF(OR($O2668="",$O2668="なし"),"",INDEX('案件'!$D$5:$D$84,$O2668)&amp;"")</f>
        <v/>
      </c>
      <c r="L2668" s="32">
        <f>IF(AND($A2668="",$B2668="",$C2668="",$F2668="",$G2668=""),"",IF(NOT(ISNUMBER($A2668)),"日付がない",IF($P2668="","氏名がない",IF($P2668="なし","氏名がメンバーにない",IF($O2668="","案件コードがない",IF($O2668="なし","案件コードが案件にない",IF($I2668="","時間がない",IF((N($F2668)*60+N($G2668))=0,"時間が0",IF($I2668=0,"丸めると0分","")))))))))</f>
        <v/>
      </c>
      <c r="M2668" s="58" t="n"/>
      <c r="N2668" s="33">
        <f>IF(ISNUMBER($A2668),DATE(YEAR($A2668),MONTH($A2668),1),"")</f>
        <v/>
      </c>
      <c r="O2668" s="34">
        <f>IF($C2668="","",IFERROR(MATCH($C2668,'案件'!$A$5:$A$84,0),"なし"))</f>
        <v/>
      </c>
      <c r="P2668" s="34">
        <f>IF($B2668="","",IFERROR(MATCH($B2668,'メンバー'!$B$5:$B$24,0),"なし"))</f>
        <v/>
      </c>
    </row>
    <row r="2669" ht="17" customHeight="1">
      <c r="A2669" s="23" t="n"/>
      <c r="B2669" s="21" t="n"/>
      <c r="C2669" s="21" t="n"/>
      <c r="D2669" s="29">
        <f>IF(OR($O2669="",$O2669="なし"),"",INDEX('案件'!$B$5:$B$84,$O2669)&amp;"")</f>
        <v/>
      </c>
      <c r="E2669" s="19" t="n"/>
      <c r="F2669" s="22" t="n"/>
      <c r="G2669" s="22" t="n"/>
      <c r="H2669" s="19" t="n"/>
      <c r="I2669" s="30">
        <f>IF(AND($F2669="",$G2669=""),"",IF(N('設定'!$B$11)&gt;0,ROUND((N($F2669)*60+N($G2669))/N('設定'!$B$11),0)*N('設定'!$B$11),(N($F2669)*60+N($G2669)))/60)</f>
        <v/>
      </c>
      <c r="J2669" s="31">
        <f>IF(OR($I2669="",$P2669="",$P2669="なし"),"",$I2669*N(INDEX('メンバー'!$D$5:$D$24,$P2669)))</f>
        <v/>
      </c>
      <c r="K2669" s="32">
        <f>IF(OR($O2669="",$O2669="なし"),"",INDEX('案件'!$D$5:$D$84,$O2669)&amp;"")</f>
        <v/>
      </c>
      <c r="L2669" s="32">
        <f>IF(AND($A2669="",$B2669="",$C2669="",$F2669="",$G2669=""),"",IF(NOT(ISNUMBER($A2669)),"日付がない",IF($P2669="","氏名がない",IF($P2669="なし","氏名がメンバーにない",IF($O2669="","案件コードがない",IF($O2669="なし","案件コードが案件にない",IF($I2669="","時間がない",IF((N($F2669)*60+N($G2669))=0,"時間が0",IF($I2669=0,"丸めると0分","")))))))))</f>
        <v/>
      </c>
      <c r="M2669" s="58" t="n"/>
      <c r="N2669" s="33">
        <f>IF(ISNUMBER($A2669),DATE(YEAR($A2669),MONTH($A2669),1),"")</f>
        <v/>
      </c>
      <c r="O2669" s="34">
        <f>IF($C2669="","",IFERROR(MATCH($C2669,'案件'!$A$5:$A$84,0),"なし"))</f>
        <v/>
      </c>
      <c r="P2669" s="34">
        <f>IF($B2669="","",IFERROR(MATCH($B2669,'メンバー'!$B$5:$B$24,0),"なし"))</f>
        <v/>
      </c>
    </row>
    <row r="2670" ht="17" customHeight="1">
      <c r="A2670" s="23" t="n"/>
      <c r="B2670" s="21" t="n"/>
      <c r="C2670" s="21" t="n"/>
      <c r="D2670" s="29">
        <f>IF(OR($O2670="",$O2670="なし"),"",INDEX('案件'!$B$5:$B$84,$O2670)&amp;"")</f>
        <v/>
      </c>
      <c r="E2670" s="19" t="n"/>
      <c r="F2670" s="22" t="n"/>
      <c r="G2670" s="22" t="n"/>
      <c r="H2670" s="19" t="n"/>
      <c r="I2670" s="30">
        <f>IF(AND($F2670="",$G2670=""),"",IF(N('設定'!$B$11)&gt;0,ROUND((N($F2670)*60+N($G2670))/N('設定'!$B$11),0)*N('設定'!$B$11),(N($F2670)*60+N($G2670)))/60)</f>
        <v/>
      </c>
      <c r="J2670" s="31">
        <f>IF(OR($I2670="",$P2670="",$P2670="なし"),"",$I2670*N(INDEX('メンバー'!$D$5:$D$24,$P2670)))</f>
        <v/>
      </c>
      <c r="K2670" s="32">
        <f>IF(OR($O2670="",$O2670="なし"),"",INDEX('案件'!$D$5:$D$84,$O2670)&amp;"")</f>
        <v/>
      </c>
      <c r="L2670" s="32">
        <f>IF(AND($A2670="",$B2670="",$C2670="",$F2670="",$G2670=""),"",IF(NOT(ISNUMBER($A2670)),"日付がない",IF($P2670="","氏名がない",IF($P2670="なし","氏名がメンバーにない",IF($O2670="","案件コードがない",IF($O2670="なし","案件コードが案件にない",IF($I2670="","時間がない",IF((N($F2670)*60+N($G2670))=0,"時間が0",IF($I2670=0,"丸めると0分","")))))))))</f>
        <v/>
      </c>
      <c r="M2670" s="58" t="n"/>
      <c r="N2670" s="33">
        <f>IF(ISNUMBER($A2670),DATE(YEAR($A2670),MONTH($A2670),1),"")</f>
        <v/>
      </c>
      <c r="O2670" s="34">
        <f>IF($C2670="","",IFERROR(MATCH($C2670,'案件'!$A$5:$A$84,0),"なし"))</f>
        <v/>
      </c>
      <c r="P2670" s="34">
        <f>IF($B2670="","",IFERROR(MATCH($B2670,'メンバー'!$B$5:$B$24,0),"なし"))</f>
        <v/>
      </c>
    </row>
    <row r="2671" ht="17" customHeight="1">
      <c r="A2671" s="23" t="n"/>
      <c r="B2671" s="21" t="n"/>
      <c r="C2671" s="21" t="n"/>
      <c r="D2671" s="29">
        <f>IF(OR($O2671="",$O2671="なし"),"",INDEX('案件'!$B$5:$B$84,$O2671)&amp;"")</f>
        <v/>
      </c>
      <c r="E2671" s="19" t="n"/>
      <c r="F2671" s="22" t="n"/>
      <c r="G2671" s="22" t="n"/>
      <c r="H2671" s="19" t="n"/>
      <c r="I2671" s="30">
        <f>IF(AND($F2671="",$G2671=""),"",IF(N('設定'!$B$11)&gt;0,ROUND((N($F2671)*60+N($G2671))/N('設定'!$B$11),0)*N('設定'!$B$11),(N($F2671)*60+N($G2671)))/60)</f>
        <v/>
      </c>
      <c r="J2671" s="31">
        <f>IF(OR($I2671="",$P2671="",$P2671="なし"),"",$I2671*N(INDEX('メンバー'!$D$5:$D$24,$P2671)))</f>
        <v/>
      </c>
      <c r="K2671" s="32">
        <f>IF(OR($O2671="",$O2671="なし"),"",INDEX('案件'!$D$5:$D$84,$O2671)&amp;"")</f>
        <v/>
      </c>
      <c r="L2671" s="32">
        <f>IF(AND($A2671="",$B2671="",$C2671="",$F2671="",$G2671=""),"",IF(NOT(ISNUMBER($A2671)),"日付がない",IF($P2671="","氏名がない",IF($P2671="なし","氏名がメンバーにない",IF($O2671="","案件コードがない",IF($O2671="なし","案件コードが案件にない",IF($I2671="","時間がない",IF((N($F2671)*60+N($G2671))=0,"時間が0",IF($I2671=0,"丸めると0分","")))))))))</f>
        <v/>
      </c>
      <c r="M2671" s="58" t="n"/>
      <c r="N2671" s="33">
        <f>IF(ISNUMBER($A2671),DATE(YEAR($A2671),MONTH($A2671),1),"")</f>
        <v/>
      </c>
      <c r="O2671" s="34">
        <f>IF($C2671="","",IFERROR(MATCH($C2671,'案件'!$A$5:$A$84,0),"なし"))</f>
        <v/>
      </c>
      <c r="P2671" s="34">
        <f>IF($B2671="","",IFERROR(MATCH($B2671,'メンバー'!$B$5:$B$24,0),"なし"))</f>
        <v/>
      </c>
    </row>
    <row r="2672" ht="17" customHeight="1">
      <c r="A2672" s="23" t="n"/>
      <c r="B2672" s="21" t="n"/>
      <c r="C2672" s="21" t="n"/>
      <c r="D2672" s="29">
        <f>IF(OR($O2672="",$O2672="なし"),"",INDEX('案件'!$B$5:$B$84,$O2672)&amp;"")</f>
        <v/>
      </c>
      <c r="E2672" s="19" t="n"/>
      <c r="F2672" s="22" t="n"/>
      <c r="G2672" s="22" t="n"/>
      <c r="H2672" s="19" t="n"/>
      <c r="I2672" s="30">
        <f>IF(AND($F2672="",$G2672=""),"",IF(N('設定'!$B$11)&gt;0,ROUND((N($F2672)*60+N($G2672))/N('設定'!$B$11),0)*N('設定'!$B$11),(N($F2672)*60+N($G2672)))/60)</f>
        <v/>
      </c>
      <c r="J2672" s="31">
        <f>IF(OR($I2672="",$P2672="",$P2672="なし"),"",$I2672*N(INDEX('メンバー'!$D$5:$D$24,$P2672)))</f>
        <v/>
      </c>
      <c r="K2672" s="32">
        <f>IF(OR($O2672="",$O2672="なし"),"",INDEX('案件'!$D$5:$D$84,$O2672)&amp;"")</f>
        <v/>
      </c>
      <c r="L2672" s="32">
        <f>IF(AND($A2672="",$B2672="",$C2672="",$F2672="",$G2672=""),"",IF(NOT(ISNUMBER($A2672)),"日付がない",IF($P2672="","氏名がない",IF($P2672="なし","氏名がメンバーにない",IF($O2672="","案件コードがない",IF($O2672="なし","案件コードが案件にない",IF($I2672="","時間がない",IF((N($F2672)*60+N($G2672))=0,"時間が0",IF($I2672=0,"丸めると0分","")))))))))</f>
        <v/>
      </c>
      <c r="M2672" s="58" t="n"/>
      <c r="N2672" s="33">
        <f>IF(ISNUMBER($A2672),DATE(YEAR($A2672),MONTH($A2672),1),"")</f>
        <v/>
      </c>
      <c r="O2672" s="34">
        <f>IF($C2672="","",IFERROR(MATCH($C2672,'案件'!$A$5:$A$84,0),"なし"))</f>
        <v/>
      </c>
      <c r="P2672" s="34">
        <f>IF($B2672="","",IFERROR(MATCH($B2672,'メンバー'!$B$5:$B$24,0),"なし"))</f>
        <v/>
      </c>
    </row>
    <row r="2673" ht="17" customHeight="1">
      <c r="A2673" s="23" t="n"/>
      <c r="B2673" s="21" t="n"/>
      <c r="C2673" s="21" t="n"/>
      <c r="D2673" s="29">
        <f>IF(OR($O2673="",$O2673="なし"),"",INDEX('案件'!$B$5:$B$84,$O2673)&amp;"")</f>
        <v/>
      </c>
      <c r="E2673" s="19" t="n"/>
      <c r="F2673" s="22" t="n"/>
      <c r="G2673" s="22" t="n"/>
      <c r="H2673" s="19" t="n"/>
      <c r="I2673" s="30">
        <f>IF(AND($F2673="",$G2673=""),"",IF(N('設定'!$B$11)&gt;0,ROUND((N($F2673)*60+N($G2673))/N('設定'!$B$11),0)*N('設定'!$B$11),(N($F2673)*60+N($G2673)))/60)</f>
        <v/>
      </c>
      <c r="J2673" s="31">
        <f>IF(OR($I2673="",$P2673="",$P2673="なし"),"",$I2673*N(INDEX('メンバー'!$D$5:$D$24,$P2673)))</f>
        <v/>
      </c>
      <c r="K2673" s="32">
        <f>IF(OR($O2673="",$O2673="なし"),"",INDEX('案件'!$D$5:$D$84,$O2673)&amp;"")</f>
        <v/>
      </c>
      <c r="L2673" s="32">
        <f>IF(AND($A2673="",$B2673="",$C2673="",$F2673="",$G2673=""),"",IF(NOT(ISNUMBER($A2673)),"日付がない",IF($P2673="","氏名がない",IF($P2673="なし","氏名がメンバーにない",IF($O2673="","案件コードがない",IF($O2673="なし","案件コードが案件にない",IF($I2673="","時間がない",IF((N($F2673)*60+N($G2673))=0,"時間が0",IF($I2673=0,"丸めると0分","")))))))))</f>
        <v/>
      </c>
      <c r="M2673" s="58" t="n"/>
      <c r="N2673" s="33">
        <f>IF(ISNUMBER($A2673),DATE(YEAR($A2673),MONTH($A2673),1),"")</f>
        <v/>
      </c>
      <c r="O2673" s="34">
        <f>IF($C2673="","",IFERROR(MATCH($C2673,'案件'!$A$5:$A$84,0),"なし"))</f>
        <v/>
      </c>
      <c r="P2673" s="34">
        <f>IF($B2673="","",IFERROR(MATCH($B2673,'メンバー'!$B$5:$B$24,0),"なし"))</f>
        <v/>
      </c>
    </row>
    <row r="2674" ht="17" customHeight="1">
      <c r="A2674" s="23" t="n"/>
      <c r="B2674" s="21" t="n"/>
      <c r="C2674" s="21" t="n"/>
      <c r="D2674" s="29">
        <f>IF(OR($O2674="",$O2674="なし"),"",INDEX('案件'!$B$5:$B$84,$O2674)&amp;"")</f>
        <v/>
      </c>
      <c r="E2674" s="19" t="n"/>
      <c r="F2674" s="22" t="n"/>
      <c r="G2674" s="22" t="n"/>
      <c r="H2674" s="19" t="n"/>
      <c r="I2674" s="30">
        <f>IF(AND($F2674="",$G2674=""),"",IF(N('設定'!$B$11)&gt;0,ROUND((N($F2674)*60+N($G2674))/N('設定'!$B$11),0)*N('設定'!$B$11),(N($F2674)*60+N($G2674)))/60)</f>
        <v/>
      </c>
      <c r="J2674" s="31">
        <f>IF(OR($I2674="",$P2674="",$P2674="なし"),"",$I2674*N(INDEX('メンバー'!$D$5:$D$24,$P2674)))</f>
        <v/>
      </c>
      <c r="K2674" s="32">
        <f>IF(OR($O2674="",$O2674="なし"),"",INDEX('案件'!$D$5:$D$84,$O2674)&amp;"")</f>
        <v/>
      </c>
      <c r="L2674" s="32">
        <f>IF(AND($A2674="",$B2674="",$C2674="",$F2674="",$G2674=""),"",IF(NOT(ISNUMBER($A2674)),"日付がない",IF($P2674="","氏名がない",IF($P2674="なし","氏名がメンバーにない",IF($O2674="","案件コードがない",IF($O2674="なし","案件コードが案件にない",IF($I2674="","時間がない",IF((N($F2674)*60+N($G2674))=0,"時間が0",IF($I2674=0,"丸めると0分","")))))))))</f>
        <v/>
      </c>
      <c r="M2674" s="58" t="n"/>
      <c r="N2674" s="33">
        <f>IF(ISNUMBER($A2674),DATE(YEAR($A2674),MONTH($A2674),1),"")</f>
        <v/>
      </c>
      <c r="O2674" s="34">
        <f>IF($C2674="","",IFERROR(MATCH($C2674,'案件'!$A$5:$A$84,0),"なし"))</f>
        <v/>
      </c>
      <c r="P2674" s="34">
        <f>IF($B2674="","",IFERROR(MATCH($B2674,'メンバー'!$B$5:$B$24,0),"なし"))</f>
        <v/>
      </c>
    </row>
    <row r="2675" ht="17" customHeight="1">
      <c r="A2675" s="23" t="n"/>
      <c r="B2675" s="21" t="n"/>
      <c r="C2675" s="21" t="n"/>
      <c r="D2675" s="29">
        <f>IF(OR($O2675="",$O2675="なし"),"",INDEX('案件'!$B$5:$B$84,$O2675)&amp;"")</f>
        <v/>
      </c>
      <c r="E2675" s="19" t="n"/>
      <c r="F2675" s="22" t="n"/>
      <c r="G2675" s="22" t="n"/>
      <c r="H2675" s="19" t="n"/>
      <c r="I2675" s="30">
        <f>IF(AND($F2675="",$G2675=""),"",IF(N('設定'!$B$11)&gt;0,ROUND((N($F2675)*60+N($G2675))/N('設定'!$B$11),0)*N('設定'!$B$11),(N($F2675)*60+N($G2675)))/60)</f>
        <v/>
      </c>
      <c r="J2675" s="31">
        <f>IF(OR($I2675="",$P2675="",$P2675="なし"),"",$I2675*N(INDEX('メンバー'!$D$5:$D$24,$P2675)))</f>
        <v/>
      </c>
      <c r="K2675" s="32">
        <f>IF(OR($O2675="",$O2675="なし"),"",INDEX('案件'!$D$5:$D$84,$O2675)&amp;"")</f>
        <v/>
      </c>
      <c r="L2675" s="32">
        <f>IF(AND($A2675="",$B2675="",$C2675="",$F2675="",$G2675=""),"",IF(NOT(ISNUMBER($A2675)),"日付がない",IF($P2675="","氏名がない",IF($P2675="なし","氏名がメンバーにない",IF($O2675="","案件コードがない",IF($O2675="なし","案件コードが案件にない",IF($I2675="","時間がない",IF((N($F2675)*60+N($G2675))=0,"時間が0",IF($I2675=0,"丸めると0分","")))))))))</f>
        <v/>
      </c>
      <c r="M2675" s="58" t="n"/>
      <c r="N2675" s="33">
        <f>IF(ISNUMBER($A2675),DATE(YEAR($A2675),MONTH($A2675),1),"")</f>
        <v/>
      </c>
      <c r="O2675" s="34">
        <f>IF($C2675="","",IFERROR(MATCH($C2675,'案件'!$A$5:$A$84,0),"なし"))</f>
        <v/>
      </c>
      <c r="P2675" s="34">
        <f>IF($B2675="","",IFERROR(MATCH($B2675,'メンバー'!$B$5:$B$24,0),"なし"))</f>
        <v/>
      </c>
    </row>
    <row r="2676" ht="17" customHeight="1">
      <c r="A2676" s="23" t="n"/>
      <c r="B2676" s="21" t="n"/>
      <c r="C2676" s="21" t="n"/>
      <c r="D2676" s="29">
        <f>IF(OR($O2676="",$O2676="なし"),"",INDEX('案件'!$B$5:$B$84,$O2676)&amp;"")</f>
        <v/>
      </c>
      <c r="E2676" s="19" t="n"/>
      <c r="F2676" s="22" t="n"/>
      <c r="G2676" s="22" t="n"/>
      <c r="H2676" s="19" t="n"/>
      <c r="I2676" s="30">
        <f>IF(AND($F2676="",$G2676=""),"",IF(N('設定'!$B$11)&gt;0,ROUND((N($F2676)*60+N($G2676))/N('設定'!$B$11),0)*N('設定'!$B$11),(N($F2676)*60+N($G2676)))/60)</f>
        <v/>
      </c>
      <c r="J2676" s="31">
        <f>IF(OR($I2676="",$P2676="",$P2676="なし"),"",$I2676*N(INDEX('メンバー'!$D$5:$D$24,$P2676)))</f>
        <v/>
      </c>
      <c r="K2676" s="32">
        <f>IF(OR($O2676="",$O2676="なし"),"",INDEX('案件'!$D$5:$D$84,$O2676)&amp;"")</f>
        <v/>
      </c>
      <c r="L2676" s="32">
        <f>IF(AND($A2676="",$B2676="",$C2676="",$F2676="",$G2676=""),"",IF(NOT(ISNUMBER($A2676)),"日付がない",IF($P2676="","氏名がない",IF($P2676="なし","氏名がメンバーにない",IF($O2676="","案件コードがない",IF($O2676="なし","案件コードが案件にない",IF($I2676="","時間がない",IF((N($F2676)*60+N($G2676))=0,"時間が0",IF($I2676=0,"丸めると0分","")))))))))</f>
        <v/>
      </c>
      <c r="M2676" s="58" t="n"/>
      <c r="N2676" s="33">
        <f>IF(ISNUMBER($A2676),DATE(YEAR($A2676),MONTH($A2676),1),"")</f>
        <v/>
      </c>
      <c r="O2676" s="34">
        <f>IF($C2676="","",IFERROR(MATCH($C2676,'案件'!$A$5:$A$84,0),"なし"))</f>
        <v/>
      </c>
      <c r="P2676" s="34">
        <f>IF($B2676="","",IFERROR(MATCH($B2676,'メンバー'!$B$5:$B$24,0),"なし"))</f>
        <v/>
      </c>
    </row>
    <row r="2677" ht="17" customHeight="1">
      <c r="A2677" s="23" t="n"/>
      <c r="B2677" s="21" t="n"/>
      <c r="C2677" s="21" t="n"/>
      <c r="D2677" s="29">
        <f>IF(OR($O2677="",$O2677="なし"),"",INDEX('案件'!$B$5:$B$84,$O2677)&amp;"")</f>
        <v/>
      </c>
      <c r="E2677" s="19" t="n"/>
      <c r="F2677" s="22" t="n"/>
      <c r="G2677" s="22" t="n"/>
      <c r="H2677" s="19" t="n"/>
      <c r="I2677" s="30">
        <f>IF(AND($F2677="",$G2677=""),"",IF(N('設定'!$B$11)&gt;0,ROUND((N($F2677)*60+N($G2677))/N('設定'!$B$11),0)*N('設定'!$B$11),(N($F2677)*60+N($G2677)))/60)</f>
        <v/>
      </c>
      <c r="J2677" s="31">
        <f>IF(OR($I2677="",$P2677="",$P2677="なし"),"",$I2677*N(INDEX('メンバー'!$D$5:$D$24,$P2677)))</f>
        <v/>
      </c>
      <c r="K2677" s="32">
        <f>IF(OR($O2677="",$O2677="なし"),"",INDEX('案件'!$D$5:$D$84,$O2677)&amp;"")</f>
        <v/>
      </c>
      <c r="L2677" s="32">
        <f>IF(AND($A2677="",$B2677="",$C2677="",$F2677="",$G2677=""),"",IF(NOT(ISNUMBER($A2677)),"日付がない",IF($P2677="","氏名がない",IF($P2677="なし","氏名がメンバーにない",IF($O2677="","案件コードがない",IF($O2677="なし","案件コードが案件にない",IF($I2677="","時間がない",IF((N($F2677)*60+N($G2677))=0,"時間が0",IF($I2677=0,"丸めると0分","")))))))))</f>
        <v/>
      </c>
      <c r="M2677" s="58" t="n"/>
      <c r="N2677" s="33">
        <f>IF(ISNUMBER($A2677),DATE(YEAR($A2677),MONTH($A2677),1),"")</f>
        <v/>
      </c>
      <c r="O2677" s="34">
        <f>IF($C2677="","",IFERROR(MATCH($C2677,'案件'!$A$5:$A$84,0),"なし"))</f>
        <v/>
      </c>
      <c r="P2677" s="34">
        <f>IF($B2677="","",IFERROR(MATCH($B2677,'メンバー'!$B$5:$B$24,0),"なし"))</f>
        <v/>
      </c>
    </row>
    <row r="2678" ht="17" customHeight="1">
      <c r="A2678" s="23" t="n"/>
      <c r="B2678" s="21" t="n"/>
      <c r="C2678" s="21" t="n"/>
      <c r="D2678" s="29">
        <f>IF(OR($O2678="",$O2678="なし"),"",INDEX('案件'!$B$5:$B$84,$O2678)&amp;"")</f>
        <v/>
      </c>
      <c r="E2678" s="19" t="n"/>
      <c r="F2678" s="22" t="n"/>
      <c r="G2678" s="22" t="n"/>
      <c r="H2678" s="19" t="n"/>
      <c r="I2678" s="30">
        <f>IF(AND($F2678="",$G2678=""),"",IF(N('設定'!$B$11)&gt;0,ROUND((N($F2678)*60+N($G2678))/N('設定'!$B$11),0)*N('設定'!$B$11),(N($F2678)*60+N($G2678)))/60)</f>
        <v/>
      </c>
      <c r="J2678" s="31">
        <f>IF(OR($I2678="",$P2678="",$P2678="なし"),"",$I2678*N(INDEX('メンバー'!$D$5:$D$24,$P2678)))</f>
        <v/>
      </c>
      <c r="K2678" s="32">
        <f>IF(OR($O2678="",$O2678="なし"),"",INDEX('案件'!$D$5:$D$84,$O2678)&amp;"")</f>
        <v/>
      </c>
      <c r="L2678" s="32">
        <f>IF(AND($A2678="",$B2678="",$C2678="",$F2678="",$G2678=""),"",IF(NOT(ISNUMBER($A2678)),"日付がない",IF($P2678="","氏名がない",IF($P2678="なし","氏名がメンバーにない",IF($O2678="","案件コードがない",IF($O2678="なし","案件コードが案件にない",IF($I2678="","時間がない",IF((N($F2678)*60+N($G2678))=0,"時間が0",IF($I2678=0,"丸めると0分","")))))))))</f>
        <v/>
      </c>
      <c r="M2678" s="58" t="n"/>
      <c r="N2678" s="33">
        <f>IF(ISNUMBER($A2678),DATE(YEAR($A2678),MONTH($A2678),1),"")</f>
        <v/>
      </c>
      <c r="O2678" s="34">
        <f>IF($C2678="","",IFERROR(MATCH($C2678,'案件'!$A$5:$A$84,0),"なし"))</f>
        <v/>
      </c>
      <c r="P2678" s="34">
        <f>IF($B2678="","",IFERROR(MATCH($B2678,'メンバー'!$B$5:$B$24,0),"なし"))</f>
        <v/>
      </c>
    </row>
    <row r="2679" ht="17" customHeight="1">
      <c r="A2679" s="23" t="n"/>
      <c r="B2679" s="21" t="n"/>
      <c r="C2679" s="21" t="n"/>
      <c r="D2679" s="29">
        <f>IF(OR($O2679="",$O2679="なし"),"",INDEX('案件'!$B$5:$B$84,$O2679)&amp;"")</f>
        <v/>
      </c>
      <c r="E2679" s="19" t="n"/>
      <c r="F2679" s="22" t="n"/>
      <c r="G2679" s="22" t="n"/>
      <c r="H2679" s="19" t="n"/>
      <c r="I2679" s="30">
        <f>IF(AND($F2679="",$G2679=""),"",IF(N('設定'!$B$11)&gt;0,ROUND((N($F2679)*60+N($G2679))/N('設定'!$B$11),0)*N('設定'!$B$11),(N($F2679)*60+N($G2679)))/60)</f>
        <v/>
      </c>
      <c r="J2679" s="31">
        <f>IF(OR($I2679="",$P2679="",$P2679="なし"),"",$I2679*N(INDEX('メンバー'!$D$5:$D$24,$P2679)))</f>
        <v/>
      </c>
      <c r="K2679" s="32">
        <f>IF(OR($O2679="",$O2679="なし"),"",INDEX('案件'!$D$5:$D$84,$O2679)&amp;"")</f>
        <v/>
      </c>
      <c r="L2679" s="32">
        <f>IF(AND($A2679="",$B2679="",$C2679="",$F2679="",$G2679=""),"",IF(NOT(ISNUMBER($A2679)),"日付がない",IF($P2679="","氏名がない",IF($P2679="なし","氏名がメンバーにない",IF($O2679="","案件コードがない",IF($O2679="なし","案件コードが案件にない",IF($I2679="","時間がない",IF((N($F2679)*60+N($G2679))=0,"時間が0",IF($I2679=0,"丸めると0分","")))))))))</f>
        <v/>
      </c>
      <c r="M2679" s="58" t="n"/>
      <c r="N2679" s="33">
        <f>IF(ISNUMBER($A2679),DATE(YEAR($A2679),MONTH($A2679),1),"")</f>
        <v/>
      </c>
      <c r="O2679" s="34">
        <f>IF($C2679="","",IFERROR(MATCH($C2679,'案件'!$A$5:$A$84,0),"なし"))</f>
        <v/>
      </c>
      <c r="P2679" s="34">
        <f>IF($B2679="","",IFERROR(MATCH($B2679,'メンバー'!$B$5:$B$24,0),"なし"))</f>
        <v/>
      </c>
    </row>
    <row r="2680" ht="17" customHeight="1">
      <c r="A2680" s="23" t="n"/>
      <c r="B2680" s="21" t="n"/>
      <c r="C2680" s="21" t="n"/>
      <c r="D2680" s="29">
        <f>IF(OR($O2680="",$O2680="なし"),"",INDEX('案件'!$B$5:$B$84,$O2680)&amp;"")</f>
        <v/>
      </c>
      <c r="E2680" s="19" t="n"/>
      <c r="F2680" s="22" t="n"/>
      <c r="G2680" s="22" t="n"/>
      <c r="H2680" s="19" t="n"/>
      <c r="I2680" s="30">
        <f>IF(AND($F2680="",$G2680=""),"",IF(N('設定'!$B$11)&gt;0,ROUND((N($F2680)*60+N($G2680))/N('設定'!$B$11),0)*N('設定'!$B$11),(N($F2680)*60+N($G2680)))/60)</f>
        <v/>
      </c>
      <c r="J2680" s="31">
        <f>IF(OR($I2680="",$P2680="",$P2680="なし"),"",$I2680*N(INDEX('メンバー'!$D$5:$D$24,$P2680)))</f>
        <v/>
      </c>
      <c r="K2680" s="32">
        <f>IF(OR($O2680="",$O2680="なし"),"",INDEX('案件'!$D$5:$D$84,$O2680)&amp;"")</f>
        <v/>
      </c>
      <c r="L2680" s="32">
        <f>IF(AND($A2680="",$B2680="",$C2680="",$F2680="",$G2680=""),"",IF(NOT(ISNUMBER($A2680)),"日付がない",IF($P2680="","氏名がない",IF($P2680="なし","氏名がメンバーにない",IF($O2680="","案件コードがない",IF($O2680="なし","案件コードが案件にない",IF($I2680="","時間がない",IF((N($F2680)*60+N($G2680))=0,"時間が0",IF($I2680=0,"丸めると0分","")))))))))</f>
        <v/>
      </c>
      <c r="M2680" s="58" t="n"/>
      <c r="N2680" s="33">
        <f>IF(ISNUMBER($A2680),DATE(YEAR($A2680),MONTH($A2680),1),"")</f>
        <v/>
      </c>
      <c r="O2680" s="34">
        <f>IF($C2680="","",IFERROR(MATCH($C2680,'案件'!$A$5:$A$84,0),"なし"))</f>
        <v/>
      </c>
      <c r="P2680" s="34">
        <f>IF($B2680="","",IFERROR(MATCH($B2680,'メンバー'!$B$5:$B$24,0),"なし"))</f>
        <v/>
      </c>
    </row>
    <row r="2681" ht="17" customHeight="1">
      <c r="A2681" s="23" t="n"/>
      <c r="B2681" s="21" t="n"/>
      <c r="C2681" s="21" t="n"/>
      <c r="D2681" s="29">
        <f>IF(OR($O2681="",$O2681="なし"),"",INDEX('案件'!$B$5:$B$84,$O2681)&amp;"")</f>
        <v/>
      </c>
      <c r="E2681" s="19" t="n"/>
      <c r="F2681" s="22" t="n"/>
      <c r="G2681" s="22" t="n"/>
      <c r="H2681" s="19" t="n"/>
      <c r="I2681" s="30">
        <f>IF(AND($F2681="",$G2681=""),"",IF(N('設定'!$B$11)&gt;0,ROUND((N($F2681)*60+N($G2681))/N('設定'!$B$11),0)*N('設定'!$B$11),(N($F2681)*60+N($G2681)))/60)</f>
        <v/>
      </c>
      <c r="J2681" s="31">
        <f>IF(OR($I2681="",$P2681="",$P2681="なし"),"",$I2681*N(INDEX('メンバー'!$D$5:$D$24,$P2681)))</f>
        <v/>
      </c>
      <c r="K2681" s="32">
        <f>IF(OR($O2681="",$O2681="なし"),"",INDEX('案件'!$D$5:$D$84,$O2681)&amp;"")</f>
        <v/>
      </c>
      <c r="L2681" s="32">
        <f>IF(AND($A2681="",$B2681="",$C2681="",$F2681="",$G2681=""),"",IF(NOT(ISNUMBER($A2681)),"日付がない",IF($P2681="","氏名がない",IF($P2681="なし","氏名がメンバーにない",IF($O2681="","案件コードがない",IF($O2681="なし","案件コードが案件にない",IF($I2681="","時間がない",IF((N($F2681)*60+N($G2681))=0,"時間が0",IF($I2681=0,"丸めると0分","")))))))))</f>
        <v/>
      </c>
      <c r="M2681" s="58" t="n"/>
      <c r="N2681" s="33">
        <f>IF(ISNUMBER($A2681),DATE(YEAR($A2681),MONTH($A2681),1),"")</f>
        <v/>
      </c>
      <c r="O2681" s="34">
        <f>IF($C2681="","",IFERROR(MATCH($C2681,'案件'!$A$5:$A$84,0),"なし"))</f>
        <v/>
      </c>
      <c r="P2681" s="34">
        <f>IF($B2681="","",IFERROR(MATCH($B2681,'メンバー'!$B$5:$B$24,0),"なし"))</f>
        <v/>
      </c>
    </row>
    <row r="2682" ht="17" customHeight="1">
      <c r="A2682" s="23" t="n"/>
      <c r="B2682" s="21" t="n"/>
      <c r="C2682" s="21" t="n"/>
      <c r="D2682" s="29">
        <f>IF(OR($O2682="",$O2682="なし"),"",INDEX('案件'!$B$5:$B$84,$O2682)&amp;"")</f>
        <v/>
      </c>
      <c r="E2682" s="19" t="n"/>
      <c r="F2682" s="22" t="n"/>
      <c r="G2682" s="22" t="n"/>
      <c r="H2682" s="19" t="n"/>
      <c r="I2682" s="30">
        <f>IF(AND($F2682="",$G2682=""),"",IF(N('設定'!$B$11)&gt;0,ROUND((N($F2682)*60+N($G2682))/N('設定'!$B$11),0)*N('設定'!$B$11),(N($F2682)*60+N($G2682)))/60)</f>
        <v/>
      </c>
      <c r="J2682" s="31">
        <f>IF(OR($I2682="",$P2682="",$P2682="なし"),"",$I2682*N(INDEX('メンバー'!$D$5:$D$24,$P2682)))</f>
        <v/>
      </c>
      <c r="K2682" s="32">
        <f>IF(OR($O2682="",$O2682="なし"),"",INDEX('案件'!$D$5:$D$84,$O2682)&amp;"")</f>
        <v/>
      </c>
      <c r="L2682" s="32">
        <f>IF(AND($A2682="",$B2682="",$C2682="",$F2682="",$G2682=""),"",IF(NOT(ISNUMBER($A2682)),"日付がない",IF($P2682="","氏名がない",IF($P2682="なし","氏名がメンバーにない",IF($O2682="","案件コードがない",IF($O2682="なし","案件コードが案件にない",IF($I2682="","時間がない",IF((N($F2682)*60+N($G2682))=0,"時間が0",IF($I2682=0,"丸めると0分","")))))))))</f>
        <v/>
      </c>
      <c r="M2682" s="58" t="n"/>
      <c r="N2682" s="33">
        <f>IF(ISNUMBER($A2682),DATE(YEAR($A2682),MONTH($A2682),1),"")</f>
        <v/>
      </c>
      <c r="O2682" s="34">
        <f>IF($C2682="","",IFERROR(MATCH($C2682,'案件'!$A$5:$A$84,0),"なし"))</f>
        <v/>
      </c>
      <c r="P2682" s="34">
        <f>IF($B2682="","",IFERROR(MATCH($B2682,'メンバー'!$B$5:$B$24,0),"なし"))</f>
        <v/>
      </c>
    </row>
    <row r="2683" ht="17" customHeight="1">
      <c r="A2683" s="23" t="n"/>
      <c r="B2683" s="21" t="n"/>
      <c r="C2683" s="21" t="n"/>
      <c r="D2683" s="29">
        <f>IF(OR($O2683="",$O2683="なし"),"",INDEX('案件'!$B$5:$B$84,$O2683)&amp;"")</f>
        <v/>
      </c>
      <c r="E2683" s="19" t="n"/>
      <c r="F2683" s="22" t="n"/>
      <c r="G2683" s="22" t="n"/>
      <c r="H2683" s="19" t="n"/>
      <c r="I2683" s="30">
        <f>IF(AND($F2683="",$G2683=""),"",IF(N('設定'!$B$11)&gt;0,ROUND((N($F2683)*60+N($G2683))/N('設定'!$B$11),0)*N('設定'!$B$11),(N($F2683)*60+N($G2683)))/60)</f>
        <v/>
      </c>
      <c r="J2683" s="31">
        <f>IF(OR($I2683="",$P2683="",$P2683="なし"),"",$I2683*N(INDEX('メンバー'!$D$5:$D$24,$P2683)))</f>
        <v/>
      </c>
      <c r="K2683" s="32">
        <f>IF(OR($O2683="",$O2683="なし"),"",INDEX('案件'!$D$5:$D$84,$O2683)&amp;"")</f>
        <v/>
      </c>
      <c r="L2683" s="32">
        <f>IF(AND($A2683="",$B2683="",$C2683="",$F2683="",$G2683=""),"",IF(NOT(ISNUMBER($A2683)),"日付がない",IF($P2683="","氏名がない",IF($P2683="なし","氏名がメンバーにない",IF($O2683="","案件コードがない",IF($O2683="なし","案件コードが案件にない",IF($I2683="","時間がない",IF((N($F2683)*60+N($G2683))=0,"時間が0",IF($I2683=0,"丸めると0分","")))))))))</f>
        <v/>
      </c>
      <c r="M2683" s="58" t="n"/>
      <c r="N2683" s="33">
        <f>IF(ISNUMBER($A2683),DATE(YEAR($A2683),MONTH($A2683),1),"")</f>
        <v/>
      </c>
      <c r="O2683" s="34">
        <f>IF($C2683="","",IFERROR(MATCH($C2683,'案件'!$A$5:$A$84,0),"なし"))</f>
        <v/>
      </c>
      <c r="P2683" s="34">
        <f>IF($B2683="","",IFERROR(MATCH($B2683,'メンバー'!$B$5:$B$24,0),"なし"))</f>
        <v/>
      </c>
    </row>
    <row r="2684" ht="17" customHeight="1">
      <c r="A2684" s="23" t="n"/>
      <c r="B2684" s="21" t="n"/>
      <c r="C2684" s="21" t="n"/>
      <c r="D2684" s="29">
        <f>IF(OR($O2684="",$O2684="なし"),"",INDEX('案件'!$B$5:$B$84,$O2684)&amp;"")</f>
        <v/>
      </c>
      <c r="E2684" s="19" t="n"/>
      <c r="F2684" s="22" t="n"/>
      <c r="G2684" s="22" t="n"/>
      <c r="H2684" s="19" t="n"/>
      <c r="I2684" s="30">
        <f>IF(AND($F2684="",$G2684=""),"",IF(N('設定'!$B$11)&gt;0,ROUND((N($F2684)*60+N($G2684))/N('設定'!$B$11),0)*N('設定'!$B$11),(N($F2684)*60+N($G2684)))/60)</f>
        <v/>
      </c>
      <c r="J2684" s="31">
        <f>IF(OR($I2684="",$P2684="",$P2684="なし"),"",$I2684*N(INDEX('メンバー'!$D$5:$D$24,$P2684)))</f>
        <v/>
      </c>
      <c r="K2684" s="32">
        <f>IF(OR($O2684="",$O2684="なし"),"",INDEX('案件'!$D$5:$D$84,$O2684)&amp;"")</f>
        <v/>
      </c>
      <c r="L2684" s="32">
        <f>IF(AND($A2684="",$B2684="",$C2684="",$F2684="",$G2684=""),"",IF(NOT(ISNUMBER($A2684)),"日付がない",IF($P2684="","氏名がない",IF($P2684="なし","氏名がメンバーにない",IF($O2684="","案件コードがない",IF($O2684="なし","案件コードが案件にない",IF($I2684="","時間がない",IF((N($F2684)*60+N($G2684))=0,"時間が0",IF($I2684=0,"丸めると0分","")))))))))</f>
        <v/>
      </c>
      <c r="M2684" s="58" t="n"/>
      <c r="N2684" s="33">
        <f>IF(ISNUMBER($A2684),DATE(YEAR($A2684),MONTH($A2684),1),"")</f>
        <v/>
      </c>
      <c r="O2684" s="34">
        <f>IF($C2684="","",IFERROR(MATCH($C2684,'案件'!$A$5:$A$84,0),"なし"))</f>
        <v/>
      </c>
      <c r="P2684" s="34">
        <f>IF($B2684="","",IFERROR(MATCH($B2684,'メンバー'!$B$5:$B$24,0),"なし"))</f>
        <v/>
      </c>
    </row>
    <row r="2685" ht="17" customHeight="1">
      <c r="A2685" s="23" t="n"/>
      <c r="B2685" s="21" t="n"/>
      <c r="C2685" s="21" t="n"/>
      <c r="D2685" s="29">
        <f>IF(OR($O2685="",$O2685="なし"),"",INDEX('案件'!$B$5:$B$84,$O2685)&amp;"")</f>
        <v/>
      </c>
      <c r="E2685" s="19" t="n"/>
      <c r="F2685" s="22" t="n"/>
      <c r="G2685" s="22" t="n"/>
      <c r="H2685" s="19" t="n"/>
      <c r="I2685" s="30">
        <f>IF(AND($F2685="",$G2685=""),"",IF(N('設定'!$B$11)&gt;0,ROUND((N($F2685)*60+N($G2685))/N('設定'!$B$11),0)*N('設定'!$B$11),(N($F2685)*60+N($G2685)))/60)</f>
        <v/>
      </c>
      <c r="J2685" s="31">
        <f>IF(OR($I2685="",$P2685="",$P2685="なし"),"",$I2685*N(INDEX('メンバー'!$D$5:$D$24,$P2685)))</f>
        <v/>
      </c>
      <c r="K2685" s="32">
        <f>IF(OR($O2685="",$O2685="なし"),"",INDEX('案件'!$D$5:$D$84,$O2685)&amp;"")</f>
        <v/>
      </c>
      <c r="L2685" s="32">
        <f>IF(AND($A2685="",$B2685="",$C2685="",$F2685="",$G2685=""),"",IF(NOT(ISNUMBER($A2685)),"日付がない",IF($P2685="","氏名がない",IF($P2685="なし","氏名がメンバーにない",IF($O2685="","案件コードがない",IF($O2685="なし","案件コードが案件にない",IF($I2685="","時間がない",IF((N($F2685)*60+N($G2685))=0,"時間が0",IF($I2685=0,"丸めると0分","")))))))))</f>
        <v/>
      </c>
      <c r="M2685" s="58" t="n"/>
      <c r="N2685" s="33">
        <f>IF(ISNUMBER($A2685),DATE(YEAR($A2685),MONTH($A2685),1),"")</f>
        <v/>
      </c>
      <c r="O2685" s="34">
        <f>IF($C2685="","",IFERROR(MATCH($C2685,'案件'!$A$5:$A$84,0),"なし"))</f>
        <v/>
      </c>
      <c r="P2685" s="34">
        <f>IF($B2685="","",IFERROR(MATCH($B2685,'メンバー'!$B$5:$B$24,0),"なし"))</f>
        <v/>
      </c>
    </row>
    <row r="2686" ht="17" customHeight="1">
      <c r="A2686" s="23" t="n"/>
      <c r="B2686" s="21" t="n"/>
      <c r="C2686" s="21" t="n"/>
      <c r="D2686" s="29">
        <f>IF(OR($O2686="",$O2686="なし"),"",INDEX('案件'!$B$5:$B$84,$O2686)&amp;"")</f>
        <v/>
      </c>
      <c r="E2686" s="19" t="n"/>
      <c r="F2686" s="22" t="n"/>
      <c r="G2686" s="22" t="n"/>
      <c r="H2686" s="19" t="n"/>
      <c r="I2686" s="30">
        <f>IF(AND($F2686="",$G2686=""),"",IF(N('設定'!$B$11)&gt;0,ROUND((N($F2686)*60+N($G2686))/N('設定'!$B$11),0)*N('設定'!$B$11),(N($F2686)*60+N($G2686)))/60)</f>
        <v/>
      </c>
      <c r="J2686" s="31">
        <f>IF(OR($I2686="",$P2686="",$P2686="なし"),"",$I2686*N(INDEX('メンバー'!$D$5:$D$24,$P2686)))</f>
        <v/>
      </c>
      <c r="K2686" s="32">
        <f>IF(OR($O2686="",$O2686="なし"),"",INDEX('案件'!$D$5:$D$84,$O2686)&amp;"")</f>
        <v/>
      </c>
      <c r="L2686" s="32">
        <f>IF(AND($A2686="",$B2686="",$C2686="",$F2686="",$G2686=""),"",IF(NOT(ISNUMBER($A2686)),"日付がない",IF($P2686="","氏名がない",IF($P2686="なし","氏名がメンバーにない",IF($O2686="","案件コードがない",IF($O2686="なし","案件コードが案件にない",IF($I2686="","時間がない",IF((N($F2686)*60+N($G2686))=0,"時間が0",IF($I2686=0,"丸めると0分","")))))))))</f>
        <v/>
      </c>
      <c r="M2686" s="58" t="n"/>
      <c r="N2686" s="33">
        <f>IF(ISNUMBER($A2686),DATE(YEAR($A2686),MONTH($A2686),1),"")</f>
        <v/>
      </c>
      <c r="O2686" s="34">
        <f>IF($C2686="","",IFERROR(MATCH($C2686,'案件'!$A$5:$A$84,0),"なし"))</f>
        <v/>
      </c>
      <c r="P2686" s="34">
        <f>IF($B2686="","",IFERROR(MATCH($B2686,'メンバー'!$B$5:$B$24,0),"なし"))</f>
        <v/>
      </c>
    </row>
    <row r="2687" ht="17" customHeight="1">
      <c r="A2687" s="23" t="n"/>
      <c r="B2687" s="21" t="n"/>
      <c r="C2687" s="21" t="n"/>
      <c r="D2687" s="29">
        <f>IF(OR($O2687="",$O2687="なし"),"",INDEX('案件'!$B$5:$B$84,$O2687)&amp;"")</f>
        <v/>
      </c>
      <c r="E2687" s="19" t="n"/>
      <c r="F2687" s="22" t="n"/>
      <c r="G2687" s="22" t="n"/>
      <c r="H2687" s="19" t="n"/>
      <c r="I2687" s="30">
        <f>IF(AND($F2687="",$G2687=""),"",IF(N('設定'!$B$11)&gt;0,ROUND((N($F2687)*60+N($G2687))/N('設定'!$B$11),0)*N('設定'!$B$11),(N($F2687)*60+N($G2687)))/60)</f>
        <v/>
      </c>
      <c r="J2687" s="31">
        <f>IF(OR($I2687="",$P2687="",$P2687="なし"),"",$I2687*N(INDEX('メンバー'!$D$5:$D$24,$P2687)))</f>
        <v/>
      </c>
      <c r="K2687" s="32">
        <f>IF(OR($O2687="",$O2687="なし"),"",INDEX('案件'!$D$5:$D$84,$O2687)&amp;"")</f>
        <v/>
      </c>
      <c r="L2687" s="32">
        <f>IF(AND($A2687="",$B2687="",$C2687="",$F2687="",$G2687=""),"",IF(NOT(ISNUMBER($A2687)),"日付がない",IF($P2687="","氏名がない",IF($P2687="なし","氏名がメンバーにない",IF($O2687="","案件コードがない",IF($O2687="なし","案件コードが案件にない",IF($I2687="","時間がない",IF((N($F2687)*60+N($G2687))=0,"時間が0",IF($I2687=0,"丸めると0分","")))))))))</f>
        <v/>
      </c>
      <c r="M2687" s="58" t="n"/>
      <c r="N2687" s="33">
        <f>IF(ISNUMBER($A2687),DATE(YEAR($A2687),MONTH($A2687),1),"")</f>
        <v/>
      </c>
      <c r="O2687" s="34">
        <f>IF($C2687="","",IFERROR(MATCH($C2687,'案件'!$A$5:$A$84,0),"なし"))</f>
        <v/>
      </c>
      <c r="P2687" s="34">
        <f>IF($B2687="","",IFERROR(MATCH($B2687,'メンバー'!$B$5:$B$24,0),"なし"))</f>
        <v/>
      </c>
    </row>
    <row r="2688" ht="17" customHeight="1">
      <c r="A2688" s="23" t="n"/>
      <c r="B2688" s="21" t="n"/>
      <c r="C2688" s="21" t="n"/>
      <c r="D2688" s="29">
        <f>IF(OR($O2688="",$O2688="なし"),"",INDEX('案件'!$B$5:$B$84,$O2688)&amp;"")</f>
        <v/>
      </c>
      <c r="E2688" s="19" t="n"/>
      <c r="F2688" s="22" t="n"/>
      <c r="G2688" s="22" t="n"/>
      <c r="H2688" s="19" t="n"/>
      <c r="I2688" s="30">
        <f>IF(AND($F2688="",$G2688=""),"",IF(N('設定'!$B$11)&gt;0,ROUND((N($F2688)*60+N($G2688))/N('設定'!$B$11),0)*N('設定'!$B$11),(N($F2688)*60+N($G2688)))/60)</f>
        <v/>
      </c>
      <c r="J2688" s="31">
        <f>IF(OR($I2688="",$P2688="",$P2688="なし"),"",$I2688*N(INDEX('メンバー'!$D$5:$D$24,$P2688)))</f>
        <v/>
      </c>
      <c r="K2688" s="32">
        <f>IF(OR($O2688="",$O2688="なし"),"",INDEX('案件'!$D$5:$D$84,$O2688)&amp;"")</f>
        <v/>
      </c>
      <c r="L2688" s="32">
        <f>IF(AND($A2688="",$B2688="",$C2688="",$F2688="",$G2688=""),"",IF(NOT(ISNUMBER($A2688)),"日付がない",IF($P2688="","氏名がない",IF($P2688="なし","氏名がメンバーにない",IF($O2688="","案件コードがない",IF($O2688="なし","案件コードが案件にない",IF($I2688="","時間がない",IF((N($F2688)*60+N($G2688))=0,"時間が0",IF($I2688=0,"丸めると0分","")))))))))</f>
        <v/>
      </c>
      <c r="M2688" s="58" t="n"/>
      <c r="N2688" s="33">
        <f>IF(ISNUMBER($A2688),DATE(YEAR($A2688),MONTH($A2688),1),"")</f>
        <v/>
      </c>
      <c r="O2688" s="34">
        <f>IF($C2688="","",IFERROR(MATCH($C2688,'案件'!$A$5:$A$84,0),"なし"))</f>
        <v/>
      </c>
      <c r="P2688" s="34">
        <f>IF($B2688="","",IFERROR(MATCH($B2688,'メンバー'!$B$5:$B$24,0),"なし"))</f>
        <v/>
      </c>
    </row>
    <row r="2689" ht="17" customHeight="1">
      <c r="A2689" s="23" t="n"/>
      <c r="B2689" s="21" t="n"/>
      <c r="C2689" s="21" t="n"/>
      <c r="D2689" s="29">
        <f>IF(OR($O2689="",$O2689="なし"),"",INDEX('案件'!$B$5:$B$84,$O2689)&amp;"")</f>
        <v/>
      </c>
      <c r="E2689" s="19" t="n"/>
      <c r="F2689" s="22" t="n"/>
      <c r="G2689" s="22" t="n"/>
      <c r="H2689" s="19" t="n"/>
      <c r="I2689" s="30">
        <f>IF(AND($F2689="",$G2689=""),"",IF(N('設定'!$B$11)&gt;0,ROUND((N($F2689)*60+N($G2689))/N('設定'!$B$11),0)*N('設定'!$B$11),(N($F2689)*60+N($G2689)))/60)</f>
        <v/>
      </c>
      <c r="J2689" s="31">
        <f>IF(OR($I2689="",$P2689="",$P2689="なし"),"",$I2689*N(INDEX('メンバー'!$D$5:$D$24,$P2689)))</f>
        <v/>
      </c>
      <c r="K2689" s="32">
        <f>IF(OR($O2689="",$O2689="なし"),"",INDEX('案件'!$D$5:$D$84,$O2689)&amp;"")</f>
        <v/>
      </c>
      <c r="L2689" s="32">
        <f>IF(AND($A2689="",$B2689="",$C2689="",$F2689="",$G2689=""),"",IF(NOT(ISNUMBER($A2689)),"日付がない",IF($P2689="","氏名がない",IF($P2689="なし","氏名がメンバーにない",IF($O2689="","案件コードがない",IF($O2689="なし","案件コードが案件にない",IF($I2689="","時間がない",IF((N($F2689)*60+N($G2689))=0,"時間が0",IF($I2689=0,"丸めると0分","")))))))))</f>
        <v/>
      </c>
      <c r="M2689" s="58" t="n"/>
      <c r="N2689" s="33">
        <f>IF(ISNUMBER($A2689),DATE(YEAR($A2689),MONTH($A2689),1),"")</f>
        <v/>
      </c>
      <c r="O2689" s="34">
        <f>IF($C2689="","",IFERROR(MATCH($C2689,'案件'!$A$5:$A$84,0),"なし"))</f>
        <v/>
      </c>
      <c r="P2689" s="34">
        <f>IF($B2689="","",IFERROR(MATCH($B2689,'メンバー'!$B$5:$B$24,0),"なし"))</f>
        <v/>
      </c>
    </row>
    <row r="2690" ht="17" customHeight="1">
      <c r="A2690" s="23" t="n"/>
      <c r="B2690" s="21" t="n"/>
      <c r="C2690" s="21" t="n"/>
      <c r="D2690" s="29">
        <f>IF(OR($O2690="",$O2690="なし"),"",INDEX('案件'!$B$5:$B$84,$O2690)&amp;"")</f>
        <v/>
      </c>
      <c r="E2690" s="19" t="n"/>
      <c r="F2690" s="22" t="n"/>
      <c r="G2690" s="22" t="n"/>
      <c r="H2690" s="19" t="n"/>
      <c r="I2690" s="30">
        <f>IF(AND($F2690="",$G2690=""),"",IF(N('設定'!$B$11)&gt;0,ROUND((N($F2690)*60+N($G2690))/N('設定'!$B$11),0)*N('設定'!$B$11),(N($F2690)*60+N($G2690)))/60)</f>
        <v/>
      </c>
      <c r="J2690" s="31">
        <f>IF(OR($I2690="",$P2690="",$P2690="なし"),"",$I2690*N(INDEX('メンバー'!$D$5:$D$24,$P2690)))</f>
        <v/>
      </c>
      <c r="K2690" s="32">
        <f>IF(OR($O2690="",$O2690="なし"),"",INDEX('案件'!$D$5:$D$84,$O2690)&amp;"")</f>
        <v/>
      </c>
      <c r="L2690" s="32">
        <f>IF(AND($A2690="",$B2690="",$C2690="",$F2690="",$G2690=""),"",IF(NOT(ISNUMBER($A2690)),"日付がない",IF($P2690="","氏名がない",IF($P2690="なし","氏名がメンバーにない",IF($O2690="","案件コードがない",IF($O2690="なし","案件コードが案件にない",IF($I2690="","時間がない",IF((N($F2690)*60+N($G2690))=0,"時間が0",IF($I2690=0,"丸めると0分","")))))))))</f>
        <v/>
      </c>
      <c r="M2690" s="58" t="n"/>
      <c r="N2690" s="33">
        <f>IF(ISNUMBER($A2690),DATE(YEAR($A2690),MONTH($A2690),1),"")</f>
        <v/>
      </c>
      <c r="O2690" s="34">
        <f>IF($C2690="","",IFERROR(MATCH($C2690,'案件'!$A$5:$A$84,0),"なし"))</f>
        <v/>
      </c>
      <c r="P2690" s="34">
        <f>IF($B2690="","",IFERROR(MATCH($B2690,'メンバー'!$B$5:$B$24,0),"なし"))</f>
        <v/>
      </c>
    </row>
    <row r="2691" ht="17" customHeight="1">
      <c r="A2691" s="23" t="n"/>
      <c r="B2691" s="21" t="n"/>
      <c r="C2691" s="21" t="n"/>
      <c r="D2691" s="29">
        <f>IF(OR($O2691="",$O2691="なし"),"",INDEX('案件'!$B$5:$B$84,$O2691)&amp;"")</f>
        <v/>
      </c>
      <c r="E2691" s="19" t="n"/>
      <c r="F2691" s="22" t="n"/>
      <c r="G2691" s="22" t="n"/>
      <c r="H2691" s="19" t="n"/>
      <c r="I2691" s="30">
        <f>IF(AND($F2691="",$G2691=""),"",IF(N('設定'!$B$11)&gt;0,ROUND((N($F2691)*60+N($G2691))/N('設定'!$B$11),0)*N('設定'!$B$11),(N($F2691)*60+N($G2691)))/60)</f>
        <v/>
      </c>
      <c r="J2691" s="31">
        <f>IF(OR($I2691="",$P2691="",$P2691="なし"),"",$I2691*N(INDEX('メンバー'!$D$5:$D$24,$P2691)))</f>
        <v/>
      </c>
      <c r="K2691" s="32">
        <f>IF(OR($O2691="",$O2691="なし"),"",INDEX('案件'!$D$5:$D$84,$O2691)&amp;"")</f>
        <v/>
      </c>
      <c r="L2691" s="32">
        <f>IF(AND($A2691="",$B2691="",$C2691="",$F2691="",$G2691=""),"",IF(NOT(ISNUMBER($A2691)),"日付がない",IF($P2691="","氏名がない",IF($P2691="なし","氏名がメンバーにない",IF($O2691="","案件コードがない",IF($O2691="なし","案件コードが案件にない",IF($I2691="","時間がない",IF((N($F2691)*60+N($G2691))=0,"時間が0",IF($I2691=0,"丸めると0分","")))))))))</f>
        <v/>
      </c>
      <c r="M2691" s="58" t="n"/>
      <c r="N2691" s="33">
        <f>IF(ISNUMBER($A2691),DATE(YEAR($A2691),MONTH($A2691),1),"")</f>
        <v/>
      </c>
      <c r="O2691" s="34">
        <f>IF($C2691="","",IFERROR(MATCH($C2691,'案件'!$A$5:$A$84,0),"なし"))</f>
        <v/>
      </c>
      <c r="P2691" s="34">
        <f>IF($B2691="","",IFERROR(MATCH($B2691,'メンバー'!$B$5:$B$24,0),"なし"))</f>
        <v/>
      </c>
    </row>
    <row r="2692" ht="17" customHeight="1">
      <c r="A2692" s="23" t="n"/>
      <c r="B2692" s="21" t="n"/>
      <c r="C2692" s="21" t="n"/>
      <c r="D2692" s="29">
        <f>IF(OR($O2692="",$O2692="なし"),"",INDEX('案件'!$B$5:$B$84,$O2692)&amp;"")</f>
        <v/>
      </c>
      <c r="E2692" s="19" t="n"/>
      <c r="F2692" s="22" t="n"/>
      <c r="G2692" s="22" t="n"/>
      <c r="H2692" s="19" t="n"/>
      <c r="I2692" s="30">
        <f>IF(AND($F2692="",$G2692=""),"",IF(N('設定'!$B$11)&gt;0,ROUND((N($F2692)*60+N($G2692))/N('設定'!$B$11),0)*N('設定'!$B$11),(N($F2692)*60+N($G2692)))/60)</f>
        <v/>
      </c>
      <c r="J2692" s="31">
        <f>IF(OR($I2692="",$P2692="",$P2692="なし"),"",$I2692*N(INDEX('メンバー'!$D$5:$D$24,$P2692)))</f>
        <v/>
      </c>
      <c r="K2692" s="32">
        <f>IF(OR($O2692="",$O2692="なし"),"",INDEX('案件'!$D$5:$D$84,$O2692)&amp;"")</f>
        <v/>
      </c>
      <c r="L2692" s="32">
        <f>IF(AND($A2692="",$B2692="",$C2692="",$F2692="",$G2692=""),"",IF(NOT(ISNUMBER($A2692)),"日付がない",IF($P2692="","氏名がない",IF($P2692="なし","氏名がメンバーにない",IF($O2692="","案件コードがない",IF($O2692="なし","案件コードが案件にない",IF($I2692="","時間がない",IF((N($F2692)*60+N($G2692))=0,"時間が0",IF($I2692=0,"丸めると0分","")))))))))</f>
        <v/>
      </c>
      <c r="M2692" s="58" t="n"/>
      <c r="N2692" s="33">
        <f>IF(ISNUMBER($A2692),DATE(YEAR($A2692),MONTH($A2692),1),"")</f>
        <v/>
      </c>
      <c r="O2692" s="34">
        <f>IF($C2692="","",IFERROR(MATCH($C2692,'案件'!$A$5:$A$84,0),"なし"))</f>
        <v/>
      </c>
      <c r="P2692" s="34">
        <f>IF($B2692="","",IFERROR(MATCH($B2692,'メンバー'!$B$5:$B$24,0),"なし"))</f>
        <v/>
      </c>
    </row>
    <row r="2693" ht="17" customHeight="1">
      <c r="A2693" s="23" t="n"/>
      <c r="B2693" s="21" t="n"/>
      <c r="C2693" s="21" t="n"/>
      <c r="D2693" s="29">
        <f>IF(OR($O2693="",$O2693="なし"),"",INDEX('案件'!$B$5:$B$84,$O2693)&amp;"")</f>
        <v/>
      </c>
      <c r="E2693" s="19" t="n"/>
      <c r="F2693" s="22" t="n"/>
      <c r="G2693" s="22" t="n"/>
      <c r="H2693" s="19" t="n"/>
      <c r="I2693" s="30">
        <f>IF(AND($F2693="",$G2693=""),"",IF(N('設定'!$B$11)&gt;0,ROUND((N($F2693)*60+N($G2693))/N('設定'!$B$11),0)*N('設定'!$B$11),(N($F2693)*60+N($G2693)))/60)</f>
        <v/>
      </c>
      <c r="J2693" s="31">
        <f>IF(OR($I2693="",$P2693="",$P2693="なし"),"",$I2693*N(INDEX('メンバー'!$D$5:$D$24,$P2693)))</f>
        <v/>
      </c>
      <c r="K2693" s="32">
        <f>IF(OR($O2693="",$O2693="なし"),"",INDEX('案件'!$D$5:$D$84,$O2693)&amp;"")</f>
        <v/>
      </c>
      <c r="L2693" s="32">
        <f>IF(AND($A2693="",$B2693="",$C2693="",$F2693="",$G2693=""),"",IF(NOT(ISNUMBER($A2693)),"日付がない",IF($P2693="","氏名がない",IF($P2693="なし","氏名がメンバーにない",IF($O2693="","案件コードがない",IF($O2693="なし","案件コードが案件にない",IF($I2693="","時間がない",IF((N($F2693)*60+N($G2693))=0,"時間が0",IF($I2693=0,"丸めると0分","")))))))))</f>
        <v/>
      </c>
      <c r="M2693" s="58" t="n"/>
      <c r="N2693" s="33">
        <f>IF(ISNUMBER($A2693),DATE(YEAR($A2693),MONTH($A2693),1),"")</f>
        <v/>
      </c>
      <c r="O2693" s="34">
        <f>IF($C2693="","",IFERROR(MATCH($C2693,'案件'!$A$5:$A$84,0),"なし"))</f>
        <v/>
      </c>
      <c r="P2693" s="34">
        <f>IF($B2693="","",IFERROR(MATCH($B2693,'メンバー'!$B$5:$B$24,0),"なし"))</f>
        <v/>
      </c>
    </row>
    <row r="2694" ht="17" customHeight="1">
      <c r="A2694" s="23" t="n"/>
      <c r="B2694" s="21" t="n"/>
      <c r="C2694" s="21" t="n"/>
      <c r="D2694" s="29">
        <f>IF(OR($O2694="",$O2694="なし"),"",INDEX('案件'!$B$5:$B$84,$O2694)&amp;"")</f>
        <v/>
      </c>
      <c r="E2694" s="19" t="n"/>
      <c r="F2694" s="22" t="n"/>
      <c r="G2694" s="22" t="n"/>
      <c r="H2694" s="19" t="n"/>
      <c r="I2694" s="30">
        <f>IF(AND($F2694="",$G2694=""),"",IF(N('設定'!$B$11)&gt;0,ROUND((N($F2694)*60+N($G2694))/N('設定'!$B$11),0)*N('設定'!$B$11),(N($F2694)*60+N($G2694)))/60)</f>
        <v/>
      </c>
      <c r="J2694" s="31">
        <f>IF(OR($I2694="",$P2694="",$P2694="なし"),"",$I2694*N(INDEX('メンバー'!$D$5:$D$24,$P2694)))</f>
        <v/>
      </c>
      <c r="K2694" s="32">
        <f>IF(OR($O2694="",$O2694="なし"),"",INDEX('案件'!$D$5:$D$84,$O2694)&amp;"")</f>
        <v/>
      </c>
      <c r="L2694" s="32">
        <f>IF(AND($A2694="",$B2694="",$C2694="",$F2694="",$G2694=""),"",IF(NOT(ISNUMBER($A2694)),"日付がない",IF($P2694="","氏名がない",IF($P2694="なし","氏名がメンバーにない",IF($O2694="","案件コードがない",IF($O2694="なし","案件コードが案件にない",IF($I2694="","時間がない",IF((N($F2694)*60+N($G2694))=0,"時間が0",IF($I2694=0,"丸めると0分","")))))))))</f>
        <v/>
      </c>
      <c r="M2694" s="58" t="n"/>
      <c r="N2694" s="33">
        <f>IF(ISNUMBER($A2694),DATE(YEAR($A2694),MONTH($A2694),1),"")</f>
        <v/>
      </c>
      <c r="O2694" s="34">
        <f>IF($C2694="","",IFERROR(MATCH($C2694,'案件'!$A$5:$A$84,0),"なし"))</f>
        <v/>
      </c>
      <c r="P2694" s="34">
        <f>IF($B2694="","",IFERROR(MATCH($B2694,'メンバー'!$B$5:$B$24,0),"なし"))</f>
        <v/>
      </c>
    </row>
    <row r="2695" ht="17" customHeight="1">
      <c r="A2695" s="23" t="n"/>
      <c r="B2695" s="21" t="n"/>
      <c r="C2695" s="21" t="n"/>
      <c r="D2695" s="29">
        <f>IF(OR($O2695="",$O2695="なし"),"",INDEX('案件'!$B$5:$B$84,$O2695)&amp;"")</f>
        <v/>
      </c>
      <c r="E2695" s="19" t="n"/>
      <c r="F2695" s="22" t="n"/>
      <c r="G2695" s="22" t="n"/>
      <c r="H2695" s="19" t="n"/>
      <c r="I2695" s="30">
        <f>IF(AND($F2695="",$G2695=""),"",IF(N('設定'!$B$11)&gt;0,ROUND((N($F2695)*60+N($G2695))/N('設定'!$B$11),0)*N('設定'!$B$11),(N($F2695)*60+N($G2695)))/60)</f>
        <v/>
      </c>
      <c r="J2695" s="31">
        <f>IF(OR($I2695="",$P2695="",$P2695="なし"),"",$I2695*N(INDEX('メンバー'!$D$5:$D$24,$P2695)))</f>
        <v/>
      </c>
      <c r="K2695" s="32">
        <f>IF(OR($O2695="",$O2695="なし"),"",INDEX('案件'!$D$5:$D$84,$O2695)&amp;"")</f>
        <v/>
      </c>
      <c r="L2695" s="32">
        <f>IF(AND($A2695="",$B2695="",$C2695="",$F2695="",$G2695=""),"",IF(NOT(ISNUMBER($A2695)),"日付がない",IF($P2695="","氏名がない",IF($P2695="なし","氏名がメンバーにない",IF($O2695="","案件コードがない",IF($O2695="なし","案件コードが案件にない",IF($I2695="","時間がない",IF((N($F2695)*60+N($G2695))=0,"時間が0",IF($I2695=0,"丸めると0分","")))))))))</f>
        <v/>
      </c>
      <c r="M2695" s="58" t="n"/>
      <c r="N2695" s="33">
        <f>IF(ISNUMBER($A2695),DATE(YEAR($A2695),MONTH($A2695),1),"")</f>
        <v/>
      </c>
      <c r="O2695" s="34">
        <f>IF($C2695="","",IFERROR(MATCH($C2695,'案件'!$A$5:$A$84,0),"なし"))</f>
        <v/>
      </c>
      <c r="P2695" s="34">
        <f>IF($B2695="","",IFERROR(MATCH($B2695,'メンバー'!$B$5:$B$24,0),"なし"))</f>
        <v/>
      </c>
    </row>
    <row r="2696" ht="17" customHeight="1">
      <c r="A2696" s="23" t="n"/>
      <c r="B2696" s="21" t="n"/>
      <c r="C2696" s="21" t="n"/>
      <c r="D2696" s="29">
        <f>IF(OR($O2696="",$O2696="なし"),"",INDEX('案件'!$B$5:$B$84,$O2696)&amp;"")</f>
        <v/>
      </c>
      <c r="E2696" s="19" t="n"/>
      <c r="F2696" s="22" t="n"/>
      <c r="G2696" s="22" t="n"/>
      <c r="H2696" s="19" t="n"/>
      <c r="I2696" s="30">
        <f>IF(AND($F2696="",$G2696=""),"",IF(N('設定'!$B$11)&gt;0,ROUND((N($F2696)*60+N($G2696))/N('設定'!$B$11),0)*N('設定'!$B$11),(N($F2696)*60+N($G2696)))/60)</f>
        <v/>
      </c>
      <c r="J2696" s="31">
        <f>IF(OR($I2696="",$P2696="",$P2696="なし"),"",$I2696*N(INDEX('メンバー'!$D$5:$D$24,$P2696)))</f>
        <v/>
      </c>
      <c r="K2696" s="32">
        <f>IF(OR($O2696="",$O2696="なし"),"",INDEX('案件'!$D$5:$D$84,$O2696)&amp;"")</f>
        <v/>
      </c>
      <c r="L2696" s="32">
        <f>IF(AND($A2696="",$B2696="",$C2696="",$F2696="",$G2696=""),"",IF(NOT(ISNUMBER($A2696)),"日付がない",IF($P2696="","氏名がない",IF($P2696="なし","氏名がメンバーにない",IF($O2696="","案件コードがない",IF($O2696="なし","案件コードが案件にない",IF($I2696="","時間がない",IF((N($F2696)*60+N($G2696))=0,"時間が0",IF($I2696=0,"丸めると0分","")))))))))</f>
        <v/>
      </c>
      <c r="M2696" s="58" t="n"/>
      <c r="N2696" s="33">
        <f>IF(ISNUMBER($A2696),DATE(YEAR($A2696),MONTH($A2696),1),"")</f>
        <v/>
      </c>
      <c r="O2696" s="34">
        <f>IF($C2696="","",IFERROR(MATCH($C2696,'案件'!$A$5:$A$84,0),"なし"))</f>
        <v/>
      </c>
      <c r="P2696" s="34">
        <f>IF($B2696="","",IFERROR(MATCH($B2696,'メンバー'!$B$5:$B$24,0),"なし"))</f>
        <v/>
      </c>
    </row>
    <row r="2697" ht="17" customHeight="1">
      <c r="A2697" s="23" t="n"/>
      <c r="B2697" s="21" t="n"/>
      <c r="C2697" s="21" t="n"/>
      <c r="D2697" s="29">
        <f>IF(OR($O2697="",$O2697="なし"),"",INDEX('案件'!$B$5:$B$84,$O2697)&amp;"")</f>
        <v/>
      </c>
      <c r="E2697" s="19" t="n"/>
      <c r="F2697" s="22" t="n"/>
      <c r="G2697" s="22" t="n"/>
      <c r="H2697" s="19" t="n"/>
      <c r="I2697" s="30">
        <f>IF(AND($F2697="",$G2697=""),"",IF(N('設定'!$B$11)&gt;0,ROUND((N($F2697)*60+N($G2697))/N('設定'!$B$11),0)*N('設定'!$B$11),(N($F2697)*60+N($G2697)))/60)</f>
        <v/>
      </c>
      <c r="J2697" s="31">
        <f>IF(OR($I2697="",$P2697="",$P2697="なし"),"",$I2697*N(INDEX('メンバー'!$D$5:$D$24,$P2697)))</f>
        <v/>
      </c>
      <c r="K2697" s="32">
        <f>IF(OR($O2697="",$O2697="なし"),"",INDEX('案件'!$D$5:$D$84,$O2697)&amp;"")</f>
        <v/>
      </c>
      <c r="L2697" s="32">
        <f>IF(AND($A2697="",$B2697="",$C2697="",$F2697="",$G2697=""),"",IF(NOT(ISNUMBER($A2697)),"日付がない",IF($P2697="","氏名がない",IF($P2697="なし","氏名がメンバーにない",IF($O2697="","案件コードがない",IF($O2697="なし","案件コードが案件にない",IF($I2697="","時間がない",IF((N($F2697)*60+N($G2697))=0,"時間が0",IF($I2697=0,"丸めると0分","")))))))))</f>
        <v/>
      </c>
      <c r="M2697" s="58" t="n"/>
      <c r="N2697" s="33">
        <f>IF(ISNUMBER($A2697),DATE(YEAR($A2697),MONTH($A2697),1),"")</f>
        <v/>
      </c>
      <c r="O2697" s="34">
        <f>IF($C2697="","",IFERROR(MATCH($C2697,'案件'!$A$5:$A$84,0),"なし"))</f>
        <v/>
      </c>
      <c r="P2697" s="34">
        <f>IF($B2697="","",IFERROR(MATCH($B2697,'メンバー'!$B$5:$B$24,0),"なし"))</f>
        <v/>
      </c>
    </row>
    <row r="2698" ht="17" customHeight="1">
      <c r="A2698" s="23" t="n"/>
      <c r="B2698" s="21" t="n"/>
      <c r="C2698" s="21" t="n"/>
      <c r="D2698" s="29">
        <f>IF(OR($O2698="",$O2698="なし"),"",INDEX('案件'!$B$5:$B$84,$O2698)&amp;"")</f>
        <v/>
      </c>
      <c r="E2698" s="19" t="n"/>
      <c r="F2698" s="22" t="n"/>
      <c r="G2698" s="22" t="n"/>
      <c r="H2698" s="19" t="n"/>
      <c r="I2698" s="30">
        <f>IF(AND($F2698="",$G2698=""),"",IF(N('設定'!$B$11)&gt;0,ROUND((N($F2698)*60+N($G2698))/N('設定'!$B$11),0)*N('設定'!$B$11),(N($F2698)*60+N($G2698)))/60)</f>
        <v/>
      </c>
      <c r="J2698" s="31">
        <f>IF(OR($I2698="",$P2698="",$P2698="なし"),"",$I2698*N(INDEX('メンバー'!$D$5:$D$24,$P2698)))</f>
        <v/>
      </c>
      <c r="K2698" s="32">
        <f>IF(OR($O2698="",$O2698="なし"),"",INDEX('案件'!$D$5:$D$84,$O2698)&amp;"")</f>
        <v/>
      </c>
      <c r="L2698" s="32">
        <f>IF(AND($A2698="",$B2698="",$C2698="",$F2698="",$G2698=""),"",IF(NOT(ISNUMBER($A2698)),"日付がない",IF($P2698="","氏名がない",IF($P2698="なし","氏名がメンバーにない",IF($O2698="","案件コードがない",IF($O2698="なし","案件コードが案件にない",IF($I2698="","時間がない",IF((N($F2698)*60+N($G2698))=0,"時間が0",IF($I2698=0,"丸めると0分","")))))))))</f>
        <v/>
      </c>
      <c r="M2698" s="58" t="n"/>
      <c r="N2698" s="33">
        <f>IF(ISNUMBER($A2698),DATE(YEAR($A2698),MONTH($A2698),1),"")</f>
        <v/>
      </c>
      <c r="O2698" s="34">
        <f>IF($C2698="","",IFERROR(MATCH($C2698,'案件'!$A$5:$A$84,0),"なし"))</f>
        <v/>
      </c>
      <c r="P2698" s="34">
        <f>IF($B2698="","",IFERROR(MATCH($B2698,'メンバー'!$B$5:$B$24,0),"なし"))</f>
        <v/>
      </c>
    </row>
    <row r="2699" ht="17" customHeight="1">
      <c r="A2699" s="23" t="n"/>
      <c r="B2699" s="21" t="n"/>
      <c r="C2699" s="21" t="n"/>
      <c r="D2699" s="29">
        <f>IF(OR($O2699="",$O2699="なし"),"",INDEX('案件'!$B$5:$B$84,$O2699)&amp;"")</f>
        <v/>
      </c>
      <c r="E2699" s="19" t="n"/>
      <c r="F2699" s="22" t="n"/>
      <c r="G2699" s="22" t="n"/>
      <c r="H2699" s="19" t="n"/>
      <c r="I2699" s="30">
        <f>IF(AND($F2699="",$G2699=""),"",IF(N('設定'!$B$11)&gt;0,ROUND((N($F2699)*60+N($G2699))/N('設定'!$B$11),0)*N('設定'!$B$11),(N($F2699)*60+N($G2699)))/60)</f>
        <v/>
      </c>
      <c r="J2699" s="31">
        <f>IF(OR($I2699="",$P2699="",$P2699="なし"),"",$I2699*N(INDEX('メンバー'!$D$5:$D$24,$P2699)))</f>
        <v/>
      </c>
      <c r="K2699" s="32">
        <f>IF(OR($O2699="",$O2699="なし"),"",INDEX('案件'!$D$5:$D$84,$O2699)&amp;"")</f>
        <v/>
      </c>
      <c r="L2699" s="32">
        <f>IF(AND($A2699="",$B2699="",$C2699="",$F2699="",$G2699=""),"",IF(NOT(ISNUMBER($A2699)),"日付がない",IF($P2699="","氏名がない",IF($P2699="なし","氏名がメンバーにない",IF($O2699="","案件コードがない",IF($O2699="なし","案件コードが案件にない",IF($I2699="","時間がない",IF((N($F2699)*60+N($G2699))=0,"時間が0",IF($I2699=0,"丸めると0分","")))))))))</f>
        <v/>
      </c>
      <c r="M2699" s="58" t="n"/>
      <c r="N2699" s="33">
        <f>IF(ISNUMBER($A2699),DATE(YEAR($A2699),MONTH($A2699),1),"")</f>
        <v/>
      </c>
      <c r="O2699" s="34">
        <f>IF($C2699="","",IFERROR(MATCH($C2699,'案件'!$A$5:$A$84,0),"なし"))</f>
        <v/>
      </c>
      <c r="P2699" s="34">
        <f>IF($B2699="","",IFERROR(MATCH($B2699,'メンバー'!$B$5:$B$24,0),"なし"))</f>
        <v/>
      </c>
    </row>
    <row r="2700" ht="17" customHeight="1">
      <c r="A2700" s="23" t="n"/>
      <c r="B2700" s="21" t="n"/>
      <c r="C2700" s="21" t="n"/>
      <c r="D2700" s="29">
        <f>IF(OR($O2700="",$O2700="なし"),"",INDEX('案件'!$B$5:$B$84,$O2700)&amp;"")</f>
        <v/>
      </c>
      <c r="E2700" s="19" t="n"/>
      <c r="F2700" s="22" t="n"/>
      <c r="G2700" s="22" t="n"/>
      <c r="H2700" s="19" t="n"/>
      <c r="I2700" s="30">
        <f>IF(AND($F2700="",$G2700=""),"",IF(N('設定'!$B$11)&gt;0,ROUND((N($F2700)*60+N($G2700))/N('設定'!$B$11),0)*N('設定'!$B$11),(N($F2700)*60+N($G2700)))/60)</f>
        <v/>
      </c>
      <c r="J2700" s="31">
        <f>IF(OR($I2700="",$P2700="",$P2700="なし"),"",$I2700*N(INDEX('メンバー'!$D$5:$D$24,$P2700)))</f>
        <v/>
      </c>
      <c r="K2700" s="32">
        <f>IF(OR($O2700="",$O2700="なし"),"",INDEX('案件'!$D$5:$D$84,$O2700)&amp;"")</f>
        <v/>
      </c>
      <c r="L2700" s="32">
        <f>IF(AND($A2700="",$B2700="",$C2700="",$F2700="",$G2700=""),"",IF(NOT(ISNUMBER($A2700)),"日付がない",IF($P2700="","氏名がない",IF($P2700="なし","氏名がメンバーにない",IF($O2700="","案件コードがない",IF($O2700="なし","案件コードが案件にない",IF($I2700="","時間がない",IF((N($F2700)*60+N($G2700))=0,"時間が0",IF($I2700=0,"丸めると0分","")))))))))</f>
        <v/>
      </c>
      <c r="M2700" s="58" t="n"/>
      <c r="N2700" s="33">
        <f>IF(ISNUMBER($A2700),DATE(YEAR($A2700),MONTH($A2700),1),"")</f>
        <v/>
      </c>
      <c r="O2700" s="34">
        <f>IF($C2700="","",IFERROR(MATCH($C2700,'案件'!$A$5:$A$84,0),"なし"))</f>
        <v/>
      </c>
      <c r="P2700" s="34">
        <f>IF($B2700="","",IFERROR(MATCH($B2700,'メンバー'!$B$5:$B$24,0),"なし"))</f>
        <v/>
      </c>
    </row>
    <row r="2701" ht="17" customHeight="1">
      <c r="A2701" s="23" t="n"/>
      <c r="B2701" s="21" t="n"/>
      <c r="C2701" s="21" t="n"/>
      <c r="D2701" s="29">
        <f>IF(OR($O2701="",$O2701="なし"),"",INDEX('案件'!$B$5:$B$84,$O2701)&amp;"")</f>
        <v/>
      </c>
      <c r="E2701" s="19" t="n"/>
      <c r="F2701" s="22" t="n"/>
      <c r="G2701" s="22" t="n"/>
      <c r="H2701" s="19" t="n"/>
      <c r="I2701" s="30">
        <f>IF(AND($F2701="",$G2701=""),"",IF(N('設定'!$B$11)&gt;0,ROUND((N($F2701)*60+N($G2701))/N('設定'!$B$11),0)*N('設定'!$B$11),(N($F2701)*60+N($G2701)))/60)</f>
        <v/>
      </c>
      <c r="J2701" s="31">
        <f>IF(OR($I2701="",$P2701="",$P2701="なし"),"",$I2701*N(INDEX('メンバー'!$D$5:$D$24,$P2701)))</f>
        <v/>
      </c>
      <c r="K2701" s="32">
        <f>IF(OR($O2701="",$O2701="なし"),"",INDEX('案件'!$D$5:$D$84,$O2701)&amp;"")</f>
        <v/>
      </c>
      <c r="L2701" s="32">
        <f>IF(AND($A2701="",$B2701="",$C2701="",$F2701="",$G2701=""),"",IF(NOT(ISNUMBER($A2701)),"日付がない",IF($P2701="","氏名がない",IF($P2701="なし","氏名がメンバーにない",IF($O2701="","案件コードがない",IF($O2701="なし","案件コードが案件にない",IF($I2701="","時間がない",IF((N($F2701)*60+N($G2701))=0,"時間が0",IF($I2701=0,"丸めると0分","")))))))))</f>
        <v/>
      </c>
      <c r="M2701" s="58" t="n"/>
      <c r="N2701" s="33">
        <f>IF(ISNUMBER($A2701),DATE(YEAR($A2701),MONTH($A2701),1),"")</f>
        <v/>
      </c>
      <c r="O2701" s="34">
        <f>IF($C2701="","",IFERROR(MATCH($C2701,'案件'!$A$5:$A$84,0),"なし"))</f>
        <v/>
      </c>
      <c r="P2701" s="34">
        <f>IF($B2701="","",IFERROR(MATCH($B2701,'メンバー'!$B$5:$B$24,0),"なし"))</f>
        <v/>
      </c>
    </row>
    <row r="2702" ht="17" customHeight="1">
      <c r="A2702" s="23" t="n"/>
      <c r="B2702" s="21" t="n"/>
      <c r="C2702" s="21" t="n"/>
      <c r="D2702" s="29">
        <f>IF(OR($O2702="",$O2702="なし"),"",INDEX('案件'!$B$5:$B$84,$O2702)&amp;"")</f>
        <v/>
      </c>
      <c r="E2702" s="19" t="n"/>
      <c r="F2702" s="22" t="n"/>
      <c r="G2702" s="22" t="n"/>
      <c r="H2702" s="19" t="n"/>
      <c r="I2702" s="30">
        <f>IF(AND($F2702="",$G2702=""),"",IF(N('設定'!$B$11)&gt;0,ROUND((N($F2702)*60+N($G2702))/N('設定'!$B$11),0)*N('設定'!$B$11),(N($F2702)*60+N($G2702)))/60)</f>
        <v/>
      </c>
      <c r="J2702" s="31">
        <f>IF(OR($I2702="",$P2702="",$P2702="なし"),"",$I2702*N(INDEX('メンバー'!$D$5:$D$24,$P2702)))</f>
        <v/>
      </c>
      <c r="K2702" s="32">
        <f>IF(OR($O2702="",$O2702="なし"),"",INDEX('案件'!$D$5:$D$84,$O2702)&amp;"")</f>
        <v/>
      </c>
      <c r="L2702" s="32">
        <f>IF(AND($A2702="",$B2702="",$C2702="",$F2702="",$G2702=""),"",IF(NOT(ISNUMBER($A2702)),"日付がない",IF($P2702="","氏名がない",IF($P2702="なし","氏名がメンバーにない",IF($O2702="","案件コードがない",IF($O2702="なし","案件コードが案件にない",IF($I2702="","時間がない",IF((N($F2702)*60+N($G2702))=0,"時間が0",IF($I2702=0,"丸めると0分","")))))))))</f>
        <v/>
      </c>
      <c r="M2702" s="58" t="n"/>
      <c r="N2702" s="33">
        <f>IF(ISNUMBER($A2702),DATE(YEAR($A2702),MONTH($A2702),1),"")</f>
        <v/>
      </c>
      <c r="O2702" s="34">
        <f>IF($C2702="","",IFERROR(MATCH($C2702,'案件'!$A$5:$A$84,0),"なし"))</f>
        <v/>
      </c>
      <c r="P2702" s="34">
        <f>IF($B2702="","",IFERROR(MATCH($B2702,'メンバー'!$B$5:$B$24,0),"なし"))</f>
        <v/>
      </c>
    </row>
    <row r="2703" ht="17" customHeight="1">
      <c r="A2703" s="23" t="n"/>
      <c r="B2703" s="21" t="n"/>
      <c r="C2703" s="21" t="n"/>
      <c r="D2703" s="29">
        <f>IF(OR($O2703="",$O2703="なし"),"",INDEX('案件'!$B$5:$B$84,$O2703)&amp;"")</f>
        <v/>
      </c>
      <c r="E2703" s="19" t="n"/>
      <c r="F2703" s="22" t="n"/>
      <c r="G2703" s="22" t="n"/>
      <c r="H2703" s="19" t="n"/>
      <c r="I2703" s="30">
        <f>IF(AND($F2703="",$G2703=""),"",IF(N('設定'!$B$11)&gt;0,ROUND((N($F2703)*60+N($G2703))/N('設定'!$B$11),0)*N('設定'!$B$11),(N($F2703)*60+N($G2703)))/60)</f>
        <v/>
      </c>
      <c r="J2703" s="31">
        <f>IF(OR($I2703="",$P2703="",$P2703="なし"),"",$I2703*N(INDEX('メンバー'!$D$5:$D$24,$P2703)))</f>
        <v/>
      </c>
      <c r="K2703" s="32">
        <f>IF(OR($O2703="",$O2703="なし"),"",INDEX('案件'!$D$5:$D$84,$O2703)&amp;"")</f>
        <v/>
      </c>
      <c r="L2703" s="32">
        <f>IF(AND($A2703="",$B2703="",$C2703="",$F2703="",$G2703=""),"",IF(NOT(ISNUMBER($A2703)),"日付がない",IF($P2703="","氏名がない",IF($P2703="なし","氏名がメンバーにない",IF($O2703="","案件コードがない",IF($O2703="なし","案件コードが案件にない",IF($I2703="","時間がない",IF((N($F2703)*60+N($G2703))=0,"時間が0",IF($I2703=0,"丸めると0分","")))))))))</f>
        <v/>
      </c>
      <c r="M2703" s="58" t="n"/>
      <c r="N2703" s="33">
        <f>IF(ISNUMBER($A2703),DATE(YEAR($A2703),MONTH($A2703),1),"")</f>
        <v/>
      </c>
      <c r="O2703" s="34">
        <f>IF($C2703="","",IFERROR(MATCH($C2703,'案件'!$A$5:$A$84,0),"なし"))</f>
        <v/>
      </c>
      <c r="P2703" s="34">
        <f>IF($B2703="","",IFERROR(MATCH($B2703,'メンバー'!$B$5:$B$24,0),"なし"))</f>
        <v/>
      </c>
    </row>
    <row r="2704" ht="17" customHeight="1">
      <c r="A2704" s="23" t="n"/>
      <c r="B2704" s="21" t="n"/>
      <c r="C2704" s="21" t="n"/>
      <c r="D2704" s="29">
        <f>IF(OR($O2704="",$O2704="なし"),"",INDEX('案件'!$B$5:$B$84,$O2704)&amp;"")</f>
        <v/>
      </c>
      <c r="E2704" s="19" t="n"/>
      <c r="F2704" s="22" t="n"/>
      <c r="G2704" s="22" t="n"/>
      <c r="H2704" s="19" t="n"/>
      <c r="I2704" s="30">
        <f>IF(AND($F2704="",$G2704=""),"",IF(N('設定'!$B$11)&gt;0,ROUND((N($F2704)*60+N($G2704))/N('設定'!$B$11),0)*N('設定'!$B$11),(N($F2704)*60+N($G2704)))/60)</f>
        <v/>
      </c>
      <c r="J2704" s="31">
        <f>IF(OR($I2704="",$P2704="",$P2704="なし"),"",$I2704*N(INDEX('メンバー'!$D$5:$D$24,$P2704)))</f>
        <v/>
      </c>
      <c r="K2704" s="32">
        <f>IF(OR($O2704="",$O2704="なし"),"",INDEX('案件'!$D$5:$D$84,$O2704)&amp;"")</f>
        <v/>
      </c>
      <c r="L2704" s="32">
        <f>IF(AND($A2704="",$B2704="",$C2704="",$F2704="",$G2704=""),"",IF(NOT(ISNUMBER($A2704)),"日付がない",IF($P2704="","氏名がない",IF($P2704="なし","氏名がメンバーにない",IF($O2704="","案件コードがない",IF($O2704="なし","案件コードが案件にない",IF($I2704="","時間がない",IF((N($F2704)*60+N($G2704))=0,"時間が0",IF($I2704=0,"丸めると0分","")))))))))</f>
        <v/>
      </c>
      <c r="M2704" s="58" t="n"/>
      <c r="N2704" s="33">
        <f>IF(ISNUMBER($A2704),DATE(YEAR($A2704),MONTH($A2704),1),"")</f>
        <v/>
      </c>
      <c r="O2704" s="34">
        <f>IF($C2704="","",IFERROR(MATCH($C2704,'案件'!$A$5:$A$84,0),"なし"))</f>
        <v/>
      </c>
      <c r="P2704" s="34">
        <f>IF($B2704="","",IFERROR(MATCH($B2704,'メンバー'!$B$5:$B$24,0),"なし"))</f>
        <v/>
      </c>
    </row>
    <row r="2705" ht="17" customHeight="1">
      <c r="A2705" s="23" t="n"/>
      <c r="B2705" s="21" t="n"/>
      <c r="C2705" s="21" t="n"/>
      <c r="D2705" s="29">
        <f>IF(OR($O2705="",$O2705="なし"),"",INDEX('案件'!$B$5:$B$84,$O2705)&amp;"")</f>
        <v/>
      </c>
      <c r="E2705" s="19" t="n"/>
      <c r="F2705" s="22" t="n"/>
      <c r="G2705" s="22" t="n"/>
      <c r="H2705" s="19" t="n"/>
      <c r="I2705" s="30">
        <f>IF(AND($F2705="",$G2705=""),"",IF(N('設定'!$B$11)&gt;0,ROUND((N($F2705)*60+N($G2705))/N('設定'!$B$11),0)*N('設定'!$B$11),(N($F2705)*60+N($G2705)))/60)</f>
        <v/>
      </c>
      <c r="J2705" s="31">
        <f>IF(OR($I2705="",$P2705="",$P2705="なし"),"",$I2705*N(INDEX('メンバー'!$D$5:$D$24,$P2705)))</f>
        <v/>
      </c>
      <c r="K2705" s="32">
        <f>IF(OR($O2705="",$O2705="なし"),"",INDEX('案件'!$D$5:$D$84,$O2705)&amp;"")</f>
        <v/>
      </c>
      <c r="L2705" s="32">
        <f>IF(AND($A2705="",$B2705="",$C2705="",$F2705="",$G2705=""),"",IF(NOT(ISNUMBER($A2705)),"日付がない",IF($P2705="","氏名がない",IF($P2705="なし","氏名がメンバーにない",IF($O2705="","案件コードがない",IF($O2705="なし","案件コードが案件にない",IF($I2705="","時間がない",IF((N($F2705)*60+N($G2705))=0,"時間が0",IF($I2705=0,"丸めると0分","")))))))))</f>
        <v/>
      </c>
      <c r="M2705" s="58" t="n"/>
      <c r="N2705" s="33">
        <f>IF(ISNUMBER($A2705),DATE(YEAR($A2705),MONTH($A2705),1),"")</f>
        <v/>
      </c>
      <c r="O2705" s="34">
        <f>IF($C2705="","",IFERROR(MATCH($C2705,'案件'!$A$5:$A$84,0),"なし"))</f>
        <v/>
      </c>
      <c r="P2705" s="34">
        <f>IF($B2705="","",IFERROR(MATCH($B2705,'メンバー'!$B$5:$B$24,0),"なし"))</f>
        <v/>
      </c>
    </row>
    <row r="2706" ht="17" customHeight="1">
      <c r="A2706" s="23" t="n"/>
      <c r="B2706" s="21" t="n"/>
      <c r="C2706" s="21" t="n"/>
      <c r="D2706" s="29">
        <f>IF(OR($O2706="",$O2706="なし"),"",INDEX('案件'!$B$5:$B$84,$O2706)&amp;"")</f>
        <v/>
      </c>
      <c r="E2706" s="19" t="n"/>
      <c r="F2706" s="22" t="n"/>
      <c r="G2706" s="22" t="n"/>
      <c r="H2706" s="19" t="n"/>
      <c r="I2706" s="30">
        <f>IF(AND($F2706="",$G2706=""),"",IF(N('設定'!$B$11)&gt;0,ROUND((N($F2706)*60+N($G2706))/N('設定'!$B$11),0)*N('設定'!$B$11),(N($F2706)*60+N($G2706)))/60)</f>
        <v/>
      </c>
      <c r="J2706" s="31">
        <f>IF(OR($I2706="",$P2706="",$P2706="なし"),"",$I2706*N(INDEX('メンバー'!$D$5:$D$24,$P2706)))</f>
        <v/>
      </c>
      <c r="K2706" s="32">
        <f>IF(OR($O2706="",$O2706="なし"),"",INDEX('案件'!$D$5:$D$84,$O2706)&amp;"")</f>
        <v/>
      </c>
      <c r="L2706" s="32">
        <f>IF(AND($A2706="",$B2706="",$C2706="",$F2706="",$G2706=""),"",IF(NOT(ISNUMBER($A2706)),"日付がない",IF($P2706="","氏名がない",IF($P2706="なし","氏名がメンバーにない",IF($O2706="","案件コードがない",IF($O2706="なし","案件コードが案件にない",IF($I2706="","時間がない",IF((N($F2706)*60+N($G2706))=0,"時間が0",IF($I2706=0,"丸めると0分","")))))))))</f>
        <v/>
      </c>
      <c r="M2706" s="58" t="n"/>
      <c r="N2706" s="33">
        <f>IF(ISNUMBER($A2706),DATE(YEAR($A2706),MONTH($A2706),1),"")</f>
        <v/>
      </c>
      <c r="O2706" s="34">
        <f>IF($C2706="","",IFERROR(MATCH($C2706,'案件'!$A$5:$A$84,0),"なし"))</f>
        <v/>
      </c>
      <c r="P2706" s="34">
        <f>IF($B2706="","",IFERROR(MATCH($B2706,'メンバー'!$B$5:$B$24,0),"なし"))</f>
        <v/>
      </c>
    </row>
    <row r="2707" ht="17" customHeight="1">
      <c r="A2707" s="23" t="n"/>
      <c r="B2707" s="21" t="n"/>
      <c r="C2707" s="21" t="n"/>
      <c r="D2707" s="29">
        <f>IF(OR($O2707="",$O2707="なし"),"",INDEX('案件'!$B$5:$B$84,$O2707)&amp;"")</f>
        <v/>
      </c>
      <c r="E2707" s="19" t="n"/>
      <c r="F2707" s="22" t="n"/>
      <c r="G2707" s="22" t="n"/>
      <c r="H2707" s="19" t="n"/>
      <c r="I2707" s="30">
        <f>IF(AND($F2707="",$G2707=""),"",IF(N('設定'!$B$11)&gt;0,ROUND((N($F2707)*60+N($G2707))/N('設定'!$B$11),0)*N('設定'!$B$11),(N($F2707)*60+N($G2707)))/60)</f>
        <v/>
      </c>
      <c r="J2707" s="31">
        <f>IF(OR($I2707="",$P2707="",$P2707="なし"),"",$I2707*N(INDEX('メンバー'!$D$5:$D$24,$P2707)))</f>
        <v/>
      </c>
      <c r="K2707" s="32">
        <f>IF(OR($O2707="",$O2707="なし"),"",INDEX('案件'!$D$5:$D$84,$O2707)&amp;"")</f>
        <v/>
      </c>
      <c r="L2707" s="32">
        <f>IF(AND($A2707="",$B2707="",$C2707="",$F2707="",$G2707=""),"",IF(NOT(ISNUMBER($A2707)),"日付がない",IF($P2707="","氏名がない",IF($P2707="なし","氏名がメンバーにない",IF($O2707="","案件コードがない",IF($O2707="なし","案件コードが案件にない",IF($I2707="","時間がない",IF((N($F2707)*60+N($G2707))=0,"時間が0",IF($I2707=0,"丸めると0分","")))))))))</f>
        <v/>
      </c>
      <c r="M2707" s="58" t="n"/>
      <c r="N2707" s="33">
        <f>IF(ISNUMBER($A2707),DATE(YEAR($A2707),MONTH($A2707),1),"")</f>
        <v/>
      </c>
      <c r="O2707" s="34">
        <f>IF($C2707="","",IFERROR(MATCH($C2707,'案件'!$A$5:$A$84,0),"なし"))</f>
        <v/>
      </c>
      <c r="P2707" s="34">
        <f>IF($B2707="","",IFERROR(MATCH($B2707,'メンバー'!$B$5:$B$24,0),"なし"))</f>
        <v/>
      </c>
    </row>
    <row r="2708" ht="17" customHeight="1">
      <c r="A2708" s="23" t="n"/>
      <c r="B2708" s="21" t="n"/>
      <c r="C2708" s="21" t="n"/>
      <c r="D2708" s="29">
        <f>IF(OR($O2708="",$O2708="なし"),"",INDEX('案件'!$B$5:$B$84,$O2708)&amp;"")</f>
        <v/>
      </c>
      <c r="E2708" s="19" t="n"/>
      <c r="F2708" s="22" t="n"/>
      <c r="G2708" s="22" t="n"/>
      <c r="H2708" s="19" t="n"/>
      <c r="I2708" s="30">
        <f>IF(AND($F2708="",$G2708=""),"",IF(N('設定'!$B$11)&gt;0,ROUND((N($F2708)*60+N($G2708))/N('設定'!$B$11),0)*N('設定'!$B$11),(N($F2708)*60+N($G2708)))/60)</f>
        <v/>
      </c>
      <c r="J2708" s="31">
        <f>IF(OR($I2708="",$P2708="",$P2708="なし"),"",$I2708*N(INDEX('メンバー'!$D$5:$D$24,$P2708)))</f>
        <v/>
      </c>
      <c r="K2708" s="32">
        <f>IF(OR($O2708="",$O2708="なし"),"",INDEX('案件'!$D$5:$D$84,$O2708)&amp;"")</f>
        <v/>
      </c>
      <c r="L2708" s="32">
        <f>IF(AND($A2708="",$B2708="",$C2708="",$F2708="",$G2708=""),"",IF(NOT(ISNUMBER($A2708)),"日付がない",IF($P2708="","氏名がない",IF($P2708="なし","氏名がメンバーにない",IF($O2708="","案件コードがない",IF($O2708="なし","案件コードが案件にない",IF($I2708="","時間がない",IF((N($F2708)*60+N($G2708))=0,"時間が0",IF($I2708=0,"丸めると0分","")))))))))</f>
        <v/>
      </c>
      <c r="M2708" s="58" t="n"/>
      <c r="N2708" s="33">
        <f>IF(ISNUMBER($A2708),DATE(YEAR($A2708),MONTH($A2708),1),"")</f>
        <v/>
      </c>
      <c r="O2708" s="34">
        <f>IF($C2708="","",IFERROR(MATCH($C2708,'案件'!$A$5:$A$84,0),"なし"))</f>
        <v/>
      </c>
      <c r="P2708" s="34">
        <f>IF($B2708="","",IFERROR(MATCH($B2708,'メンバー'!$B$5:$B$24,0),"なし"))</f>
        <v/>
      </c>
    </row>
    <row r="2709" ht="17" customHeight="1">
      <c r="A2709" s="23" t="n"/>
      <c r="B2709" s="21" t="n"/>
      <c r="C2709" s="21" t="n"/>
      <c r="D2709" s="29">
        <f>IF(OR($O2709="",$O2709="なし"),"",INDEX('案件'!$B$5:$B$84,$O2709)&amp;"")</f>
        <v/>
      </c>
      <c r="E2709" s="19" t="n"/>
      <c r="F2709" s="22" t="n"/>
      <c r="G2709" s="22" t="n"/>
      <c r="H2709" s="19" t="n"/>
      <c r="I2709" s="30">
        <f>IF(AND($F2709="",$G2709=""),"",IF(N('設定'!$B$11)&gt;0,ROUND((N($F2709)*60+N($G2709))/N('設定'!$B$11),0)*N('設定'!$B$11),(N($F2709)*60+N($G2709)))/60)</f>
        <v/>
      </c>
      <c r="J2709" s="31">
        <f>IF(OR($I2709="",$P2709="",$P2709="なし"),"",$I2709*N(INDEX('メンバー'!$D$5:$D$24,$P2709)))</f>
        <v/>
      </c>
      <c r="K2709" s="32">
        <f>IF(OR($O2709="",$O2709="なし"),"",INDEX('案件'!$D$5:$D$84,$O2709)&amp;"")</f>
        <v/>
      </c>
      <c r="L2709" s="32">
        <f>IF(AND($A2709="",$B2709="",$C2709="",$F2709="",$G2709=""),"",IF(NOT(ISNUMBER($A2709)),"日付がない",IF($P2709="","氏名がない",IF($P2709="なし","氏名がメンバーにない",IF($O2709="","案件コードがない",IF($O2709="なし","案件コードが案件にない",IF($I2709="","時間がない",IF((N($F2709)*60+N($G2709))=0,"時間が0",IF($I2709=0,"丸めると0分","")))))))))</f>
        <v/>
      </c>
      <c r="M2709" s="58" t="n"/>
      <c r="N2709" s="33">
        <f>IF(ISNUMBER($A2709),DATE(YEAR($A2709),MONTH($A2709),1),"")</f>
        <v/>
      </c>
      <c r="O2709" s="34">
        <f>IF($C2709="","",IFERROR(MATCH($C2709,'案件'!$A$5:$A$84,0),"なし"))</f>
        <v/>
      </c>
      <c r="P2709" s="34">
        <f>IF($B2709="","",IFERROR(MATCH($B2709,'メンバー'!$B$5:$B$24,0),"なし"))</f>
        <v/>
      </c>
    </row>
    <row r="2710" ht="17" customHeight="1">
      <c r="A2710" s="23" t="n"/>
      <c r="B2710" s="21" t="n"/>
      <c r="C2710" s="21" t="n"/>
      <c r="D2710" s="29">
        <f>IF(OR($O2710="",$O2710="なし"),"",INDEX('案件'!$B$5:$B$84,$O2710)&amp;"")</f>
        <v/>
      </c>
      <c r="E2710" s="19" t="n"/>
      <c r="F2710" s="22" t="n"/>
      <c r="G2710" s="22" t="n"/>
      <c r="H2710" s="19" t="n"/>
      <c r="I2710" s="30">
        <f>IF(AND($F2710="",$G2710=""),"",IF(N('設定'!$B$11)&gt;0,ROUND((N($F2710)*60+N($G2710))/N('設定'!$B$11),0)*N('設定'!$B$11),(N($F2710)*60+N($G2710)))/60)</f>
        <v/>
      </c>
      <c r="J2710" s="31">
        <f>IF(OR($I2710="",$P2710="",$P2710="なし"),"",$I2710*N(INDEX('メンバー'!$D$5:$D$24,$P2710)))</f>
        <v/>
      </c>
      <c r="K2710" s="32">
        <f>IF(OR($O2710="",$O2710="なし"),"",INDEX('案件'!$D$5:$D$84,$O2710)&amp;"")</f>
        <v/>
      </c>
      <c r="L2710" s="32">
        <f>IF(AND($A2710="",$B2710="",$C2710="",$F2710="",$G2710=""),"",IF(NOT(ISNUMBER($A2710)),"日付がない",IF($P2710="","氏名がない",IF($P2710="なし","氏名がメンバーにない",IF($O2710="","案件コードがない",IF($O2710="なし","案件コードが案件にない",IF($I2710="","時間がない",IF((N($F2710)*60+N($G2710))=0,"時間が0",IF($I2710=0,"丸めると0分","")))))))))</f>
        <v/>
      </c>
      <c r="M2710" s="58" t="n"/>
      <c r="N2710" s="33">
        <f>IF(ISNUMBER($A2710),DATE(YEAR($A2710),MONTH($A2710),1),"")</f>
        <v/>
      </c>
      <c r="O2710" s="34">
        <f>IF($C2710="","",IFERROR(MATCH($C2710,'案件'!$A$5:$A$84,0),"なし"))</f>
        <v/>
      </c>
      <c r="P2710" s="34">
        <f>IF($B2710="","",IFERROR(MATCH($B2710,'メンバー'!$B$5:$B$24,0),"なし"))</f>
        <v/>
      </c>
    </row>
    <row r="2711" ht="17" customHeight="1">
      <c r="A2711" s="23" t="n"/>
      <c r="B2711" s="21" t="n"/>
      <c r="C2711" s="21" t="n"/>
      <c r="D2711" s="29">
        <f>IF(OR($O2711="",$O2711="なし"),"",INDEX('案件'!$B$5:$B$84,$O2711)&amp;"")</f>
        <v/>
      </c>
      <c r="E2711" s="19" t="n"/>
      <c r="F2711" s="22" t="n"/>
      <c r="G2711" s="22" t="n"/>
      <c r="H2711" s="19" t="n"/>
      <c r="I2711" s="30">
        <f>IF(AND($F2711="",$G2711=""),"",IF(N('設定'!$B$11)&gt;0,ROUND((N($F2711)*60+N($G2711))/N('設定'!$B$11),0)*N('設定'!$B$11),(N($F2711)*60+N($G2711)))/60)</f>
        <v/>
      </c>
      <c r="J2711" s="31">
        <f>IF(OR($I2711="",$P2711="",$P2711="なし"),"",$I2711*N(INDEX('メンバー'!$D$5:$D$24,$P2711)))</f>
        <v/>
      </c>
      <c r="K2711" s="32">
        <f>IF(OR($O2711="",$O2711="なし"),"",INDEX('案件'!$D$5:$D$84,$O2711)&amp;"")</f>
        <v/>
      </c>
      <c r="L2711" s="32">
        <f>IF(AND($A2711="",$B2711="",$C2711="",$F2711="",$G2711=""),"",IF(NOT(ISNUMBER($A2711)),"日付がない",IF($P2711="","氏名がない",IF($P2711="なし","氏名がメンバーにない",IF($O2711="","案件コードがない",IF($O2711="なし","案件コードが案件にない",IF($I2711="","時間がない",IF((N($F2711)*60+N($G2711))=0,"時間が0",IF($I2711=0,"丸めると0分","")))))))))</f>
        <v/>
      </c>
      <c r="M2711" s="58" t="n"/>
      <c r="N2711" s="33">
        <f>IF(ISNUMBER($A2711),DATE(YEAR($A2711),MONTH($A2711),1),"")</f>
        <v/>
      </c>
      <c r="O2711" s="34">
        <f>IF($C2711="","",IFERROR(MATCH($C2711,'案件'!$A$5:$A$84,0),"なし"))</f>
        <v/>
      </c>
      <c r="P2711" s="34">
        <f>IF($B2711="","",IFERROR(MATCH($B2711,'メンバー'!$B$5:$B$24,0),"なし"))</f>
        <v/>
      </c>
    </row>
    <row r="2712" ht="17" customHeight="1">
      <c r="A2712" s="23" t="n"/>
      <c r="B2712" s="21" t="n"/>
      <c r="C2712" s="21" t="n"/>
      <c r="D2712" s="29">
        <f>IF(OR($O2712="",$O2712="なし"),"",INDEX('案件'!$B$5:$B$84,$O2712)&amp;"")</f>
        <v/>
      </c>
      <c r="E2712" s="19" t="n"/>
      <c r="F2712" s="22" t="n"/>
      <c r="G2712" s="22" t="n"/>
      <c r="H2712" s="19" t="n"/>
      <c r="I2712" s="30">
        <f>IF(AND($F2712="",$G2712=""),"",IF(N('設定'!$B$11)&gt;0,ROUND((N($F2712)*60+N($G2712))/N('設定'!$B$11),0)*N('設定'!$B$11),(N($F2712)*60+N($G2712)))/60)</f>
        <v/>
      </c>
      <c r="J2712" s="31">
        <f>IF(OR($I2712="",$P2712="",$P2712="なし"),"",$I2712*N(INDEX('メンバー'!$D$5:$D$24,$P2712)))</f>
        <v/>
      </c>
      <c r="K2712" s="32">
        <f>IF(OR($O2712="",$O2712="なし"),"",INDEX('案件'!$D$5:$D$84,$O2712)&amp;"")</f>
        <v/>
      </c>
      <c r="L2712" s="32">
        <f>IF(AND($A2712="",$B2712="",$C2712="",$F2712="",$G2712=""),"",IF(NOT(ISNUMBER($A2712)),"日付がない",IF($P2712="","氏名がない",IF($P2712="なし","氏名がメンバーにない",IF($O2712="","案件コードがない",IF($O2712="なし","案件コードが案件にない",IF($I2712="","時間がない",IF((N($F2712)*60+N($G2712))=0,"時間が0",IF($I2712=0,"丸めると0分","")))))))))</f>
        <v/>
      </c>
      <c r="M2712" s="58" t="n"/>
      <c r="N2712" s="33">
        <f>IF(ISNUMBER($A2712),DATE(YEAR($A2712),MONTH($A2712),1),"")</f>
        <v/>
      </c>
      <c r="O2712" s="34">
        <f>IF($C2712="","",IFERROR(MATCH($C2712,'案件'!$A$5:$A$84,0),"なし"))</f>
        <v/>
      </c>
      <c r="P2712" s="34">
        <f>IF($B2712="","",IFERROR(MATCH($B2712,'メンバー'!$B$5:$B$24,0),"なし"))</f>
        <v/>
      </c>
    </row>
    <row r="2713" ht="17" customHeight="1">
      <c r="A2713" s="23" t="n"/>
      <c r="B2713" s="21" t="n"/>
      <c r="C2713" s="21" t="n"/>
      <c r="D2713" s="29">
        <f>IF(OR($O2713="",$O2713="なし"),"",INDEX('案件'!$B$5:$B$84,$O2713)&amp;"")</f>
        <v/>
      </c>
      <c r="E2713" s="19" t="n"/>
      <c r="F2713" s="22" t="n"/>
      <c r="G2713" s="22" t="n"/>
      <c r="H2713" s="19" t="n"/>
      <c r="I2713" s="30">
        <f>IF(AND($F2713="",$G2713=""),"",IF(N('設定'!$B$11)&gt;0,ROUND((N($F2713)*60+N($G2713))/N('設定'!$B$11),0)*N('設定'!$B$11),(N($F2713)*60+N($G2713)))/60)</f>
        <v/>
      </c>
      <c r="J2713" s="31">
        <f>IF(OR($I2713="",$P2713="",$P2713="なし"),"",$I2713*N(INDEX('メンバー'!$D$5:$D$24,$P2713)))</f>
        <v/>
      </c>
      <c r="K2713" s="32">
        <f>IF(OR($O2713="",$O2713="なし"),"",INDEX('案件'!$D$5:$D$84,$O2713)&amp;"")</f>
        <v/>
      </c>
      <c r="L2713" s="32">
        <f>IF(AND($A2713="",$B2713="",$C2713="",$F2713="",$G2713=""),"",IF(NOT(ISNUMBER($A2713)),"日付がない",IF($P2713="","氏名がない",IF($P2713="なし","氏名がメンバーにない",IF($O2713="","案件コードがない",IF($O2713="なし","案件コードが案件にない",IF($I2713="","時間がない",IF((N($F2713)*60+N($G2713))=0,"時間が0",IF($I2713=0,"丸めると0分","")))))))))</f>
        <v/>
      </c>
      <c r="M2713" s="58" t="n"/>
      <c r="N2713" s="33">
        <f>IF(ISNUMBER($A2713),DATE(YEAR($A2713),MONTH($A2713),1),"")</f>
        <v/>
      </c>
      <c r="O2713" s="34">
        <f>IF($C2713="","",IFERROR(MATCH($C2713,'案件'!$A$5:$A$84,0),"なし"))</f>
        <v/>
      </c>
      <c r="P2713" s="34">
        <f>IF($B2713="","",IFERROR(MATCH($B2713,'メンバー'!$B$5:$B$24,0),"なし"))</f>
        <v/>
      </c>
    </row>
    <row r="2714" ht="17" customHeight="1">
      <c r="A2714" s="23" t="n"/>
      <c r="B2714" s="21" t="n"/>
      <c r="C2714" s="21" t="n"/>
      <c r="D2714" s="29">
        <f>IF(OR($O2714="",$O2714="なし"),"",INDEX('案件'!$B$5:$B$84,$O2714)&amp;"")</f>
        <v/>
      </c>
      <c r="E2714" s="19" t="n"/>
      <c r="F2714" s="22" t="n"/>
      <c r="G2714" s="22" t="n"/>
      <c r="H2714" s="19" t="n"/>
      <c r="I2714" s="30">
        <f>IF(AND($F2714="",$G2714=""),"",IF(N('設定'!$B$11)&gt;0,ROUND((N($F2714)*60+N($G2714))/N('設定'!$B$11),0)*N('設定'!$B$11),(N($F2714)*60+N($G2714)))/60)</f>
        <v/>
      </c>
      <c r="J2714" s="31">
        <f>IF(OR($I2714="",$P2714="",$P2714="なし"),"",$I2714*N(INDEX('メンバー'!$D$5:$D$24,$P2714)))</f>
        <v/>
      </c>
      <c r="K2714" s="32">
        <f>IF(OR($O2714="",$O2714="なし"),"",INDEX('案件'!$D$5:$D$84,$O2714)&amp;"")</f>
        <v/>
      </c>
      <c r="L2714" s="32">
        <f>IF(AND($A2714="",$B2714="",$C2714="",$F2714="",$G2714=""),"",IF(NOT(ISNUMBER($A2714)),"日付がない",IF($P2714="","氏名がない",IF($P2714="なし","氏名がメンバーにない",IF($O2714="","案件コードがない",IF($O2714="なし","案件コードが案件にない",IF($I2714="","時間がない",IF((N($F2714)*60+N($G2714))=0,"時間が0",IF($I2714=0,"丸めると0分","")))))))))</f>
        <v/>
      </c>
      <c r="M2714" s="58" t="n"/>
      <c r="N2714" s="33">
        <f>IF(ISNUMBER($A2714),DATE(YEAR($A2714),MONTH($A2714),1),"")</f>
        <v/>
      </c>
      <c r="O2714" s="34">
        <f>IF($C2714="","",IFERROR(MATCH($C2714,'案件'!$A$5:$A$84,0),"なし"))</f>
        <v/>
      </c>
      <c r="P2714" s="34">
        <f>IF($B2714="","",IFERROR(MATCH($B2714,'メンバー'!$B$5:$B$24,0),"なし"))</f>
        <v/>
      </c>
    </row>
    <row r="2715" ht="17" customHeight="1">
      <c r="A2715" s="23" t="n"/>
      <c r="B2715" s="21" t="n"/>
      <c r="C2715" s="21" t="n"/>
      <c r="D2715" s="29">
        <f>IF(OR($O2715="",$O2715="なし"),"",INDEX('案件'!$B$5:$B$84,$O2715)&amp;"")</f>
        <v/>
      </c>
      <c r="E2715" s="19" t="n"/>
      <c r="F2715" s="22" t="n"/>
      <c r="G2715" s="22" t="n"/>
      <c r="H2715" s="19" t="n"/>
      <c r="I2715" s="30">
        <f>IF(AND($F2715="",$G2715=""),"",IF(N('設定'!$B$11)&gt;0,ROUND((N($F2715)*60+N($G2715))/N('設定'!$B$11),0)*N('設定'!$B$11),(N($F2715)*60+N($G2715)))/60)</f>
        <v/>
      </c>
      <c r="J2715" s="31">
        <f>IF(OR($I2715="",$P2715="",$P2715="なし"),"",$I2715*N(INDEX('メンバー'!$D$5:$D$24,$P2715)))</f>
        <v/>
      </c>
      <c r="K2715" s="32">
        <f>IF(OR($O2715="",$O2715="なし"),"",INDEX('案件'!$D$5:$D$84,$O2715)&amp;"")</f>
        <v/>
      </c>
      <c r="L2715" s="32">
        <f>IF(AND($A2715="",$B2715="",$C2715="",$F2715="",$G2715=""),"",IF(NOT(ISNUMBER($A2715)),"日付がない",IF($P2715="","氏名がない",IF($P2715="なし","氏名がメンバーにない",IF($O2715="","案件コードがない",IF($O2715="なし","案件コードが案件にない",IF($I2715="","時間がない",IF((N($F2715)*60+N($G2715))=0,"時間が0",IF($I2715=0,"丸めると0分","")))))))))</f>
        <v/>
      </c>
      <c r="M2715" s="58" t="n"/>
      <c r="N2715" s="33">
        <f>IF(ISNUMBER($A2715),DATE(YEAR($A2715),MONTH($A2715),1),"")</f>
        <v/>
      </c>
      <c r="O2715" s="34">
        <f>IF($C2715="","",IFERROR(MATCH($C2715,'案件'!$A$5:$A$84,0),"なし"))</f>
        <v/>
      </c>
      <c r="P2715" s="34">
        <f>IF($B2715="","",IFERROR(MATCH($B2715,'メンバー'!$B$5:$B$24,0),"なし"))</f>
        <v/>
      </c>
    </row>
    <row r="2716" ht="17" customHeight="1">
      <c r="A2716" s="23" t="n"/>
      <c r="B2716" s="21" t="n"/>
      <c r="C2716" s="21" t="n"/>
      <c r="D2716" s="29">
        <f>IF(OR($O2716="",$O2716="なし"),"",INDEX('案件'!$B$5:$B$84,$O2716)&amp;"")</f>
        <v/>
      </c>
      <c r="E2716" s="19" t="n"/>
      <c r="F2716" s="22" t="n"/>
      <c r="G2716" s="22" t="n"/>
      <c r="H2716" s="19" t="n"/>
      <c r="I2716" s="30">
        <f>IF(AND($F2716="",$G2716=""),"",IF(N('設定'!$B$11)&gt;0,ROUND((N($F2716)*60+N($G2716))/N('設定'!$B$11),0)*N('設定'!$B$11),(N($F2716)*60+N($G2716)))/60)</f>
        <v/>
      </c>
      <c r="J2716" s="31">
        <f>IF(OR($I2716="",$P2716="",$P2716="なし"),"",$I2716*N(INDEX('メンバー'!$D$5:$D$24,$P2716)))</f>
        <v/>
      </c>
      <c r="K2716" s="32">
        <f>IF(OR($O2716="",$O2716="なし"),"",INDEX('案件'!$D$5:$D$84,$O2716)&amp;"")</f>
        <v/>
      </c>
      <c r="L2716" s="32">
        <f>IF(AND($A2716="",$B2716="",$C2716="",$F2716="",$G2716=""),"",IF(NOT(ISNUMBER($A2716)),"日付がない",IF($P2716="","氏名がない",IF($P2716="なし","氏名がメンバーにない",IF($O2716="","案件コードがない",IF($O2716="なし","案件コードが案件にない",IF($I2716="","時間がない",IF((N($F2716)*60+N($G2716))=0,"時間が0",IF($I2716=0,"丸めると0分","")))))))))</f>
        <v/>
      </c>
      <c r="M2716" s="58" t="n"/>
      <c r="N2716" s="33">
        <f>IF(ISNUMBER($A2716),DATE(YEAR($A2716),MONTH($A2716),1),"")</f>
        <v/>
      </c>
      <c r="O2716" s="34">
        <f>IF($C2716="","",IFERROR(MATCH($C2716,'案件'!$A$5:$A$84,0),"なし"))</f>
        <v/>
      </c>
      <c r="P2716" s="34">
        <f>IF($B2716="","",IFERROR(MATCH($B2716,'メンバー'!$B$5:$B$24,0),"なし"))</f>
        <v/>
      </c>
    </row>
    <row r="2717" ht="17" customHeight="1">
      <c r="A2717" s="23" t="n"/>
      <c r="B2717" s="21" t="n"/>
      <c r="C2717" s="21" t="n"/>
      <c r="D2717" s="29">
        <f>IF(OR($O2717="",$O2717="なし"),"",INDEX('案件'!$B$5:$B$84,$O2717)&amp;"")</f>
        <v/>
      </c>
      <c r="E2717" s="19" t="n"/>
      <c r="F2717" s="22" t="n"/>
      <c r="G2717" s="22" t="n"/>
      <c r="H2717" s="19" t="n"/>
      <c r="I2717" s="30">
        <f>IF(AND($F2717="",$G2717=""),"",IF(N('設定'!$B$11)&gt;0,ROUND((N($F2717)*60+N($G2717))/N('設定'!$B$11),0)*N('設定'!$B$11),(N($F2717)*60+N($G2717)))/60)</f>
        <v/>
      </c>
      <c r="J2717" s="31">
        <f>IF(OR($I2717="",$P2717="",$P2717="なし"),"",$I2717*N(INDEX('メンバー'!$D$5:$D$24,$P2717)))</f>
        <v/>
      </c>
      <c r="K2717" s="32">
        <f>IF(OR($O2717="",$O2717="なし"),"",INDEX('案件'!$D$5:$D$84,$O2717)&amp;"")</f>
        <v/>
      </c>
      <c r="L2717" s="32">
        <f>IF(AND($A2717="",$B2717="",$C2717="",$F2717="",$G2717=""),"",IF(NOT(ISNUMBER($A2717)),"日付がない",IF($P2717="","氏名がない",IF($P2717="なし","氏名がメンバーにない",IF($O2717="","案件コードがない",IF($O2717="なし","案件コードが案件にない",IF($I2717="","時間がない",IF((N($F2717)*60+N($G2717))=0,"時間が0",IF($I2717=0,"丸めると0分","")))))))))</f>
        <v/>
      </c>
      <c r="M2717" s="58" t="n"/>
      <c r="N2717" s="33">
        <f>IF(ISNUMBER($A2717),DATE(YEAR($A2717),MONTH($A2717),1),"")</f>
        <v/>
      </c>
      <c r="O2717" s="34">
        <f>IF($C2717="","",IFERROR(MATCH($C2717,'案件'!$A$5:$A$84,0),"なし"))</f>
        <v/>
      </c>
      <c r="P2717" s="34">
        <f>IF($B2717="","",IFERROR(MATCH($B2717,'メンバー'!$B$5:$B$24,0),"なし"))</f>
        <v/>
      </c>
    </row>
    <row r="2718" ht="17" customHeight="1">
      <c r="A2718" s="23" t="n"/>
      <c r="B2718" s="21" t="n"/>
      <c r="C2718" s="21" t="n"/>
      <c r="D2718" s="29">
        <f>IF(OR($O2718="",$O2718="なし"),"",INDEX('案件'!$B$5:$B$84,$O2718)&amp;"")</f>
        <v/>
      </c>
      <c r="E2718" s="19" t="n"/>
      <c r="F2718" s="22" t="n"/>
      <c r="G2718" s="22" t="n"/>
      <c r="H2718" s="19" t="n"/>
      <c r="I2718" s="30">
        <f>IF(AND($F2718="",$G2718=""),"",IF(N('設定'!$B$11)&gt;0,ROUND((N($F2718)*60+N($G2718))/N('設定'!$B$11),0)*N('設定'!$B$11),(N($F2718)*60+N($G2718)))/60)</f>
        <v/>
      </c>
      <c r="J2718" s="31">
        <f>IF(OR($I2718="",$P2718="",$P2718="なし"),"",$I2718*N(INDEX('メンバー'!$D$5:$D$24,$P2718)))</f>
        <v/>
      </c>
      <c r="K2718" s="32">
        <f>IF(OR($O2718="",$O2718="なし"),"",INDEX('案件'!$D$5:$D$84,$O2718)&amp;"")</f>
        <v/>
      </c>
      <c r="L2718" s="32">
        <f>IF(AND($A2718="",$B2718="",$C2718="",$F2718="",$G2718=""),"",IF(NOT(ISNUMBER($A2718)),"日付がない",IF($P2718="","氏名がない",IF($P2718="なし","氏名がメンバーにない",IF($O2718="","案件コードがない",IF($O2718="なし","案件コードが案件にない",IF($I2718="","時間がない",IF((N($F2718)*60+N($G2718))=0,"時間が0",IF($I2718=0,"丸めると0分","")))))))))</f>
        <v/>
      </c>
      <c r="M2718" s="58" t="n"/>
      <c r="N2718" s="33">
        <f>IF(ISNUMBER($A2718),DATE(YEAR($A2718),MONTH($A2718),1),"")</f>
        <v/>
      </c>
      <c r="O2718" s="34">
        <f>IF($C2718="","",IFERROR(MATCH($C2718,'案件'!$A$5:$A$84,0),"なし"))</f>
        <v/>
      </c>
      <c r="P2718" s="34">
        <f>IF($B2718="","",IFERROR(MATCH($B2718,'メンバー'!$B$5:$B$24,0),"なし"))</f>
        <v/>
      </c>
    </row>
    <row r="2719" ht="17" customHeight="1">
      <c r="A2719" s="23" t="n"/>
      <c r="B2719" s="21" t="n"/>
      <c r="C2719" s="21" t="n"/>
      <c r="D2719" s="29">
        <f>IF(OR($O2719="",$O2719="なし"),"",INDEX('案件'!$B$5:$B$84,$O2719)&amp;"")</f>
        <v/>
      </c>
      <c r="E2719" s="19" t="n"/>
      <c r="F2719" s="22" t="n"/>
      <c r="G2719" s="22" t="n"/>
      <c r="H2719" s="19" t="n"/>
      <c r="I2719" s="30">
        <f>IF(AND($F2719="",$G2719=""),"",IF(N('設定'!$B$11)&gt;0,ROUND((N($F2719)*60+N($G2719))/N('設定'!$B$11),0)*N('設定'!$B$11),(N($F2719)*60+N($G2719)))/60)</f>
        <v/>
      </c>
      <c r="J2719" s="31">
        <f>IF(OR($I2719="",$P2719="",$P2719="なし"),"",$I2719*N(INDEX('メンバー'!$D$5:$D$24,$P2719)))</f>
        <v/>
      </c>
      <c r="K2719" s="32">
        <f>IF(OR($O2719="",$O2719="なし"),"",INDEX('案件'!$D$5:$D$84,$O2719)&amp;"")</f>
        <v/>
      </c>
      <c r="L2719" s="32">
        <f>IF(AND($A2719="",$B2719="",$C2719="",$F2719="",$G2719=""),"",IF(NOT(ISNUMBER($A2719)),"日付がない",IF($P2719="","氏名がない",IF($P2719="なし","氏名がメンバーにない",IF($O2719="","案件コードがない",IF($O2719="なし","案件コードが案件にない",IF($I2719="","時間がない",IF((N($F2719)*60+N($G2719))=0,"時間が0",IF($I2719=0,"丸めると0分","")))))))))</f>
        <v/>
      </c>
      <c r="M2719" s="58" t="n"/>
      <c r="N2719" s="33">
        <f>IF(ISNUMBER($A2719),DATE(YEAR($A2719),MONTH($A2719),1),"")</f>
        <v/>
      </c>
      <c r="O2719" s="34">
        <f>IF($C2719="","",IFERROR(MATCH($C2719,'案件'!$A$5:$A$84,0),"なし"))</f>
        <v/>
      </c>
      <c r="P2719" s="34">
        <f>IF($B2719="","",IFERROR(MATCH($B2719,'メンバー'!$B$5:$B$24,0),"なし"))</f>
        <v/>
      </c>
    </row>
    <row r="2720" ht="17" customHeight="1">
      <c r="A2720" s="23" t="n"/>
      <c r="B2720" s="21" t="n"/>
      <c r="C2720" s="21" t="n"/>
      <c r="D2720" s="29">
        <f>IF(OR($O2720="",$O2720="なし"),"",INDEX('案件'!$B$5:$B$84,$O2720)&amp;"")</f>
        <v/>
      </c>
      <c r="E2720" s="19" t="n"/>
      <c r="F2720" s="22" t="n"/>
      <c r="G2720" s="22" t="n"/>
      <c r="H2720" s="19" t="n"/>
      <c r="I2720" s="30">
        <f>IF(AND($F2720="",$G2720=""),"",IF(N('設定'!$B$11)&gt;0,ROUND((N($F2720)*60+N($G2720))/N('設定'!$B$11),0)*N('設定'!$B$11),(N($F2720)*60+N($G2720)))/60)</f>
        <v/>
      </c>
      <c r="J2720" s="31">
        <f>IF(OR($I2720="",$P2720="",$P2720="なし"),"",$I2720*N(INDEX('メンバー'!$D$5:$D$24,$P2720)))</f>
        <v/>
      </c>
      <c r="K2720" s="32">
        <f>IF(OR($O2720="",$O2720="なし"),"",INDEX('案件'!$D$5:$D$84,$O2720)&amp;"")</f>
        <v/>
      </c>
      <c r="L2720" s="32">
        <f>IF(AND($A2720="",$B2720="",$C2720="",$F2720="",$G2720=""),"",IF(NOT(ISNUMBER($A2720)),"日付がない",IF($P2720="","氏名がない",IF($P2720="なし","氏名がメンバーにない",IF($O2720="","案件コードがない",IF($O2720="なし","案件コードが案件にない",IF($I2720="","時間がない",IF((N($F2720)*60+N($G2720))=0,"時間が0",IF($I2720=0,"丸めると0分","")))))))))</f>
        <v/>
      </c>
      <c r="M2720" s="58" t="n"/>
      <c r="N2720" s="33">
        <f>IF(ISNUMBER($A2720),DATE(YEAR($A2720),MONTH($A2720),1),"")</f>
        <v/>
      </c>
      <c r="O2720" s="34">
        <f>IF($C2720="","",IFERROR(MATCH($C2720,'案件'!$A$5:$A$84,0),"なし"))</f>
        <v/>
      </c>
      <c r="P2720" s="34">
        <f>IF($B2720="","",IFERROR(MATCH($B2720,'メンバー'!$B$5:$B$24,0),"なし"))</f>
        <v/>
      </c>
    </row>
    <row r="2721" ht="17" customHeight="1">
      <c r="A2721" s="23" t="n"/>
      <c r="B2721" s="21" t="n"/>
      <c r="C2721" s="21" t="n"/>
      <c r="D2721" s="29">
        <f>IF(OR($O2721="",$O2721="なし"),"",INDEX('案件'!$B$5:$B$84,$O2721)&amp;"")</f>
        <v/>
      </c>
      <c r="E2721" s="19" t="n"/>
      <c r="F2721" s="22" t="n"/>
      <c r="G2721" s="22" t="n"/>
      <c r="H2721" s="19" t="n"/>
      <c r="I2721" s="30">
        <f>IF(AND($F2721="",$G2721=""),"",IF(N('設定'!$B$11)&gt;0,ROUND((N($F2721)*60+N($G2721))/N('設定'!$B$11),0)*N('設定'!$B$11),(N($F2721)*60+N($G2721)))/60)</f>
        <v/>
      </c>
      <c r="J2721" s="31">
        <f>IF(OR($I2721="",$P2721="",$P2721="なし"),"",$I2721*N(INDEX('メンバー'!$D$5:$D$24,$P2721)))</f>
        <v/>
      </c>
      <c r="K2721" s="32">
        <f>IF(OR($O2721="",$O2721="なし"),"",INDEX('案件'!$D$5:$D$84,$O2721)&amp;"")</f>
        <v/>
      </c>
      <c r="L2721" s="32">
        <f>IF(AND($A2721="",$B2721="",$C2721="",$F2721="",$G2721=""),"",IF(NOT(ISNUMBER($A2721)),"日付がない",IF($P2721="","氏名がない",IF($P2721="なし","氏名がメンバーにない",IF($O2721="","案件コードがない",IF($O2721="なし","案件コードが案件にない",IF($I2721="","時間がない",IF((N($F2721)*60+N($G2721))=0,"時間が0",IF($I2721=0,"丸めると0分","")))))))))</f>
        <v/>
      </c>
      <c r="M2721" s="58" t="n"/>
      <c r="N2721" s="33">
        <f>IF(ISNUMBER($A2721),DATE(YEAR($A2721),MONTH($A2721),1),"")</f>
        <v/>
      </c>
      <c r="O2721" s="34">
        <f>IF($C2721="","",IFERROR(MATCH($C2721,'案件'!$A$5:$A$84,0),"なし"))</f>
        <v/>
      </c>
      <c r="P2721" s="34">
        <f>IF($B2721="","",IFERROR(MATCH($B2721,'メンバー'!$B$5:$B$24,0),"なし"))</f>
        <v/>
      </c>
    </row>
    <row r="2722" ht="17" customHeight="1">
      <c r="A2722" s="23" t="n"/>
      <c r="B2722" s="21" t="n"/>
      <c r="C2722" s="21" t="n"/>
      <c r="D2722" s="29">
        <f>IF(OR($O2722="",$O2722="なし"),"",INDEX('案件'!$B$5:$B$84,$O2722)&amp;"")</f>
        <v/>
      </c>
      <c r="E2722" s="19" t="n"/>
      <c r="F2722" s="22" t="n"/>
      <c r="G2722" s="22" t="n"/>
      <c r="H2722" s="19" t="n"/>
      <c r="I2722" s="30">
        <f>IF(AND($F2722="",$G2722=""),"",IF(N('設定'!$B$11)&gt;0,ROUND((N($F2722)*60+N($G2722))/N('設定'!$B$11),0)*N('設定'!$B$11),(N($F2722)*60+N($G2722)))/60)</f>
        <v/>
      </c>
      <c r="J2722" s="31">
        <f>IF(OR($I2722="",$P2722="",$P2722="なし"),"",$I2722*N(INDEX('メンバー'!$D$5:$D$24,$P2722)))</f>
        <v/>
      </c>
      <c r="K2722" s="32">
        <f>IF(OR($O2722="",$O2722="なし"),"",INDEX('案件'!$D$5:$D$84,$O2722)&amp;"")</f>
        <v/>
      </c>
      <c r="L2722" s="32">
        <f>IF(AND($A2722="",$B2722="",$C2722="",$F2722="",$G2722=""),"",IF(NOT(ISNUMBER($A2722)),"日付がない",IF($P2722="","氏名がない",IF($P2722="なし","氏名がメンバーにない",IF($O2722="","案件コードがない",IF($O2722="なし","案件コードが案件にない",IF($I2722="","時間がない",IF((N($F2722)*60+N($G2722))=0,"時間が0",IF($I2722=0,"丸めると0分","")))))))))</f>
        <v/>
      </c>
      <c r="M2722" s="58" t="n"/>
      <c r="N2722" s="33">
        <f>IF(ISNUMBER($A2722),DATE(YEAR($A2722),MONTH($A2722),1),"")</f>
        <v/>
      </c>
      <c r="O2722" s="34">
        <f>IF($C2722="","",IFERROR(MATCH($C2722,'案件'!$A$5:$A$84,0),"なし"))</f>
        <v/>
      </c>
      <c r="P2722" s="34">
        <f>IF($B2722="","",IFERROR(MATCH($B2722,'メンバー'!$B$5:$B$24,0),"なし"))</f>
        <v/>
      </c>
    </row>
    <row r="2723" ht="17" customHeight="1">
      <c r="A2723" s="23" t="n"/>
      <c r="B2723" s="21" t="n"/>
      <c r="C2723" s="21" t="n"/>
      <c r="D2723" s="29">
        <f>IF(OR($O2723="",$O2723="なし"),"",INDEX('案件'!$B$5:$B$84,$O2723)&amp;"")</f>
        <v/>
      </c>
      <c r="E2723" s="19" t="n"/>
      <c r="F2723" s="22" t="n"/>
      <c r="G2723" s="22" t="n"/>
      <c r="H2723" s="19" t="n"/>
      <c r="I2723" s="30">
        <f>IF(AND($F2723="",$G2723=""),"",IF(N('設定'!$B$11)&gt;0,ROUND((N($F2723)*60+N($G2723))/N('設定'!$B$11),0)*N('設定'!$B$11),(N($F2723)*60+N($G2723)))/60)</f>
        <v/>
      </c>
      <c r="J2723" s="31">
        <f>IF(OR($I2723="",$P2723="",$P2723="なし"),"",$I2723*N(INDEX('メンバー'!$D$5:$D$24,$P2723)))</f>
        <v/>
      </c>
      <c r="K2723" s="32">
        <f>IF(OR($O2723="",$O2723="なし"),"",INDEX('案件'!$D$5:$D$84,$O2723)&amp;"")</f>
        <v/>
      </c>
      <c r="L2723" s="32">
        <f>IF(AND($A2723="",$B2723="",$C2723="",$F2723="",$G2723=""),"",IF(NOT(ISNUMBER($A2723)),"日付がない",IF($P2723="","氏名がない",IF($P2723="なし","氏名がメンバーにない",IF($O2723="","案件コードがない",IF($O2723="なし","案件コードが案件にない",IF($I2723="","時間がない",IF((N($F2723)*60+N($G2723))=0,"時間が0",IF($I2723=0,"丸めると0分","")))))))))</f>
        <v/>
      </c>
      <c r="M2723" s="58" t="n"/>
      <c r="N2723" s="33">
        <f>IF(ISNUMBER($A2723),DATE(YEAR($A2723),MONTH($A2723),1),"")</f>
        <v/>
      </c>
      <c r="O2723" s="34">
        <f>IF($C2723="","",IFERROR(MATCH($C2723,'案件'!$A$5:$A$84,0),"なし"))</f>
        <v/>
      </c>
      <c r="P2723" s="34">
        <f>IF($B2723="","",IFERROR(MATCH($B2723,'メンバー'!$B$5:$B$24,0),"なし"))</f>
        <v/>
      </c>
    </row>
    <row r="2724" ht="17" customHeight="1">
      <c r="A2724" s="23" t="n"/>
      <c r="B2724" s="21" t="n"/>
      <c r="C2724" s="21" t="n"/>
      <c r="D2724" s="29">
        <f>IF(OR($O2724="",$O2724="なし"),"",INDEX('案件'!$B$5:$B$84,$O2724)&amp;"")</f>
        <v/>
      </c>
      <c r="E2724" s="19" t="n"/>
      <c r="F2724" s="22" t="n"/>
      <c r="G2724" s="22" t="n"/>
      <c r="H2724" s="19" t="n"/>
      <c r="I2724" s="30">
        <f>IF(AND($F2724="",$G2724=""),"",IF(N('設定'!$B$11)&gt;0,ROUND((N($F2724)*60+N($G2724))/N('設定'!$B$11),0)*N('設定'!$B$11),(N($F2724)*60+N($G2724)))/60)</f>
        <v/>
      </c>
      <c r="J2724" s="31">
        <f>IF(OR($I2724="",$P2724="",$P2724="なし"),"",$I2724*N(INDEX('メンバー'!$D$5:$D$24,$P2724)))</f>
        <v/>
      </c>
      <c r="K2724" s="32">
        <f>IF(OR($O2724="",$O2724="なし"),"",INDEX('案件'!$D$5:$D$84,$O2724)&amp;"")</f>
        <v/>
      </c>
      <c r="L2724" s="32">
        <f>IF(AND($A2724="",$B2724="",$C2724="",$F2724="",$G2724=""),"",IF(NOT(ISNUMBER($A2724)),"日付がない",IF($P2724="","氏名がない",IF($P2724="なし","氏名がメンバーにない",IF($O2724="","案件コードがない",IF($O2724="なし","案件コードが案件にない",IF($I2724="","時間がない",IF((N($F2724)*60+N($G2724))=0,"時間が0",IF($I2724=0,"丸めると0分","")))))))))</f>
        <v/>
      </c>
      <c r="M2724" s="58" t="n"/>
      <c r="N2724" s="33">
        <f>IF(ISNUMBER($A2724),DATE(YEAR($A2724),MONTH($A2724),1),"")</f>
        <v/>
      </c>
      <c r="O2724" s="34">
        <f>IF($C2724="","",IFERROR(MATCH($C2724,'案件'!$A$5:$A$84,0),"なし"))</f>
        <v/>
      </c>
      <c r="P2724" s="34">
        <f>IF($B2724="","",IFERROR(MATCH($B2724,'メンバー'!$B$5:$B$24,0),"なし"))</f>
        <v/>
      </c>
    </row>
    <row r="2725" ht="17" customHeight="1">
      <c r="A2725" s="23" t="n"/>
      <c r="B2725" s="21" t="n"/>
      <c r="C2725" s="21" t="n"/>
      <c r="D2725" s="29">
        <f>IF(OR($O2725="",$O2725="なし"),"",INDEX('案件'!$B$5:$B$84,$O2725)&amp;"")</f>
        <v/>
      </c>
      <c r="E2725" s="19" t="n"/>
      <c r="F2725" s="22" t="n"/>
      <c r="G2725" s="22" t="n"/>
      <c r="H2725" s="19" t="n"/>
      <c r="I2725" s="30">
        <f>IF(AND($F2725="",$G2725=""),"",IF(N('設定'!$B$11)&gt;0,ROUND((N($F2725)*60+N($G2725))/N('設定'!$B$11),0)*N('設定'!$B$11),(N($F2725)*60+N($G2725)))/60)</f>
        <v/>
      </c>
      <c r="J2725" s="31">
        <f>IF(OR($I2725="",$P2725="",$P2725="なし"),"",$I2725*N(INDEX('メンバー'!$D$5:$D$24,$P2725)))</f>
        <v/>
      </c>
      <c r="K2725" s="32">
        <f>IF(OR($O2725="",$O2725="なし"),"",INDEX('案件'!$D$5:$D$84,$O2725)&amp;"")</f>
        <v/>
      </c>
      <c r="L2725" s="32">
        <f>IF(AND($A2725="",$B2725="",$C2725="",$F2725="",$G2725=""),"",IF(NOT(ISNUMBER($A2725)),"日付がない",IF($P2725="","氏名がない",IF($P2725="なし","氏名がメンバーにない",IF($O2725="","案件コードがない",IF($O2725="なし","案件コードが案件にない",IF($I2725="","時間がない",IF((N($F2725)*60+N($G2725))=0,"時間が0",IF($I2725=0,"丸めると0分","")))))))))</f>
        <v/>
      </c>
      <c r="M2725" s="58" t="n"/>
      <c r="N2725" s="33">
        <f>IF(ISNUMBER($A2725),DATE(YEAR($A2725),MONTH($A2725),1),"")</f>
        <v/>
      </c>
      <c r="O2725" s="34">
        <f>IF($C2725="","",IFERROR(MATCH($C2725,'案件'!$A$5:$A$84,0),"なし"))</f>
        <v/>
      </c>
      <c r="P2725" s="34">
        <f>IF($B2725="","",IFERROR(MATCH($B2725,'メンバー'!$B$5:$B$24,0),"なし"))</f>
        <v/>
      </c>
    </row>
    <row r="2726" ht="17" customHeight="1">
      <c r="A2726" s="23" t="n"/>
      <c r="B2726" s="21" t="n"/>
      <c r="C2726" s="21" t="n"/>
      <c r="D2726" s="29">
        <f>IF(OR($O2726="",$O2726="なし"),"",INDEX('案件'!$B$5:$B$84,$O2726)&amp;"")</f>
        <v/>
      </c>
      <c r="E2726" s="19" t="n"/>
      <c r="F2726" s="22" t="n"/>
      <c r="G2726" s="22" t="n"/>
      <c r="H2726" s="19" t="n"/>
      <c r="I2726" s="30">
        <f>IF(AND($F2726="",$G2726=""),"",IF(N('設定'!$B$11)&gt;0,ROUND((N($F2726)*60+N($G2726))/N('設定'!$B$11),0)*N('設定'!$B$11),(N($F2726)*60+N($G2726)))/60)</f>
        <v/>
      </c>
      <c r="J2726" s="31">
        <f>IF(OR($I2726="",$P2726="",$P2726="なし"),"",$I2726*N(INDEX('メンバー'!$D$5:$D$24,$P2726)))</f>
        <v/>
      </c>
      <c r="K2726" s="32">
        <f>IF(OR($O2726="",$O2726="なし"),"",INDEX('案件'!$D$5:$D$84,$O2726)&amp;"")</f>
        <v/>
      </c>
      <c r="L2726" s="32">
        <f>IF(AND($A2726="",$B2726="",$C2726="",$F2726="",$G2726=""),"",IF(NOT(ISNUMBER($A2726)),"日付がない",IF($P2726="","氏名がない",IF($P2726="なし","氏名がメンバーにない",IF($O2726="","案件コードがない",IF($O2726="なし","案件コードが案件にない",IF($I2726="","時間がない",IF((N($F2726)*60+N($G2726))=0,"時間が0",IF($I2726=0,"丸めると0分","")))))))))</f>
        <v/>
      </c>
      <c r="M2726" s="58" t="n"/>
      <c r="N2726" s="33">
        <f>IF(ISNUMBER($A2726),DATE(YEAR($A2726),MONTH($A2726),1),"")</f>
        <v/>
      </c>
      <c r="O2726" s="34">
        <f>IF($C2726="","",IFERROR(MATCH($C2726,'案件'!$A$5:$A$84,0),"なし"))</f>
        <v/>
      </c>
      <c r="P2726" s="34">
        <f>IF($B2726="","",IFERROR(MATCH($B2726,'メンバー'!$B$5:$B$24,0),"なし"))</f>
        <v/>
      </c>
    </row>
    <row r="2727" ht="17" customHeight="1">
      <c r="A2727" s="23" t="n"/>
      <c r="B2727" s="21" t="n"/>
      <c r="C2727" s="21" t="n"/>
      <c r="D2727" s="29">
        <f>IF(OR($O2727="",$O2727="なし"),"",INDEX('案件'!$B$5:$B$84,$O2727)&amp;"")</f>
        <v/>
      </c>
      <c r="E2727" s="19" t="n"/>
      <c r="F2727" s="22" t="n"/>
      <c r="G2727" s="22" t="n"/>
      <c r="H2727" s="19" t="n"/>
      <c r="I2727" s="30">
        <f>IF(AND($F2727="",$G2727=""),"",IF(N('設定'!$B$11)&gt;0,ROUND((N($F2727)*60+N($G2727))/N('設定'!$B$11),0)*N('設定'!$B$11),(N($F2727)*60+N($G2727)))/60)</f>
        <v/>
      </c>
      <c r="J2727" s="31">
        <f>IF(OR($I2727="",$P2727="",$P2727="なし"),"",$I2727*N(INDEX('メンバー'!$D$5:$D$24,$P2727)))</f>
        <v/>
      </c>
      <c r="K2727" s="32">
        <f>IF(OR($O2727="",$O2727="なし"),"",INDEX('案件'!$D$5:$D$84,$O2727)&amp;"")</f>
        <v/>
      </c>
      <c r="L2727" s="32">
        <f>IF(AND($A2727="",$B2727="",$C2727="",$F2727="",$G2727=""),"",IF(NOT(ISNUMBER($A2727)),"日付がない",IF($P2727="","氏名がない",IF($P2727="なし","氏名がメンバーにない",IF($O2727="","案件コードがない",IF($O2727="なし","案件コードが案件にない",IF($I2727="","時間がない",IF((N($F2727)*60+N($G2727))=0,"時間が0",IF($I2727=0,"丸めると0分","")))))))))</f>
        <v/>
      </c>
      <c r="M2727" s="58" t="n"/>
      <c r="N2727" s="33">
        <f>IF(ISNUMBER($A2727),DATE(YEAR($A2727),MONTH($A2727),1),"")</f>
        <v/>
      </c>
      <c r="O2727" s="34">
        <f>IF($C2727="","",IFERROR(MATCH($C2727,'案件'!$A$5:$A$84,0),"なし"))</f>
        <v/>
      </c>
      <c r="P2727" s="34">
        <f>IF($B2727="","",IFERROR(MATCH($B2727,'メンバー'!$B$5:$B$24,0),"なし"))</f>
        <v/>
      </c>
    </row>
    <row r="2728" ht="17" customHeight="1">
      <c r="A2728" s="23" t="n"/>
      <c r="B2728" s="21" t="n"/>
      <c r="C2728" s="21" t="n"/>
      <c r="D2728" s="29">
        <f>IF(OR($O2728="",$O2728="なし"),"",INDEX('案件'!$B$5:$B$84,$O2728)&amp;"")</f>
        <v/>
      </c>
      <c r="E2728" s="19" t="n"/>
      <c r="F2728" s="22" t="n"/>
      <c r="G2728" s="22" t="n"/>
      <c r="H2728" s="19" t="n"/>
      <c r="I2728" s="30">
        <f>IF(AND($F2728="",$G2728=""),"",IF(N('設定'!$B$11)&gt;0,ROUND((N($F2728)*60+N($G2728))/N('設定'!$B$11),0)*N('設定'!$B$11),(N($F2728)*60+N($G2728)))/60)</f>
        <v/>
      </c>
      <c r="J2728" s="31">
        <f>IF(OR($I2728="",$P2728="",$P2728="なし"),"",$I2728*N(INDEX('メンバー'!$D$5:$D$24,$P2728)))</f>
        <v/>
      </c>
      <c r="K2728" s="32">
        <f>IF(OR($O2728="",$O2728="なし"),"",INDEX('案件'!$D$5:$D$84,$O2728)&amp;"")</f>
        <v/>
      </c>
      <c r="L2728" s="32">
        <f>IF(AND($A2728="",$B2728="",$C2728="",$F2728="",$G2728=""),"",IF(NOT(ISNUMBER($A2728)),"日付がない",IF($P2728="","氏名がない",IF($P2728="なし","氏名がメンバーにない",IF($O2728="","案件コードがない",IF($O2728="なし","案件コードが案件にない",IF($I2728="","時間がない",IF((N($F2728)*60+N($G2728))=0,"時間が0",IF($I2728=0,"丸めると0分","")))))))))</f>
        <v/>
      </c>
      <c r="M2728" s="58" t="n"/>
      <c r="N2728" s="33">
        <f>IF(ISNUMBER($A2728),DATE(YEAR($A2728),MONTH($A2728),1),"")</f>
        <v/>
      </c>
      <c r="O2728" s="34">
        <f>IF($C2728="","",IFERROR(MATCH($C2728,'案件'!$A$5:$A$84,0),"なし"))</f>
        <v/>
      </c>
      <c r="P2728" s="34">
        <f>IF($B2728="","",IFERROR(MATCH($B2728,'メンバー'!$B$5:$B$24,0),"なし"))</f>
        <v/>
      </c>
    </row>
    <row r="2729" ht="17" customHeight="1">
      <c r="A2729" s="23" t="n"/>
      <c r="B2729" s="21" t="n"/>
      <c r="C2729" s="21" t="n"/>
      <c r="D2729" s="29">
        <f>IF(OR($O2729="",$O2729="なし"),"",INDEX('案件'!$B$5:$B$84,$O2729)&amp;"")</f>
        <v/>
      </c>
      <c r="E2729" s="19" t="n"/>
      <c r="F2729" s="22" t="n"/>
      <c r="G2729" s="22" t="n"/>
      <c r="H2729" s="19" t="n"/>
      <c r="I2729" s="30">
        <f>IF(AND($F2729="",$G2729=""),"",IF(N('設定'!$B$11)&gt;0,ROUND((N($F2729)*60+N($G2729))/N('設定'!$B$11),0)*N('設定'!$B$11),(N($F2729)*60+N($G2729)))/60)</f>
        <v/>
      </c>
      <c r="J2729" s="31">
        <f>IF(OR($I2729="",$P2729="",$P2729="なし"),"",$I2729*N(INDEX('メンバー'!$D$5:$D$24,$P2729)))</f>
        <v/>
      </c>
      <c r="K2729" s="32">
        <f>IF(OR($O2729="",$O2729="なし"),"",INDEX('案件'!$D$5:$D$84,$O2729)&amp;"")</f>
        <v/>
      </c>
      <c r="L2729" s="32">
        <f>IF(AND($A2729="",$B2729="",$C2729="",$F2729="",$G2729=""),"",IF(NOT(ISNUMBER($A2729)),"日付がない",IF($P2729="","氏名がない",IF($P2729="なし","氏名がメンバーにない",IF($O2729="","案件コードがない",IF($O2729="なし","案件コードが案件にない",IF($I2729="","時間がない",IF((N($F2729)*60+N($G2729))=0,"時間が0",IF($I2729=0,"丸めると0分","")))))))))</f>
        <v/>
      </c>
      <c r="M2729" s="58" t="n"/>
      <c r="N2729" s="33">
        <f>IF(ISNUMBER($A2729),DATE(YEAR($A2729),MONTH($A2729),1),"")</f>
        <v/>
      </c>
      <c r="O2729" s="34">
        <f>IF($C2729="","",IFERROR(MATCH($C2729,'案件'!$A$5:$A$84,0),"なし"))</f>
        <v/>
      </c>
      <c r="P2729" s="34">
        <f>IF($B2729="","",IFERROR(MATCH($B2729,'メンバー'!$B$5:$B$24,0),"なし"))</f>
        <v/>
      </c>
    </row>
    <row r="2730" ht="17" customHeight="1">
      <c r="A2730" s="23" t="n"/>
      <c r="B2730" s="21" t="n"/>
      <c r="C2730" s="21" t="n"/>
      <c r="D2730" s="29">
        <f>IF(OR($O2730="",$O2730="なし"),"",INDEX('案件'!$B$5:$B$84,$O2730)&amp;"")</f>
        <v/>
      </c>
      <c r="E2730" s="19" t="n"/>
      <c r="F2730" s="22" t="n"/>
      <c r="G2730" s="22" t="n"/>
      <c r="H2730" s="19" t="n"/>
      <c r="I2730" s="30">
        <f>IF(AND($F2730="",$G2730=""),"",IF(N('設定'!$B$11)&gt;0,ROUND((N($F2730)*60+N($G2730))/N('設定'!$B$11),0)*N('設定'!$B$11),(N($F2730)*60+N($G2730)))/60)</f>
        <v/>
      </c>
      <c r="J2730" s="31">
        <f>IF(OR($I2730="",$P2730="",$P2730="なし"),"",$I2730*N(INDEX('メンバー'!$D$5:$D$24,$P2730)))</f>
        <v/>
      </c>
      <c r="K2730" s="32">
        <f>IF(OR($O2730="",$O2730="なし"),"",INDEX('案件'!$D$5:$D$84,$O2730)&amp;"")</f>
        <v/>
      </c>
      <c r="L2730" s="32">
        <f>IF(AND($A2730="",$B2730="",$C2730="",$F2730="",$G2730=""),"",IF(NOT(ISNUMBER($A2730)),"日付がない",IF($P2730="","氏名がない",IF($P2730="なし","氏名がメンバーにない",IF($O2730="","案件コードがない",IF($O2730="なし","案件コードが案件にない",IF($I2730="","時間がない",IF((N($F2730)*60+N($G2730))=0,"時間が0",IF($I2730=0,"丸めると0分","")))))))))</f>
        <v/>
      </c>
      <c r="M2730" s="58" t="n"/>
      <c r="N2730" s="33">
        <f>IF(ISNUMBER($A2730),DATE(YEAR($A2730),MONTH($A2730),1),"")</f>
        <v/>
      </c>
      <c r="O2730" s="34">
        <f>IF($C2730="","",IFERROR(MATCH($C2730,'案件'!$A$5:$A$84,0),"なし"))</f>
        <v/>
      </c>
      <c r="P2730" s="34">
        <f>IF($B2730="","",IFERROR(MATCH($B2730,'メンバー'!$B$5:$B$24,0),"なし"))</f>
        <v/>
      </c>
    </row>
    <row r="2731" ht="17" customHeight="1">
      <c r="A2731" s="23" t="n"/>
      <c r="B2731" s="21" t="n"/>
      <c r="C2731" s="21" t="n"/>
      <c r="D2731" s="29">
        <f>IF(OR($O2731="",$O2731="なし"),"",INDEX('案件'!$B$5:$B$84,$O2731)&amp;"")</f>
        <v/>
      </c>
      <c r="E2731" s="19" t="n"/>
      <c r="F2731" s="22" t="n"/>
      <c r="G2731" s="22" t="n"/>
      <c r="H2731" s="19" t="n"/>
      <c r="I2731" s="30">
        <f>IF(AND($F2731="",$G2731=""),"",IF(N('設定'!$B$11)&gt;0,ROUND((N($F2731)*60+N($G2731))/N('設定'!$B$11),0)*N('設定'!$B$11),(N($F2731)*60+N($G2731)))/60)</f>
        <v/>
      </c>
      <c r="J2731" s="31">
        <f>IF(OR($I2731="",$P2731="",$P2731="なし"),"",$I2731*N(INDEX('メンバー'!$D$5:$D$24,$P2731)))</f>
        <v/>
      </c>
      <c r="K2731" s="32">
        <f>IF(OR($O2731="",$O2731="なし"),"",INDEX('案件'!$D$5:$D$84,$O2731)&amp;"")</f>
        <v/>
      </c>
      <c r="L2731" s="32">
        <f>IF(AND($A2731="",$B2731="",$C2731="",$F2731="",$G2731=""),"",IF(NOT(ISNUMBER($A2731)),"日付がない",IF($P2731="","氏名がない",IF($P2731="なし","氏名がメンバーにない",IF($O2731="","案件コードがない",IF($O2731="なし","案件コードが案件にない",IF($I2731="","時間がない",IF((N($F2731)*60+N($G2731))=0,"時間が0",IF($I2731=0,"丸めると0分","")))))))))</f>
        <v/>
      </c>
      <c r="M2731" s="58" t="n"/>
      <c r="N2731" s="33">
        <f>IF(ISNUMBER($A2731),DATE(YEAR($A2731),MONTH($A2731),1),"")</f>
        <v/>
      </c>
      <c r="O2731" s="34">
        <f>IF($C2731="","",IFERROR(MATCH($C2731,'案件'!$A$5:$A$84,0),"なし"))</f>
        <v/>
      </c>
      <c r="P2731" s="34">
        <f>IF($B2731="","",IFERROR(MATCH($B2731,'メンバー'!$B$5:$B$24,0),"なし"))</f>
        <v/>
      </c>
    </row>
    <row r="2732" ht="17" customHeight="1">
      <c r="A2732" s="23" t="n"/>
      <c r="B2732" s="21" t="n"/>
      <c r="C2732" s="21" t="n"/>
      <c r="D2732" s="29">
        <f>IF(OR($O2732="",$O2732="なし"),"",INDEX('案件'!$B$5:$B$84,$O2732)&amp;"")</f>
        <v/>
      </c>
      <c r="E2732" s="19" t="n"/>
      <c r="F2732" s="22" t="n"/>
      <c r="G2732" s="22" t="n"/>
      <c r="H2732" s="19" t="n"/>
      <c r="I2732" s="30">
        <f>IF(AND($F2732="",$G2732=""),"",IF(N('設定'!$B$11)&gt;0,ROUND((N($F2732)*60+N($G2732))/N('設定'!$B$11),0)*N('設定'!$B$11),(N($F2732)*60+N($G2732)))/60)</f>
        <v/>
      </c>
      <c r="J2732" s="31">
        <f>IF(OR($I2732="",$P2732="",$P2732="なし"),"",$I2732*N(INDEX('メンバー'!$D$5:$D$24,$P2732)))</f>
        <v/>
      </c>
      <c r="K2732" s="32">
        <f>IF(OR($O2732="",$O2732="なし"),"",INDEX('案件'!$D$5:$D$84,$O2732)&amp;"")</f>
        <v/>
      </c>
      <c r="L2732" s="32">
        <f>IF(AND($A2732="",$B2732="",$C2732="",$F2732="",$G2732=""),"",IF(NOT(ISNUMBER($A2732)),"日付がない",IF($P2732="","氏名がない",IF($P2732="なし","氏名がメンバーにない",IF($O2732="","案件コードがない",IF($O2732="なし","案件コードが案件にない",IF($I2732="","時間がない",IF((N($F2732)*60+N($G2732))=0,"時間が0",IF($I2732=0,"丸めると0分","")))))))))</f>
        <v/>
      </c>
      <c r="M2732" s="58" t="n"/>
      <c r="N2732" s="33">
        <f>IF(ISNUMBER($A2732),DATE(YEAR($A2732),MONTH($A2732),1),"")</f>
        <v/>
      </c>
      <c r="O2732" s="34">
        <f>IF($C2732="","",IFERROR(MATCH($C2732,'案件'!$A$5:$A$84,0),"なし"))</f>
        <v/>
      </c>
      <c r="P2732" s="34">
        <f>IF($B2732="","",IFERROR(MATCH($B2732,'メンバー'!$B$5:$B$24,0),"なし"))</f>
        <v/>
      </c>
    </row>
    <row r="2733" ht="17" customHeight="1">
      <c r="A2733" s="23" t="n"/>
      <c r="B2733" s="21" t="n"/>
      <c r="C2733" s="21" t="n"/>
      <c r="D2733" s="29">
        <f>IF(OR($O2733="",$O2733="なし"),"",INDEX('案件'!$B$5:$B$84,$O2733)&amp;"")</f>
        <v/>
      </c>
      <c r="E2733" s="19" t="n"/>
      <c r="F2733" s="22" t="n"/>
      <c r="G2733" s="22" t="n"/>
      <c r="H2733" s="19" t="n"/>
      <c r="I2733" s="30">
        <f>IF(AND($F2733="",$G2733=""),"",IF(N('設定'!$B$11)&gt;0,ROUND((N($F2733)*60+N($G2733))/N('設定'!$B$11),0)*N('設定'!$B$11),(N($F2733)*60+N($G2733)))/60)</f>
        <v/>
      </c>
      <c r="J2733" s="31">
        <f>IF(OR($I2733="",$P2733="",$P2733="なし"),"",$I2733*N(INDEX('メンバー'!$D$5:$D$24,$P2733)))</f>
        <v/>
      </c>
      <c r="K2733" s="32">
        <f>IF(OR($O2733="",$O2733="なし"),"",INDEX('案件'!$D$5:$D$84,$O2733)&amp;"")</f>
        <v/>
      </c>
      <c r="L2733" s="32">
        <f>IF(AND($A2733="",$B2733="",$C2733="",$F2733="",$G2733=""),"",IF(NOT(ISNUMBER($A2733)),"日付がない",IF($P2733="","氏名がない",IF($P2733="なし","氏名がメンバーにない",IF($O2733="","案件コードがない",IF($O2733="なし","案件コードが案件にない",IF($I2733="","時間がない",IF((N($F2733)*60+N($G2733))=0,"時間が0",IF($I2733=0,"丸めると0分","")))))))))</f>
        <v/>
      </c>
      <c r="M2733" s="58" t="n"/>
      <c r="N2733" s="33">
        <f>IF(ISNUMBER($A2733),DATE(YEAR($A2733),MONTH($A2733),1),"")</f>
        <v/>
      </c>
      <c r="O2733" s="34">
        <f>IF($C2733="","",IFERROR(MATCH($C2733,'案件'!$A$5:$A$84,0),"なし"))</f>
        <v/>
      </c>
      <c r="P2733" s="34">
        <f>IF($B2733="","",IFERROR(MATCH($B2733,'メンバー'!$B$5:$B$24,0),"なし"))</f>
        <v/>
      </c>
    </row>
    <row r="2734" ht="17" customHeight="1">
      <c r="A2734" s="23" t="n"/>
      <c r="B2734" s="21" t="n"/>
      <c r="C2734" s="21" t="n"/>
      <c r="D2734" s="29">
        <f>IF(OR($O2734="",$O2734="なし"),"",INDEX('案件'!$B$5:$B$84,$O2734)&amp;"")</f>
        <v/>
      </c>
      <c r="E2734" s="19" t="n"/>
      <c r="F2734" s="22" t="n"/>
      <c r="G2734" s="22" t="n"/>
      <c r="H2734" s="19" t="n"/>
      <c r="I2734" s="30">
        <f>IF(AND($F2734="",$G2734=""),"",IF(N('設定'!$B$11)&gt;0,ROUND((N($F2734)*60+N($G2734))/N('設定'!$B$11),0)*N('設定'!$B$11),(N($F2734)*60+N($G2734)))/60)</f>
        <v/>
      </c>
      <c r="J2734" s="31">
        <f>IF(OR($I2734="",$P2734="",$P2734="なし"),"",$I2734*N(INDEX('メンバー'!$D$5:$D$24,$P2734)))</f>
        <v/>
      </c>
      <c r="K2734" s="32">
        <f>IF(OR($O2734="",$O2734="なし"),"",INDEX('案件'!$D$5:$D$84,$O2734)&amp;"")</f>
        <v/>
      </c>
      <c r="L2734" s="32">
        <f>IF(AND($A2734="",$B2734="",$C2734="",$F2734="",$G2734=""),"",IF(NOT(ISNUMBER($A2734)),"日付がない",IF($P2734="","氏名がない",IF($P2734="なし","氏名がメンバーにない",IF($O2734="","案件コードがない",IF($O2734="なし","案件コードが案件にない",IF($I2734="","時間がない",IF((N($F2734)*60+N($G2734))=0,"時間が0",IF($I2734=0,"丸めると0分","")))))))))</f>
        <v/>
      </c>
      <c r="M2734" s="58" t="n"/>
      <c r="N2734" s="33">
        <f>IF(ISNUMBER($A2734),DATE(YEAR($A2734),MONTH($A2734),1),"")</f>
        <v/>
      </c>
      <c r="O2734" s="34">
        <f>IF($C2734="","",IFERROR(MATCH($C2734,'案件'!$A$5:$A$84,0),"なし"))</f>
        <v/>
      </c>
      <c r="P2734" s="34">
        <f>IF($B2734="","",IFERROR(MATCH($B2734,'メンバー'!$B$5:$B$24,0),"なし"))</f>
        <v/>
      </c>
    </row>
    <row r="2735" ht="17" customHeight="1">
      <c r="A2735" s="23" t="n"/>
      <c r="B2735" s="21" t="n"/>
      <c r="C2735" s="21" t="n"/>
      <c r="D2735" s="29">
        <f>IF(OR($O2735="",$O2735="なし"),"",INDEX('案件'!$B$5:$B$84,$O2735)&amp;"")</f>
        <v/>
      </c>
      <c r="E2735" s="19" t="n"/>
      <c r="F2735" s="22" t="n"/>
      <c r="G2735" s="22" t="n"/>
      <c r="H2735" s="19" t="n"/>
      <c r="I2735" s="30">
        <f>IF(AND($F2735="",$G2735=""),"",IF(N('設定'!$B$11)&gt;0,ROUND((N($F2735)*60+N($G2735))/N('設定'!$B$11),0)*N('設定'!$B$11),(N($F2735)*60+N($G2735)))/60)</f>
        <v/>
      </c>
      <c r="J2735" s="31">
        <f>IF(OR($I2735="",$P2735="",$P2735="なし"),"",$I2735*N(INDEX('メンバー'!$D$5:$D$24,$P2735)))</f>
        <v/>
      </c>
      <c r="K2735" s="32">
        <f>IF(OR($O2735="",$O2735="なし"),"",INDEX('案件'!$D$5:$D$84,$O2735)&amp;"")</f>
        <v/>
      </c>
      <c r="L2735" s="32">
        <f>IF(AND($A2735="",$B2735="",$C2735="",$F2735="",$G2735=""),"",IF(NOT(ISNUMBER($A2735)),"日付がない",IF($P2735="","氏名がない",IF($P2735="なし","氏名がメンバーにない",IF($O2735="","案件コードがない",IF($O2735="なし","案件コードが案件にない",IF($I2735="","時間がない",IF((N($F2735)*60+N($G2735))=0,"時間が0",IF($I2735=0,"丸めると0分","")))))))))</f>
        <v/>
      </c>
      <c r="M2735" s="58" t="n"/>
      <c r="N2735" s="33">
        <f>IF(ISNUMBER($A2735),DATE(YEAR($A2735),MONTH($A2735),1),"")</f>
        <v/>
      </c>
      <c r="O2735" s="34">
        <f>IF($C2735="","",IFERROR(MATCH($C2735,'案件'!$A$5:$A$84,0),"なし"))</f>
        <v/>
      </c>
      <c r="P2735" s="34">
        <f>IF($B2735="","",IFERROR(MATCH($B2735,'メンバー'!$B$5:$B$24,0),"なし"))</f>
        <v/>
      </c>
    </row>
    <row r="2736" ht="17" customHeight="1">
      <c r="A2736" s="23" t="n"/>
      <c r="B2736" s="21" t="n"/>
      <c r="C2736" s="21" t="n"/>
      <c r="D2736" s="29">
        <f>IF(OR($O2736="",$O2736="なし"),"",INDEX('案件'!$B$5:$B$84,$O2736)&amp;"")</f>
        <v/>
      </c>
      <c r="E2736" s="19" t="n"/>
      <c r="F2736" s="22" t="n"/>
      <c r="G2736" s="22" t="n"/>
      <c r="H2736" s="19" t="n"/>
      <c r="I2736" s="30">
        <f>IF(AND($F2736="",$G2736=""),"",IF(N('設定'!$B$11)&gt;0,ROUND((N($F2736)*60+N($G2736))/N('設定'!$B$11),0)*N('設定'!$B$11),(N($F2736)*60+N($G2736)))/60)</f>
        <v/>
      </c>
      <c r="J2736" s="31">
        <f>IF(OR($I2736="",$P2736="",$P2736="なし"),"",$I2736*N(INDEX('メンバー'!$D$5:$D$24,$P2736)))</f>
        <v/>
      </c>
      <c r="K2736" s="32">
        <f>IF(OR($O2736="",$O2736="なし"),"",INDEX('案件'!$D$5:$D$84,$O2736)&amp;"")</f>
        <v/>
      </c>
      <c r="L2736" s="32">
        <f>IF(AND($A2736="",$B2736="",$C2736="",$F2736="",$G2736=""),"",IF(NOT(ISNUMBER($A2736)),"日付がない",IF($P2736="","氏名がない",IF($P2736="なし","氏名がメンバーにない",IF($O2736="","案件コードがない",IF($O2736="なし","案件コードが案件にない",IF($I2736="","時間がない",IF((N($F2736)*60+N($G2736))=0,"時間が0",IF($I2736=0,"丸めると0分","")))))))))</f>
        <v/>
      </c>
      <c r="M2736" s="58" t="n"/>
      <c r="N2736" s="33">
        <f>IF(ISNUMBER($A2736),DATE(YEAR($A2736),MONTH($A2736),1),"")</f>
        <v/>
      </c>
      <c r="O2736" s="34">
        <f>IF($C2736="","",IFERROR(MATCH($C2736,'案件'!$A$5:$A$84,0),"なし"))</f>
        <v/>
      </c>
      <c r="P2736" s="34">
        <f>IF($B2736="","",IFERROR(MATCH($B2736,'メンバー'!$B$5:$B$24,0),"なし"))</f>
        <v/>
      </c>
    </row>
    <row r="2737" ht="17" customHeight="1">
      <c r="A2737" s="23" t="n"/>
      <c r="B2737" s="21" t="n"/>
      <c r="C2737" s="21" t="n"/>
      <c r="D2737" s="29">
        <f>IF(OR($O2737="",$O2737="なし"),"",INDEX('案件'!$B$5:$B$84,$O2737)&amp;"")</f>
        <v/>
      </c>
      <c r="E2737" s="19" t="n"/>
      <c r="F2737" s="22" t="n"/>
      <c r="G2737" s="22" t="n"/>
      <c r="H2737" s="19" t="n"/>
      <c r="I2737" s="30">
        <f>IF(AND($F2737="",$G2737=""),"",IF(N('設定'!$B$11)&gt;0,ROUND((N($F2737)*60+N($G2737))/N('設定'!$B$11),0)*N('設定'!$B$11),(N($F2737)*60+N($G2737)))/60)</f>
        <v/>
      </c>
      <c r="J2737" s="31">
        <f>IF(OR($I2737="",$P2737="",$P2737="なし"),"",$I2737*N(INDEX('メンバー'!$D$5:$D$24,$P2737)))</f>
        <v/>
      </c>
      <c r="K2737" s="32">
        <f>IF(OR($O2737="",$O2737="なし"),"",INDEX('案件'!$D$5:$D$84,$O2737)&amp;"")</f>
        <v/>
      </c>
      <c r="L2737" s="32">
        <f>IF(AND($A2737="",$B2737="",$C2737="",$F2737="",$G2737=""),"",IF(NOT(ISNUMBER($A2737)),"日付がない",IF($P2737="","氏名がない",IF($P2737="なし","氏名がメンバーにない",IF($O2737="","案件コードがない",IF($O2737="なし","案件コードが案件にない",IF($I2737="","時間がない",IF((N($F2737)*60+N($G2737))=0,"時間が0",IF($I2737=0,"丸めると0分","")))))))))</f>
        <v/>
      </c>
      <c r="M2737" s="58" t="n"/>
      <c r="N2737" s="33">
        <f>IF(ISNUMBER($A2737),DATE(YEAR($A2737),MONTH($A2737),1),"")</f>
        <v/>
      </c>
      <c r="O2737" s="34">
        <f>IF($C2737="","",IFERROR(MATCH($C2737,'案件'!$A$5:$A$84,0),"なし"))</f>
        <v/>
      </c>
      <c r="P2737" s="34">
        <f>IF($B2737="","",IFERROR(MATCH($B2737,'メンバー'!$B$5:$B$24,0),"なし"))</f>
        <v/>
      </c>
    </row>
    <row r="2738" ht="17" customHeight="1">
      <c r="A2738" s="23" t="n"/>
      <c r="B2738" s="21" t="n"/>
      <c r="C2738" s="21" t="n"/>
      <c r="D2738" s="29">
        <f>IF(OR($O2738="",$O2738="なし"),"",INDEX('案件'!$B$5:$B$84,$O2738)&amp;"")</f>
        <v/>
      </c>
      <c r="E2738" s="19" t="n"/>
      <c r="F2738" s="22" t="n"/>
      <c r="G2738" s="22" t="n"/>
      <c r="H2738" s="19" t="n"/>
      <c r="I2738" s="30">
        <f>IF(AND($F2738="",$G2738=""),"",IF(N('設定'!$B$11)&gt;0,ROUND((N($F2738)*60+N($G2738))/N('設定'!$B$11),0)*N('設定'!$B$11),(N($F2738)*60+N($G2738)))/60)</f>
        <v/>
      </c>
      <c r="J2738" s="31">
        <f>IF(OR($I2738="",$P2738="",$P2738="なし"),"",$I2738*N(INDEX('メンバー'!$D$5:$D$24,$P2738)))</f>
        <v/>
      </c>
      <c r="K2738" s="32">
        <f>IF(OR($O2738="",$O2738="なし"),"",INDEX('案件'!$D$5:$D$84,$O2738)&amp;"")</f>
        <v/>
      </c>
      <c r="L2738" s="32">
        <f>IF(AND($A2738="",$B2738="",$C2738="",$F2738="",$G2738=""),"",IF(NOT(ISNUMBER($A2738)),"日付がない",IF($P2738="","氏名がない",IF($P2738="なし","氏名がメンバーにない",IF($O2738="","案件コードがない",IF($O2738="なし","案件コードが案件にない",IF($I2738="","時間がない",IF((N($F2738)*60+N($G2738))=0,"時間が0",IF($I2738=0,"丸めると0分","")))))))))</f>
        <v/>
      </c>
      <c r="M2738" s="58" t="n"/>
      <c r="N2738" s="33">
        <f>IF(ISNUMBER($A2738),DATE(YEAR($A2738),MONTH($A2738),1),"")</f>
        <v/>
      </c>
      <c r="O2738" s="34">
        <f>IF($C2738="","",IFERROR(MATCH($C2738,'案件'!$A$5:$A$84,0),"なし"))</f>
        <v/>
      </c>
      <c r="P2738" s="34">
        <f>IF($B2738="","",IFERROR(MATCH($B2738,'メンバー'!$B$5:$B$24,0),"なし"))</f>
        <v/>
      </c>
    </row>
    <row r="2739" ht="17" customHeight="1">
      <c r="A2739" s="23" t="n"/>
      <c r="B2739" s="21" t="n"/>
      <c r="C2739" s="21" t="n"/>
      <c r="D2739" s="29">
        <f>IF(OR($O2739="",$O2739="なし"),"",INDEX('案件'!$B$5:$B$84,$O2739)&amp;"")</f>
        <v/>
      </c>
      <c r="E2739" s="19" t="n"/>
      <c r="F2739" s="22" t="n"/>
      <c r="G2739" s="22" t="n"/>
      <c r="H2739" s="19" t="n"/>
      <c r="I2739" s="30">
        <f>IF(AND($F2739="",$G2739=""),"",IF(N('設定'!$B$11)&gt;0,ROUND((N($F2739)*60+N($G2739))/N('設定'!$B$11),0)*N('設定'!$B$11),(N($F2739)*60+N($G2739)))/60)</f>
        <v/>
      </c>
      <c r="J2739" s="31">
        <f>IF(OR($I2739="",$P2739="",$P2739="なし"),"",$I2739*N(INDEX('メンバー'!$D$5:$D$24,$P2739)))</f>
        <v/>
      </c>
      <c r="K2739" s="32">
        <f>IF(OR($O2739="",$O2739="なし"),"",INDEX('案件'!$D$5:$D$84,$O2739)&amp;"")</f>
        <v/>
      </c>
      <c r="L2739" s="32">
        <f>IF(AND($A2739="",$B2739="",$C2739="",$F2739="",$G2739=""),"",IF(NOT(ISNUMBER($A2739)),"日付がない",IF($P2739="","氏名がない",IF($P2739="なし","氏名がメンバーにない",IF($O2739="","案件コードがない",IF($O2739="なし","案件コードが案件にない",IF($I2739="","時間がない",IF((N($F2739)*60+N($G2739))=0,"時間が0",IF($I2739=0,"丸めると0分","")))))))))</f>
        <v/>
      </c>
      <c r="M2739" s="58" t="n"/>
      <c r="N2739" s="33">
        <f>IF(ISNUMBER($A2739),DATE(YEAR($A2739),MONTH($A2739),1),"")</f>
        <v/>
      </c>
      <c r="O2739" s="34">
        <f>IF($C2739="","",IFERROR(MATCH($C2739,'案件'!$A$5:$A$84,0),"なし"))</f>
        <v/>
      </c>
      <c r="P2739" s="34">
        <f>IF($B2739="","",IFERROR(MATCH($B2739,'メンバー'!$B$5:$B$24,0),"なし"))</f>
        <v/>
      </c>
    </row>
    <row r="2740" ht="17" customHeight="1">
      <c r="A2740" s="23" t="n"/>
      <c r="B2740" s="21" t="n"/>
      <c r="C2740" s="21" t="n"/>
      <c r="D2740" s="29">
        <f>IF(OR($O2740="",$O2740="なし"),"",INDEX('案件'!$B$5:$B$84,$O2740)&amp;"")</f>
        <v/>
      </c>
      <c r="E2740" s="19" t="n"/>
      <c r="F2740" s="22" t="n"/>
      <c r="G2740" s="22" t="n"/>
      <c r="H2740" s="19" t="n"/>
      <c r="I2740" s="30">
        <f>IF(AND($F2740="",$G2740=""),"",IF(N('設定'!$B$11)&gt;0,ROUND((N($F2740)*60+N($G2740))/N('設定'!$B$11),0)*N('設定'!$B$11),(N($F2740)*60+N($G2740)))/60)</f>
        <v/>
      </c>
      <c r="J2740" s="31">
        <f>IF(OR($I2740="",$P2740="",$P2740="なし"),"",$I2740*N(INDEX('メンバー'!$D$5:$D$24,$P2740)))</f>
        <v/>
      </c>
      <c r="K2740" s="32">
        <f>IF(OR($O2740="",$O2740="なし"),"",INDEX('案件'!$D$5:$D$84,$O2740)&amp;"")</f>
        <v/>
      </c>
      <c r="L2740" s="32">
        <f>IF(AND($A2740="",$B2740="",$C2740="",$F2740="",$G2740=""),"",IF(NOT(ISNUMBER($A2740)),"日付がない",IF($P2740="","氏名がない",IF($P2740="なし","氏名がメンバーにない",IF($O2740="","案件コードがない",IF($O2740="なし","案件コードが案件にない",IF($I2740="","時間がない",IF((N($F2740)*60+N($G2740))=0,"時間が0",IF($I2740=0,"丸めると0分","")))))))))</f>
        <v/>
      </c>
      <c r="M2740" s="58" t="n"/>
      <c r="N2740" s="33">
        <f>IF(ISNUMBER($A2740),DATE(YEAR($A2740),MONTH($A2740),1),"")</f>
        <v/>
      </c>
      <c r="O2740" s="34">
        <f>IF($C2740="","",IFERROR(MATCH($C2740,'案件'!$A$5:$A$84,0),"なし"))</f>
        <v/>
      </c>
      <c r="P2740" s="34">
        <f>IF($B2740="","",IFERROR(MATCH($B2740,'メンバー'!$B$5:$B$24,0),"なし"))</f>
        <v/>
      </c>
    </row>
    <row r="2741" ht="17" customHeight="1">
      <c r="A2741" s="23" t="n"/>
      <c r="B2741" s="21" t="n"/>
      <c r="C2741" s="21" t="n"/>
      <c r="D2741" s="29">
        <f>IF(OR($O2741="",$O2741="なし"),"",INDEX('案件'!$B$5:$B$84,$O2741)&amp;"")</f>
        <v/>
      </c>
      <c r="E2741" s="19" t="n"/>
      <c r="F2741" s="22" t="n"/>
      <c r="G2741" s="22" t="n"/>
      <c r="H2741" s="19" t="n"/>
      <c r="I2741" s="30">
        <f>IF(AND($F2741="",$G2741=""),"",IF(N('設定'!$B$11)&gt;0,ROUND((N($F2741)*60+N($G2741))/N('設定'!$B$11),0)*N('設定'!$B$11),(N($F2741)*60+N($G2741)))/60)</f>
        <v/>
      </c>
      <c r="J2741" s="31">
        <f>IF(OR($I2741="",$P2741="",$P2741="なし"),"",$I2741*N(INDEX('メンバー'!$D$5:$D$24,$P2741)))</f>
        <v/>
      </c>
      <c r="K2741" s="32">
        <f>IF(OR($O2741="",$O2741="なし"),"",INDEX('案件'!$D$5:$D$84,$O2741)&amp;"")</f>
        <v/>
      </c>
      <c r="L2741" s="32">
        <f>IF(AND($A2741="",$B2741="",$C2741="",$F2741="",$G2741=""),"",IF(NOT(ISNUMBER($A2741)),"日付がない",IF($P2741="","氏名がない",IF($P2741="なし","氏名がメンバーにない",IF($O2741="","案件コードがない",IF($O2741="なし","案件コードが案件にない",IF($I2741="","時間がない",IF((N($F2741)*60+N($G2741))=0,"時間が0",IF($I2741=0,"丸めると0分","")))))))))</f>
        <v/>
      </c>
      <c r="M2741" s="58" t="n"/>
      <c r="N2741" s="33">
        <f>IF(ISNUMBER($A2741),DATE(YEAR($A2741),MONTH($A2741),1),"")</f>
        <v/>
      </c>
      <c r="O2741" s="34">
        <f>IF($C2741="","",IFERROR(MATCH($C2741,'案件'!$A$5:$A$84,0),"なし"))</f>
        <v/>
      </c>
      <c r="P2741" s="34">
        <f>IF($B2741="","",IFERROR(MATCH($B2741,'メンバー'!$B$5:$B$24,0),"なし"))</f>
        <v/>
      </c>
    </row>
    <row r="2742" ht="17" customHeight="1">
      <c r="A2742" s="23" t="n"/>
      <c r="B2742" s="21" t="n"/>
      <c r="C2742" s="21" t="n"/>
      <c r="D2742" s="29">
        <f>IF(OR($O2742="",$O2742="なし"),"",INDEX('案件'!$B$5:$B$84,$O2742)&amp;"")</f>
        <v/>
      </c>
      <c r="E2742" s="19" t="n"/>
      <c r="F2742" s="22" t="n"/>
      <c r="G2742" s="22" t="n"/>
      <c r="H2742" s="19" t="n"/>
      <c r="I2742" s="30">
        <f>IF(AND($F2742="",$G2742=""),"",IF(N('設定'!$B$11)&gt;0,ROUND((N($F2742)*60+N($G2742))/N('設定'!$B$11),0)*N('設定'!$B$11),(N($F2742)*60+N($G2742)))/60)</f>
        <v/>
      </c>
      <c r="J2742" s="31">
        <f>IF(OR($I2742="",$P2742="",$P2742="なし"),"",$I2742*N(INDEX('メンバー'!$D$5:$D$24,$P2742)))</f>
        <v/>
      </c>
      <c r="K2742" s="32">
        <f>IF(OR($O2742="",$O2742="なし"),"",INDEX('案件'!$D$5:$D$84,$O2742)&amp;"")</f>
        <v/>
      </c>
      <c r="L2742" s="32">
        <f>IF(AND($A2742="",$B2742="",$C2742="",$F2742="",$G2742=""),"",IF(NOT(ISNUMBER($A2742)),"日付がない",IF($P2742="","氏名がない",IF($P2742="なし","氏名がメンバーにない",IF($O2742="","案件コードがない",IF($O2742="なし","案件コードが案件にない",IF($I2742="","時間がない",IF((N($F2742)*60+N($G2742))=0,"時間が0",IF($I2742=0,"丸めると0分","")))))))))</f>
        <v/>
      </c>
      <c r="M2742" s="58" t="n"/>
      <c r="N2742" s="33">
        <f>IF(ISNUMBER($A2742),DATE(YEAR($A2742),MONTH($A2742),1),"")</f>
        <v/>
      </c>
      <c r="O2742" s="34">
        <f>IF($C2742="","",IFERROR(MATCH($C2742,'案件'!$A$5:$A$84,0),"なし"))</f>
        <v/>
      </c>
      <c r="P2742" s="34">
        <f>IF($B2742="","",IFERROR(MATCH($B2742,'メンバー'!$B$5:$B$24,0),"なし"))</f>
        <v/>
      </c>
    </row>
    <row r="2743" ht="17" customHeight="1">
      <c r="A2743" s="23" t="n"/>
      <c r="B2743" s="21" t="n"/>
      <c r="C2743" s="21" t="n"/>
      <c r="D2743" s="29">
        <f>IF(OR($O2743="",$O2743="なし"),"",INDEX('案件'!$B$5:$B$84,$O2743)&amp;"")</f>
        <v/>
      </c>
      <c r="E2743" s="19" t="n"/>
      <c r="F2743" s="22" t="n"/>
      <c r="G2743" s="22" t="n"/>
      <c r="H2743" s="19" t="n"/>
      <c r="I2743" s="30">
        <f>IF(AND($F2743="",$G2743=""),"",IF(N('設定'!$B$11)&gt;0,ROUND((N($F2743)*60+N($G2743))/N('設定'!$B$11),0)*N('設定'!$B$11),(N($F2743)*60+N($G2743)))/60)</f>
        <v/>
      </c>
      <c r="J2743" s="31">
        <f>IF(OR($I2743="",$P2743="",$P2743="なし"),"",$I2743*N(INDEX('メンバー'!$D$5:$D$24,$P2743)))</f>
        <v/>
      </c>
      <c r="K2743" s="32">
        <f>IF(OR($O2743="",$O2743="なし"),"",INDEX('案件'!$D$5:$D$84,$O2743)&amp;"")</f>
        <v/>
      </c>
      <c r="L2743" s="32">
        <f>IF(AND($A2743="",$B2743="",$C2743="",$F2743="",$G2743=""),"",IF(NOT(ISNUMBER($A2743)),"日付がない",IF($P2743="","氏名がない",IF($P2743="なし","氏名がメンバーにない",IF($O2743="","案件コードがない",IF($O2743="なし","案件コードが案件にない",IF($I2743="","時間がない",IF((N($F2743)*60+N($G2743))=0,"時間が0",IF($I2743=0,"丸めると0分","")))))))))</f>
        <v/>
      </c>
      <c r="M2743" s="58" t="n"/>
      <c r="N2743" s="33">
        <f>IF(ISNUMBER($A2743),DATE(YEAR($A2743),MONTH($A2743),1),"")</f>
        <v/>
      </c>
      <c r="O2743" s="34">
        <f>IF($C2743="","",IFERROR(MATCH($C2743,'案件'!$A$5:$A$84,0),"なし"))</f>
        <v/>
      </c>
      <c r="P2743" s="34">
        <f>IF($B2743="","",IFERROR(MATCH($B2743,'メンバー'!$B$5:$B$24,0),"なし"))</f>
        <v/>
      </c>
    </row>
    <row r="2744" ht="17" customHeight="1">
      <c r="A2744" s="23" t="n"/>
      <c r="B2744" s="21" t="n"/>
      <c r="C2744" s="21" t="n"/>
      <c r="D2744" s="29">
        <f>IF(OR($O2744="",$O2744="なし"),"",INDEX('案件'!$B$5:$B$84,$O2744)&amp;"")</f>
        <v/>
      </c>
      <c r="E2744" s="19" t="n"/>
      <c r="F2744" s="22" t="n"/>
      <c r="G2744" s="22" t="n"/>
      <c r="H2744" s="19" t="n"/>
      <c r="I2744" s="30">
        <f>IF(AND($F2744="",$G2744=""),"",IF(N('設定'!$B$11)&gt;0,ROUND((N($F2744)*60+N($G2744))/N('設定'!$B$11),0)*N('設定'!$B$11),(N($F2744)*60+N($G2744)))/60)</f>
        <v/>
      </c>
      <c r="J2744" s="31">
        <f>IF(OR($I2744="",$P2744="",$P2744="なし"),"",$I2744*N(INDEX('メンバー'!$D$5:$D$24,$P2744)))</f>
        <v/>
      </c>
      <c r="K2744" s="32">
        <f>IF(OR($O2744="",$O2744="なし"),"",INDEX('案件'!$D$5:$D$84,$O2744)&amp;"")</f>
        <v/>
      </c>
      <c r="L2744" s="32">
        <f>IF(AND($A2744="",$B2744="",$C2744="",$F2744="",$G2744=""),"",IF(NOT(ISNUMBER($A2744)),"日付がない",IF($P2744="","氏名がない",IF($P2744="なし","氏名がメンバーにない",IF($O2744="","案件コードがない",IF($O2744="なし","案件コードが案件にない",IF($I2744="","時間がない",IF((N($F2744)*60+N($G2744))=0,"時間が0",IF($I2744=0,"丸めると0分","")))))))))</f>
        <v/>
      </c>
      <c r="M2744" s="58" t="n"/>
      <c r="N2744" s="33">
        <f>IF(ISNUMBER($A2744),DATE(YEAR($A2744),MONTH($A2744),1),"")</f>
        <v/>
      </c>
      <c r="O2744" s="34">
        <f>IF($C2744="","",IFERROR(MATCH($C2744,'案件'!$A$5:$A$84,0),"なし"))</f>
        <v/>
      </c>
      <c r="P2744" s="34">
        <f>IF($B2744="","",IFERROR(MATCH($B2744,'メンバー'!$B$5:$B$24,0),"なし"))</f>
        <v/>
      </c>
    </row>
    <row r="2745" ht="17" customHeight="1">
      <c r="A2745" s="23" t="n"/>
      <c r="B2745" s="21" t="n"/>
      <c r="C2745" s="21" t="n"/>
      <c r="D2745" s="29">
        <f>IF(OR($O2745="",$O2745="なし"),"",INDEX('案件'!$B$5:$B$84,$O2745)&amp;"")</f>
        <v/>
      </c>
      <c r="E2745" s="19" t="n"/>
      <c r="F2745" s="22" t="n"/>
      <c r="G2745" s="22" t="n"/>
      <c r="H2745" s="19" t="n"/>
      <c r="I2745" s="30">
        <f>IF(AND($F2745="",$G2745=""),"",IF(N('設定'!$B$11)&gt;0,ROUND((N($F2745)*60+N($G2745))/N('設定'!$B$11),0)*N('設定'!$B$11),(N($F2745)*60+N($G2745)))/60)</f>
        <v/>
      </c>
      <c r="J2745" s="31">
        <f>IF(OR($I2745="",$P2745="",$P2745="なし"),"",$I2745*N(INDEX('メンバー'!$D$5:$D$24,$P2745)))</f>
        <v/>
      </c>
      <c r="K2745" s="32">
        <f>IF(OR($O2745="",$O2745="なし"),"",INDEX('案件'!$D$5:$D$84,$O2745)&amp;"")</f>
        <v/>
      </c>
      <c r="L2745" s="32">
        <f>IF(AND($A2745="",$B2745="",$C2745="",$F2745="",$G2745=""),"",IF(NOT(ISNUMBER($A2745)),"日付がない",IF($P2745="","氏名がない",IF($P2745="なし","氏名がメンバーにない",IF($O2745="","案件コードがない",IF($O2745="なし","案件コードが案件にない",IF($I2745="","時間がない",IF((N($F2745)*60+N($G2745))=0,"時間が0",IF($I2745=0,"丸めると0分","")))))))))</f>
        <v/>
      </c>
      <c r="M2745" s="58" t="n"/>
      <c r="N2745" s="33">
        <f>IF(ISNUMBER($A2745),DATE(YEAR($A2745),MONTH($A2745),1),"")</f>
        <v/>
      </c>
      <c r="O2745" s="34">
        <f>IF($C2745="","",IFERROR(MATCH($C2745,'案件'!$A$5:$A$84,0),"なし"))</f>
        <v/>
      </c>
      <c r="P2745" s="34">
        <f>IF($B2745="","",IFERROR(MATCH($B2745,'メンバー'!$B$5:$B$24,0),"なし"))</f>
        <v/>
      </c>
    </row>
    <row r="2746" ht="17" customHeight="1">
      <c r="A2746" s="23" t="n"/>
      <c r="B2746" s="21" t="n"/>
      <c r="C2746" s="21" t="n"/>
      <c r="D2746" s="29">
        <f>IF(OR($O2746="",$O2746="なし"),"",INDEX('案件'!$B$5:$B$84,$O2746)&amp;"")</f>
        <v/>
      </c>
      <c r="E2746" s="19" t="n"/>
      <c r="F2746" s="22" t="n"/>
      <c r="G2746" s="22" t="n"/>
      <c r="H2746" s="19" t="n"/>
      <c r="I2746" s="30">
        <f>IF(AND($F2746="",$G2746=""),"",IF(N('設定'!$B$11)&gt;0,ROUND((N($F2746)*60+N($G2746))/N('設定'!$B$11),0)*N('設定'!$B$11),(N($F2746)*60+N($G2746)))/60)</f>
        <v/>
      </c>
      <c r="J2746" s="31">
        <f>IF(OR($I2746="",$P2746="",$P2746="なし"),"",$I2746*N(INDEX('メンバー'!$D$5:$D$24,$P2746)))</f>
        <v/>
      </c>
      <c r="K2746" s="32">
        <f>IF(OR($O2746="",$O2746="なし"),"",INDEX('案件'!$D$5:$D$84,$O2746)&amp;"")</f>
        <v/>
      </c>
      <c r="L2746" s="32">
        <f>IF(AND($A2746="",$B2746="",$C2746="",$F2746="",$G2746=""),"",IF(NOT(ISNUMBER($A2746)),"日付がない",IF($P2746="","氏名がない",IF($P2746="なし","氏名がメンバーにない",IF($O2746="","案件コードがない",IF($O2746="なし","案件コードが案件にない",IF($I2746="","時間がない",IF((N($F2746)*60+N($G2746))=0,"時間が0",IF($I2746=0,"丸めると0分","")))))))))</f>
        <v/>
      </c>
      <c r="M2746" s="58" t="n"/>
      <c r="N2746" s="33">
        <f>IF(ISNUMBER($A2746),DATE(YEAR($A2746),MONTH($A2746),1),"")</f>
        <v/>
      </c>
      <c r="O2746" s="34">
        <f>IF($C2746="","",IFERROR(MATCH($C2746,'案件'!$A$5:$A$84,0),"なし"))</f>
        <v/>
      </c>
      <c r="P2746" s="34">
        <f>IF($B2746="","",IFERROR(MATCH($B2746,'メンバー'!$B$5:$B$24,0),"なし"))</f>
        <v/>
      </c>
    </row>
    <row r="2747" ht="17" customHeight="1">
      <c r="A2747" s="23" t="n"/>
      <c r="B2747" s="21" t="n"/>
      <c r="C2747" s="21" t="n"/>
      <c r="D2747" s="29">
        <f>IF(OR($O2747="",$O2747="なし"),"",INDEX('案件'!$B$5:$B$84,$O2747)&amp;"")</f>
        <v/>
      </c>
      <c r="E2747" s="19" t="n"/>
      <c r="F2747" s="22" t="n"/>
      <c r="G2747" s="22" t="n"/>
      <c r="H2747" s="19" t="n"/>
      <c r="I2747" s="30">
        <f>IF(AND($F2747="",$G2747=""),"",IF(N('設定'!$B$11)&gt;0,ROUND((N($F2747)*60+N($G2747))/N('設定'!$B$11),0)*N('設定'!$B$11),(N($F2747)*60+N($G2747)))/60)</f>
        <v/>
      </c>
      <c r="J2747" s="31">
        <f>IF(OR($I2747="",$P2747="",$P2747="なし"),"",$I2747*N(INDEX('メンバー'!$D$5:$D$24,$P2747)))</f>
        <v/>
      </c>
      <c r="K2747" s="32">
        <f>IF(OR($O2747="",$O2747="なし"),"",INDEX('案件'!$D$5:$D$84,$O2747)&amp;"")</f>
        <v/>
      </c>
      <c r="L2747" s="32">
        <f>IF(AND($A2747="",$B2747="",$C2747="",$F2747="",$G2747=""),"",IF(NOT(ISNUMBER($A2747)),"日付がない",IF($P2747="","氏名がない",IF($P2747="なし","氏名がメンバーにない",IF($O2747="","案件コードがない",IF($O2747="なし","案件コードが案件にない",IF($I2747="","時間がない",IF((N($F2747)*60+N($G2747))=0,"時間が0",IF($I2747=0,"丸めると0分","")))))))))</f>
        <v/>
      </c>
      <c r="M2747" s="58" t="n"/>
      <c r="N2747" s="33">
        <f>IF(ISNUMBER($A2747),DATE(YEAR($A2747),MONTH($A2747),1),"")</f>
        <v/>
      </c>
      <c r="O2747" s="34">
        <f>IF($C2747="","",IFERROR(MATCH($C2747,'案件'!$A$5:$A$84,0),"なし"))</f>
        <v/>
      </c>
      <c r="P2747" s="34">
        <f>IF($B2747="","",IFERROR(MATCH($B2747,'メンバー'!$B$5:$B$24,0),"なし"))</f>
        <v/>
      </c>
    </row>
    <row r="2748" ht="17" customHeight="1">
      <c r="A2748" s="23" t="n"/>
      <c r="B2748" s="21" t="n"/>
      <c r="C2748" s="21" t="n"/>
      <c r="D2748" s="29">
        <f>IF(OR($O2748="",$O2748="なし"),"",INDEX('案件'!$B$5:$B$84,$O2748)&amp;"")</f>
        <v/>
      </c>
      <c r="E2748" s="19" t="n"/>
      <c r="F2748" s="22" t="n"/>
      <c r="G2748" s="22" t="n"/>
      <c r="H2748" s="19" t="n"/>
      <c r="I2748" s="30">
        <f>IF(AND($F2748="",$G2748=""),"",IF(N('設定'!$B$11)&gt;0,ROUND((N($F2748)*60+N($G2748))/N('設定'!$B$11),0)*N('設定'!$B$11),(N($F2748)*60+N($G2748)))/60)</f>
        <v/>
      </c>
      <c r="J2748" s="31">
        <f>IF(OR($I2748="",$P2748="",$P2748="なし"),"",$I2748*N(INDEX('メンバー'!$D$5:$D$24,$P2748)))</f>
        <v/>
      </c>
      <c r="K2748" s="32">
        <f>IF(OR($O2748="",$O2748="なし"),"",INDEX('案件'!$D$5:$D$84,$O2748)&amp;"")</f>
        <v/>
      </c>
      <c r="L2748" s="32">
        <f>IF(AND($A2748="",$B2748="",$C2748="",$F2748="",$G2748=""),"",IF(NOT(ISNUMBER($A2748)),"日付がない",IF($P2748="","氏名がない",IF($P2748="なし","氏名がメンバーにない",IF($O2748="","案件コードがない",IF($O2748="なし","案件コードが案件にない",IF($I2748="","時間がない",IF((N($F2748)*60+N($G2748))=0,"時間が0",IF($I2748=0,"丸めると0分","")))))))))</f>
        <v/>
      </c>
      <c r="M2748" s="58" t="n"/>
      <c r="N2748" s="33">
        <f>IF(ISNUMBER($A2748),DATE(YEAR($A2748),MONTH($A2748),1),"")</f>
        <v/>
      </c>
      <c r="O2748" s="34">
        <f>IF($C2748="","",IFERROR(MATCH($C2748,'案件'!$A$5:$A$84,0),"なし"))</f>
        <v/>
      </c>
      <c r="P2748" s="34">
        <f>IF($B2748="","",IFERROR(MATCH($B2748,'メンバー'!$B$5:$B$24,0),"なし"))</f>
        <v/>
      </c>
    </row>
    <row r="2749" ht="17" customHeight="1">
      <c r="A2749" s="23" t="n"/>
      <c r="B2749" s="21" t="n"/>
      <c r="C2749" s="21" t="n"/>
      <c r="D2749" s="29">
        <f>IF(OR($O2749="",$O2749="なし"),"",INDEX('案件'!$B$5:$B$84,$O2749)&amp;"")</f>
        <v/>
      </c>
      <c r="E2749" s="19" t="n"/>
      <c r="F2749" s="22" t="n"/>
      <c r="G2749" s="22" t="n"/>
      <c r="H2749" s="19" t="n"/>
      <c r="I2749" s="30">
        <f>IF(AND($F2749="",$G2749=""),"",IF(N('設定'!$B$11)&gt;0,ROUND((N($F2749)*60+N($G2749))/N('設定'!$B$11),0)*N('設定'!$B$11),(N($F2749)*60+N($G2749)))/60)</f>
        <v/>
      </c>
      <c r="J2749" s="31">
        <f>IF(OR($I2749="",$P2749="",$P2749="なし"),"",$I2749*N(INDEX('メンバー'!$D$5:$D$24,$P2749)))</f>
        <v/>
      </c>
      <c r="K2749" s="32">
        <f>IF(OR($O2749="",$O2749="なし"),"",INDEX('案件'!$D$5:$D$84,$O2749)&amp;"")</f>
        <v/>
      </c>
      <c r="L2749" s="32">
        <f>IF(AND($A2749="",$B2749="",$C2749="",$F2749="",$G2749=""),"",IF(NOT(ISNUMBER($A2749)),"日付がない",IF($P2749="","氏名がない",IF($P2749="なし","氏名がメンバーにない",IF($O2749="","案件コードがない",IF($O2749="なし","案件コードが案件にない",IF($I2749="","時間がない",IF((N($F2749)*60+N($G2749))=0,"時間が0",IF($I2749=0,"丸めると0分","")))))))))</f>
        <v/>
      </c>
      <c r="M2749" s="58" t="n"/>
      <c r="N2749" s="33">
        <f>IF(ISNUMBER($A2749),DATE(YEAR($A2749),MONTH($A2749),1),"")</f>
        <v/>
      </c>
      <c r="O2749" s="34">
        <f>IF($C2749="","",IFERROR(MATCH($C2749,'案件'!$A$5:$A$84,0),"なし"))</f>
        <v/>
      </c>
      <c r="P2749" s="34">
        <f>IF($B2749="","",IFERROR(MATCH($B2749,'メンバー'!$B$5:$B$24,0),"なし"))</f>
        <v/>
      </c>
    </row>
    <row r="2750" ht="17" customHeight="1">
      <c r="A2750" s="23" t="n"/>
      <c r="B2750" s="21" t="n"/>
      <c r="C2750" s="21" t="n"/>
      <c r="D2750" s="29">
        <f>IF(OR($O2750="",$O2750="なし"),"",INDEX('案件'!$B$5:$B$84,$O2750)&amp;"")</f>
        <v/>
      </c>
      <c r="E2750" s="19" t="n"/>
      <c r="F2750" s="22" t="n"/>
      <c r="G2750" s="22" t="n"/>
      <c r="H2750" s="19" t="n"/>
      <c r="I2750" s="30">
        <f>IF(AND($F2750="",$G2750=""),"",IF(N('設定'!$B$11)&gt;0,ROUND((N($F2750)*60+N($G2750))/N('設定'!$B$11),0)*N('設定'!$B$11),(N($F2750)*60+N($G2750)))/60)</f>
        <v/>
      </c>
      <c r="J2750" s="31">
        <f>IF(OR($I2750="",$P2750="",$P2750="なし"),"",$I2750*N(INDEX('メンバー'!$D$5:$D$24,$P2750)))</f>
        <v/>
      </c>
      <c r="K2750" s="32">
        <f>IF(OR($O2750="",$O2750="なし"),"",INDEX('案件'!$D$5:$D$84,$O2750)&amp;"")</f>
        <v/>
      </c>
      <c r="L2750" s="32">
        <f>IF(AND($A2750="",$B2750="",$C2750="",$F2750="",$G2750=""),"",IF(NOT(ISNUMBER($A2750)),"日付がない",IF($P2750="","氏名がない",IF($P2750="なし","氏名がメンバーにない",IF($O2750="","案件コードがない",IF($O2750="なし","案件コードが案件にない",IF($I2750="","時間がない",IF((N($F2750)*60+N($G2750))=0,"時間が0",IF($I2750=0,"丸めると0分","")))))))))</f>
        <v/>
      </c>
      <c r="M2750" s="58" t="n"/>
      <c r="N2750" s="33">
        <f>IF(ISNUMBER($A2750),DATE(YEAR($A2750),MONTH($A2750),1),"")</f>
        <v/>
      </c>
      <c r="O2750" s="34">
        <f>IF($C2750="","",IFERROR(MATCH($C2750,'案件'!$A$5:$A$84,0),"なし"))</f>
        <v/>
      </c>
      <c r="P2750" s="34">
        <f>IF($B2750="","",IFERROR(MATCH($B2750,'メンバー'!$B$5:$B$24,0),"なし"))</f>
        <v/>
      </c>
    </row>
    <row r="2751" ht="17" customHeight="1">
      <c r="A2751" s="23" t="n"/>
      <c r="B2751" s="21" t="n"/>
      <c r="C2751" s="21" t="n"/>
      <c r="D2751" s="29">
        <f>IF(OR($O2751="",$O2751="なし"),"",INDEX('案件'!$B$5:$B$84,$O2751)&amp;"")</f>
        <v/>
      </c>
      <c r="E2751" s="19" t="n"/>
      <c r="F2751" s="22" t="n"/>
      <c r="G2751" s="22" t="n"/>
      <c r="H2751" s="19" t="n"/>
      <c r="I2751" s="30">
        <f>IF(AND($F2751="",$G2751=""),"",IF(N('設定'!$B$11)&gt;0,ROUND((N($F2751)*60+N($G2751))/N('設定'!$B$11),0)*N('設定'!$B$11),(N($F2751)*60+N($G2751)))/60)</f>
        <v/>
      </c>
      <c r="J2751" s="31">
        <f>IF(OR($I2751="",$P2751="",$P2751="なし"),"",$I2751*N(INDEX('メンバー'!$D$5:$D$24,$P2751)))</f>
        <v/>
      </c>
      <c r="K2751" s="32">
        <f>IF(OR($O2751="",$O2751="なし"),"",INDEX('案件'!$D$5:$D$84,$O2751)&amp;"")</f>
        <v/>
      </c>
      <c r="L2751" s="32">
        <f>IF(AND($A2751="",$B2751="",$C2751="",$F2751="",$G2751=""),"",IF(NOT(ISNUMBER($A2751)),"日付がない",IF($P2751="","氏名がない",IF($P2751="なし","氏名がメンバーにない",IF($O2751="","案件コードがない",IF($O2751="なし","案件コードが案件にない",IF($I2751="","時間がない",IF((N($F2751)*60+N($G2751))=0,"時間が0",IF($I2751=0,"丸めると0分","")))))))))</f>
        <v/>
      </c>
      <c r="M2751" s="58" t="n"/>
      <c r="N2751" s="33">
        <f>IF(ISNUMBER($A2751),DATE(YEAR($A2751),MONTH($A2751),1),"")</f>
        <v/>
      </c>
      <c r="O2751" s="34">
        <f>IF($C2751="","",IFERROR(MATCH($C2751,'案件'!$A$5:$A$84,0),"なし"))</f>
        <v/>
      </c>
      <c r="P2751" s="34">
        <f>IF($B2751="","",IFERROR(MATCH($B2751,'メンバー'!$B$5:$B$24,0),"なし"))</f>
        <v/>
      </c>
    </row>
    <row r="2752" ht="17" customHeight="1">
      <c r="A2752" s="23" t="n"/>
      <c r="B2752" s="21" t="n"/>
      <c r="C2752" s="21" t="n"/>
      <c r="D2752" s="29">
        <f>IF(OR($O2752="",$O2752="なし"),"",INDEX('案件'!$B$5:$B$84,$O2752)&amp;"")</f>
        <v/>
      </c>
      <c r="E2752" s="19" t="n"/>
      <c r="F2752" s="22" t="n"/>
      <c r="G2752" s="22" t="n"/>
      <c r="H2752" s="19" t="n"/>
      <c r="I2752" s="30">
        <f>IF(AND($F2752="",$G2752=""),"",IF(N('設定'!$B$11)&gt;0,ROUND((N($F2752)*60+N($G2752))/N('設定'!$B$11),0)*N('設定'!$B$11),(N($F2752)*60+N($G2752)))/60)</f>
        <v/>
      </c>
      <c r="J2752" s="31">
        <f>IF(OR($I2752="",$P2752="",$P2752="なし"),"",$I2752*N(INDEX('メンバー'!$D$5:$D$24,$P2752)))</f>
        <v/>
      </c>
      <c r="K2752" s="32">
        <f>IF(OR($O2752="",$O2752="なし"),"",INDEX('案件'!$D$5:$D$84,$O2752)&amp;"")</f>
        <v/>
      </c>
      <c r="L2752" s="32">
        <f>IF(AND($A2752="",$B2752="",$C2752="",$F2752="",$G2752=""),"",IF(NOT(ISNUMBER($A2752)),"日付がない",IF($P2752="","氏名がない",IF($P2752="なし","氏名がメンバーにない",IF($O2752="","案件コードがない",IF($O2752="なし","案件コードが案件にない",IF($I2752="","時間がない",IF((N($F2752)*60+N($G2752))=0,"時間が0",IF($I2752=0,"丸めると0分","")))))))))</f>
        <v/>
      </c>
      <c r="M2752" s="58" t="n"/>
      <c r="N2752" s="33">
        <f>IF(ISNUMBER($A2752),DATE(YEAR($A2752),MONTH($A2752),1),"")</f>
        <v/>
      </c>
      <c r="O2752" s="34">
        <f>IF($C2752="","",IFERROR(MATCH($C2752,'案件'!$A$5:$A$84,0),"なし"))</f>
        <v/>
      </c>
      <c r="P2752" s="34">
        <f>IF($B2752="","",IFERROR(MATCH($B2752,'メンバー'!$B$5:$B$24,0),"なし"))</f>
        <v/>
      </c>
    </row>
    <row r="2753" ht="17" customHeight="1">
      <c r="A2753" s="23" t="n"/>
      <c r="B2753" s="21" t="n"/>
      <c r="C2753" s="21" t="n"/>
      <c r="D2753" s="29">
        <f>IF(OR($O2753="",$O2753="なし"),"",INDEX('案件'!$B$5:$B$84,$O2753)&amp;"")</f>
        <v/>
      </c>
      <c r="E2753" s="19" t="n"/>
      <c r="F2753" s="22" t="n"/>
      <c r="G2753" s="22" t="n"/>
      <c r="H2753" s="19" t="n"/>
      <c r="I2753" s="30">
        <f>IF(AND($F2753="",$G2753=""),"",IF(N('設定'!$B$11)&gt;0,ROUND((N($F2753)*60+N($G2753))/N('設定'!$B$11),0)*N('設定'!$B$11),(N($F2753)*60+N($G2753)))/60)</f>
        <v/>
      </c>
      <c r="J2753" s="31">
        <f>IF(OR($I2753="",$P2753="",$P2753="なし"),"",$I2753*N(INDEX('メンバー'!$D$5:$D$24,$P2753)))</f>
        <v/>
      </c>
      <c r="K2753" s="32">
        <f>IF(OR($O2753="",$O2753="なし"),"",INDEX('案件'!$D$5:$D$84,$O2753)&amp;"")</f>
        <v/>
      </c>
      <c r="L2753" s="32">
        <f>IF(AND($A2753="",$B2753="",$C2753="",$F2753="",$G2753=""),"",IF(NOT(ISNUMBER($A2753)),"日付がない",IF($P2753="","氏名がない",IF($P2753="なし","氏名がメンバーにない",IF($O2753="","案件コードがない",IF($O2753="なし","案件コードが案件にない",IF($I2753="","時間がない",IF((N($F2753)*60+N($G2753))=0,"時間が0",IF($I2753=0,"丸めると0分","")))))))))</f>
        <v/>
      </c>
      <c r="M2753" s="58" t="n"/>
      <c r="N2753" s="33">
        <f>IF(ISNUMBER($A2753),DATE(YEAR($A2753),MONTH($A2753),1),"")</f>
        <v/>
      </c>
      <c r="O2753" s="34">
        <f>IF($C2753="","",IFERROR(MATCH($C2753,'案件'!$A$5:$A$84,0),"なし"))</f>
        <v/>
      </c>
      <c r="P2753" s="34">
        <f>IF($B2753="","",IFERROR(MATCH($B2753,'メンバー'!$B$5:$B$24,0),"なし"))</f>
        <v/>
      </c>
    </row>
    <row r="2754" ht="17" customHeight="1">
      <c r="A2754" s="23" t="n"/>
      <c r="B2754" s="21" t="n"/>
      <c r="C2754" s="21" t="n"/>
      <c r="D2754" s="29">
        <f>IF(OR($O2754="",$O2754="なし"),"",INDEX('案件'!$B$5:$B$84,$O2754)&amp;"")</f>
        <v/>
      </c>
      <c r="E2754" s="19" t="n"/>
      <c r="F2754" s="22" t="n"/>
      <c r="G2754" s="22" t="n"/>
      <c r="H2754" s="19" t="n"/>
      <c r="I2754" s="30">
        <f>IF(AND($F2754="",$G2754=""),"",IF(N('設定'!$B$11)&gt;0,ROUND((N($F2754)*60+N($G2754))/N('設定'!$B$11),0)*N('設定'!$B$11),(N($F2754)*60+N($G2754)))/60)</f>
        <v/>
      </c>
      <c r="J2754" s="31">
        <f>IF(OR($I2754="",$P2754="",$P2754="なし"),"",$I2754*N(INDEX('メンバー'!$D$5:$D$24,$P2754)))</f>
        <v/>
      </c>
      <c r="K2754" s="32">
        <f>IF(OR($O2754="",$O2754="なし"),"",INDEX('案件'!$D$5:$D$84,$O2754)&amp;"")</f>
        <v/>
      </c>
      <c r="L2754" s="32">
        <f>IF(AND($A2754="",$B2754="",$C2754="",$F2754="",$G2754=""),"",IF(NOT(ISNUMBER($A2754)),"日付がない",IF($P2754="","氏名がない",IF($P2754="なし","氏名がメンバーにない",IF($O2754="","案件コードがない",IF($O2754="なし","案件コードが案件にない",IF($I2754="","時間がない",IF((N($F2754)*60+N($G2754))=0,"時間が0",IF($I2754=0,"丸めると0分","")))))))))</f>
        <v/>
      </c>
      <c r="M2754" s="58" t="n"/>
      <c r="N2754" s="33">
        <f>IF(ISNUMBER($A2754),DATE(YEAR($A2754),MONTH($A2754),1),"")</f>
        <v/>
      </c>
      <c r="O2754" s="34">
        <f>IF($C2754="","",IFERROR(MATCH($C2754,'案件'!$A$5:$A$84,0),"なし"))</f>
        <v/>
      </c>
      <c r="P2754" s="34">
        <f>IF($B2754="","",IFERROR(MATCH($B2754,'メンバー'!$B$5:$B$24,0),"なし"))</f>
        <v/>
      </c>
    </row>
    <row r="2755" ht="17" customHeight="1">
      <c r="A2755" s="23" t="n"/>
      <c r="B2755" s="21" t="n"/>
      <c r="C2755" s="21" t="n"/>
      <c r="D2755" s="29">
        <f>IF(OR($O2755="",$O2755="なし"),"",INDEX('案件'!$B$5:$B$84,$O2755)&amp;"")</f>
        <v/>
      </c>
      <c r="E2755" s="19" t="n"/>
      <c r="F2755" s="22" t="n"/>
      <c r="G2755" s="22" t="n"/>
      <c r="H2755" s="19" t="n"/>
      <c r="I2755" s="30">
        <f>IF(AND($F2755="",$G2755=""),"",IF(N('設定'!$B$11)&gt;0,ROUND((N($F2755)*60+N($G2755))/N('設定'!$B$11),0)*N('設定'!$B$11),(N($F2755)*60+N($G2755)))/60)</f>
        <v/>
      </c>
      <c r="J2755" s="31">
        <f>IF(OR($I2755="",$P2755="",$P2755="なし"),"",$I2755*N(INDEX('メンバー'!$D$5:$D$24,$P2755)))</f>
        <v/>
      </c>
      <c r="K2755" s="32">
        <f>IF(OR($O2755="",$O2755="なし"),"",INDEX('案件'!$D$5:$D$84,$O2755)&amp;"")</f>
        <v/>
      </c>
      <c r="L2755" s="32">
        <f>IF(AND($A2755="",$B2755="",$C2755="",$F2755="",$G2755=""),"",IF(NOT(ISNUMBER($A2755)),"日付がない",IF($P2755="","氏名がない",IF($P2755="なし","氏名がメンバーにない",IF($O2755="","案件コードがない",IF($O2755="なし","案件コードが案件にない",IF($I2755="","時間がない",IF((N($F2755)*60+N($G2755))=0,"時間が0",IF($I2755=0,"丸めると0分","")))))))))</f>
        <v/>
      </c>
      <c r="M2755" s="58" t="n"/>
      <c r="N2755" s="33">
        <f>IF(ISNUMBER($A2755),DATE(YEAR($A2755),MONTH($A2755),1),"")</f>
        <v/>
      </c>
      <c r="O2755" s="34">
        <f>IF($C2755="","",IFERROR(MATCH($C2755,'案件'!$A$5:$A$84,0),"なし"))</f>
        <v/>
      </c>
      <c r="P2755" s="34">
        <f>IF($B2755="","",IFERROR(MATCH($B2755,'メンバー'!$B$5:$B$24,0),"なし"))</f>
        <v/>
      </c>
    </row>
    <row r="2756" ht="17" customHeight="1">
      <c r="A2756" s="23" t="n"/>
      <c r="B2756" s="21" t="n"/>
      <c r="C2756" s="21" t="n"/>
      <c r="D2756" s="29">
        <f>IF(OR($O2756="",$O2756="なし"),"",INDEX('案件'!$B$5:$B$84,$O2756)&amp;"")</f>
        <v/>
      </c>
      <c r="E2756" s="19" t="n"/>
      <c r="F2756" s="22" t="n"/>
      <c r="G2756" s="22" t="n"/>
      <c r="H2756" s="19" t="n"/>
      <c r="I2756" s="30">
        <f>IF(AND($F2756="",$G2756=""),"",IF(N('設定'!$B$11)&gt;0,ROUND((N($F2756)*60+N($G2756))/N('設定'!$B$11),0)*N('設定'!$B$11),(N($F2756)*60+N($G2756)))/60)</f>
        <v/>
      </c>
      <c r="J2756" s="31">
        <f>IF(OR($I2756="",$P2756="",$P2756="なし"),"",$I2756*N(INDEX('メンバー'!$D$5:$D$24,$P2756)))</f>
        <v/>
      </c>
      <c r="K2756" s="32">
        <f>IF(OR($O2756="",$O2756="なし"),"",INDEX('案件'!$D$5:$D$84,$O2756)&amp;"")</f>
        <v/>
      </c>
      <c r="L2756" s="32">
        <f>IF(AND($A2756="",$B2756="",$C2756="",$F2756="",$G2756=""),"",IF(NOT(ISNUMBER($A2756)),"日付がない",IF($P2756="","氏名がない",IF($P2756="なし","氏名がメンバーにない",IF($O2756="","案件コードがない",IF($O2756="なし","案件コードが案件にない",IF($I2756="","時間がない",IF((N($F2756)*60+N($G2756))=0,"時間が0",IF($I2756=0,"丸めると0分","")))))))))</f>
        <v/>
      </c>
      <c r="M2756" s="58" t="n"/>
      <c r="N2756" s="33">
        <f>IF(ISNUMBER($A2756),DATE(YEAR($A2756),MONTH($A2756),1),"")</f>
        <v/>
      </c>
      <c r="O2756" s="34">
        <f>IF($C2756="","",IFERROR(MATCH($C2756,'案件'!$A$5:$A$84,0),"なし"))</f>
        <v/>
      </c>
      <c r="P2756" s="34">
        <f>IF($B2756="","",IFERROR(MATCH($B2756,'メンバー'!$B$5:$B$24,0),"なし"))</f>
        <v/>
      </c>
    </row>
    <row r="2757" ht="17" customHeight="1">
      <c r="A2757" s="23" t="n"/>
      <c r="B2757" s="21" t="n"/>
      <c r="C2757" s="21" t="n"/>
      <c r="D2757" s="29">
        <f>IF(OR($O2757="",$O2757="なし"),"",INDEX('案件'!$B$5:$B$84,$O2757)&amp;"")</f>
        <v/>
      </c>
      <c r="E2757" s="19" t="n"/>
      <c r="F2757" s="22" t="n"/>
      <c r="G2757" s="22" t="n"/>
      <c r="H2757" s="19" t="n"/>
      <c r="I2757" s="30">
        <f>IF(AND($F2757="",$G2757=""),"",IF(N('設定'!$B$11)&gt;0,ROUND((N($F2757)*60+N($G2757))/N('設定'!$B$11),0)*N('設定'!$B$11),(N($F2757)*60+N($G2757)))/60)</f>
        <v/>
      </c>
      <c r="J2757" s="31">
        <f>IF(OR($I2757="",$P2757="",$P2757="なし"),"",$I2757*N(INDEX('メンバー'!$D$5:$D$24,$P2757)))</f>
        <v/>
      </c>
      <c r="K2757" s="32">
        <f>IF(OR($O2757="",$O2757="なし"),"",INDEX('案件'!$D$5:$D$84,$O2757)&amp;"")</f>
        <v/>
      </c>
      <c r="L2757" s="32">
        <f>IF(AND($A2757="",$B2757="",$C2757="",$F2757="",$G2757=""),"",IF(NOT(ISNUMBER($A2757)),"日付がない",IF($P2757="","氏名がない",IF($P2757="なし","氏名がメンバーにない",IF($O2757="","案件コードがない",IF($O2757="なし","案件コードが案件にない",IF($I2757="","時間がない",IF((N($F2757)*60+N($G2757))=0,"時間が0",IF($I2757=0,"丸めると0分","")))))))))</f>
        <v/>
      </c>
      <c r="M2757" s="58" t="n"/>
      <c r="N2757" s="33">
        <f>IF(ISNUMBER($A2757),DATE(YEAR($A2757),MONTH($A2757),1),"")</f>
        <v/>
      </c>
      <c r="O2757" s="34">
        <f>IF($C2757="","",IFERROR(MATCH($C2757,'案件'!$A$5:$A$84,0),"なし"))</f>
        <v/>
      </c>
      <c r="P2757" s="34">
        <f>IF($B2757="","",IFERROR(MATCH($B2757,'メンバー'!$B$5:$B$24,0),"なし"))</f>
        <v/>
      </c>
    </row>
    <row r="2758" ht="17" customHeight="1">
      <c r="A2758" s="23" t="n"/>
      <c r="B2758" s="21" t="n"/>
      <c r="C2758" s="21" t="n"/>
      <c r="D2758" s="29">
        <f>IF(OR($O2758="",$O2758="なし"),"",INDEX('案件'!$B$5:$B$84,$O2758)&amp;"")</f>
        <v/>
      </c>
      <c r="E2758" s="19" t="n"/>
      <c r="F2758" s="22" t="n"/>
      <c r="G2758" s="22" t="n"/>
      <c r="H2758" s="19" t="n"/>
      <c r="I2758" s="30">
        <f>IF(AND($F2758="",$G2758=""),"",IF(N('設定'!$B$11)&gt;0,ROUND((N($F2758)*60+N($G2758))/N('設定'!$B$11),0)*N('設定'!$B$11),(N($F2758)*60+N($G2758)))/60)</f>
        <v/>
      </c>
      <c r="J2758" s="31">
        <f>IF(OR($I2758="",$P2758="",$P2758="なし"),"",$I2758*N(INDEX('メンバー'!$D$5:$D$24,$P2758)))</f>
        <v/>
      </c>
      <c r="K2758" s="32">
        <f>IF(OR($O2758="",$O2758="なし"),"",INDEX('案件'!$D$5:$D$84,$O2758)&amp;"")</f>
        <v/>
      </c>
      <c r="L2758" s="32">
        <f>IF(AND($A2758="",$B2758="",$C2758="",$F2758="",$G2758=""),"",IF(NOT(ISNUMBER($A2758)),"日付がない",IF($P2758="","氏名がない",IF($P2758="なし","氏名がメンバーにない",IF($O2758="","案件コードがない",IF($O2758="なし","案件コードが案件にない",IF($I2758="","時間がない",IF((N($F2758)*60+N($G2758))=0,"時間が0",IF($I2758=0,"丸めると0分","")))))))))</f>
        <v/>
      </c>
      <c r="M2758" s="58" t="n"/>
      <c r="N2758" s="33">
        <f>IF(ISNUMBER($A2758),DATE(YEAR($A2758),MONTH($A2758),1),"")</f>
        <v/>
      </c>
      <c r="O2758" s="34">
        <f>IF($C2758="","",IFERROR(MATCH($C2758,'案件'!$A$5:$A$84,0),"なし"))</f>
        <v/>
      </c>
      <c r="P2758" s="34">
        <f>IF($B2758="","",IFERROR(MATCH($B2758,'メンバー'!$B$5:$B$24,0),"なし"))</f>
        <v/>
      </c>
    </row>
    <row r="2759" ht="17" customHeight="1">
      <c r="A2759" s="23" t="n"/>
      <c r="B2759" s="21" t="n"/>
      <c r="C2759" s="21" t="n"/>
      <c r="D2759" s="29">
        <f>IF(OR($O2759="",$O2759="なし"),"",INDEX('案件'!$B$5:$B$84,$O2759)&amp;"")</f>
        <v/>
      </c>
      <c r="E2759" s="19" t="n"/>
      <c r="F2759" s="22" t="n"/>
      <c r="G2759" s="22" t="n"/>
      <c r="H2759" s="19" t="n"/>
      <c r="I2759" s="30">
        <f>IF(AND($F2759="",$G2759=""),"",IF(N('設定'!$B$11)&gt;0,ROUND((N($F2759)*60+N($G2759))/N('設定'!$B$11),0)*N('設定'!$B$11),(N($F2759)*60+N($G2759)))/60)</f>
        <v/>
      </c>
      <c r="J2759" s="31">
        <f>IF(OR($I2759="",$P2759="",$P2759="なし"),"",$I2759*N(INDEX('メンバー'!$D$5:$D$24,$P2759)))</f>
        <v/>
      </c>
      <c r="K2759" s="32">
        <f>IF(OR($O2759="",$O2759="なし"),"",INDEX('案件'!$D$5:$D$84,$O2759)&amp;"")</f>
        <v/>
      </c>
      <c r="L2759" s="32">
        <f>IF(AND($A2759="",$B2759="",$C2759="",$F2759="",$G2759=""),"",IF(NOT(ISNUMBER($A2759)),"日付がない",IF($P2759="","氏名がない",IF($P2759="なし","氏名がメンバーにない",IF($O2759="","案件コードがない",IF($O2759="なし","案件コードが案件にない",IF($I2759="","時間がない",IF((N($F2759)*60+N($G2759))=0,"時間が0",IF($I2759=0,"丸めると0分","")))))))))</f>
        <v/>
      </c>
      <c r="M2759" s="58" t="n"/>
      <c r="N2759" s="33">
        <f>IF(ISNUMBER($A2759),DATE(YEAR($A2759),MONTH($A2759),1),"")</f>
        <v/>
      </c>
      <c r="O2759" s="34">
        <f>IF($C2759="","",IFERROR(MATCH($C2759,'案件'!$A$5:$A$84,0),"なし"))</f>
        <v/>
      </c>
      <c r="P2759" s="34">
        <f>IF($B2759="","",IFERROR(MATCH($B2759,'メンバー'!$B$5:$B$24,0),"なし"))</f>
        <v/>
      </c>
    </row>
    <row r="2760" ht="17" customHeight="1">
      <c r="A2760" s="23" t="n"/>
      <c r="B2760" s="21" t="n"/>
      <c r="C2760" s="21" t="n"/>
      <c r="D2760" s="29">
        <f>IF(OR($O2760="",$O2760="なし"),"",INDEX('案件'!$B$5:$B$84,$O2760)&amp;"")</f>
        <v/>
      </c>
      <c r="E2760" s="19" t="n"/>
      <c r="F2760" s="22" t="n"/>
      <c r="G2760" s="22" t="n"/>
      <c r="H2760" s="19" t="n"/>
      <c r="I2760" s="30">
        <f>IF(AND($F2760="",$G2760=""),"",IF(N('設定'!$B$11)&gt;0,ROUND((N($F2760)*60+N($G2760))/N('設定'!$B$11),0)*N('設定'!$B$11),(N($F2760)*60+N($G2760)))/60)</f>
        <v/>
      </c>
      <c r="J2760" s="31">
        <f>IF(OR($I2760="",$P2760="",$P2760="なし"),"",$I2760*N(INDEX('メンバー'!$D$5:$D$24,$P2760)))</f>
        <v/>
      </c>
      <c r="K2760" s="32">
        <f>IF(OR($O2760="",$O2760="なし"),"",INDEX('案件'!$D$5:$D$84,$O2760)&amp;"")</f>
        <v/>
      </c>
      <c r="L2760" s="32">
        <f>IF(AND($A2760="",$B2760="",$C2760="",$F2760="",$G2760=""),"",IF(NOT(ISNUMBER($A2760)),"日付がない",IF($P2760="","氏名がない",IF($P2760="なし","氏名がメンバーにない",IF($O2760="","案件コードがない",IF($O2760="なし","案件コードが案件にない",IF($I2760="","時間がない",IF((N($F2760)*60+N($G2760))=0,"時間が0",IF($I2760=0,"丸めると0分","")))))))))</f>
        <v/>
      </c>
      <c r="M2760" s="58" t="n"/>
      <c r="N2760" s="33">
        <f>IF(ISNUMBER($A2760),DATE(YEAR($A2760),MONTH($A2760),1),"")</f>
        <v/>
      </c>
      <c r="O2760" s="34">
        <f>IF($C2760="","",IFERROR(MATCH($C2760,'案件'!$A$5:$A$84,0),"なし"))</f>
        <v/>
      </c>
      <c r="P2760" s="34">
        <f>IF($B2760="","",IFERROR(MATCH($B2760,'メンバー'!$B$5:$B$24,0),"なし"))</f>
        <v/>
      </c>
    </row>
    <row r="2761" ht="17" customHeight="1">
      <c r="A2761" s="23" t="n"/>
      <c r="B2761" s="21" t="n"/>
      <c r="C2761" s="21" t="n"/>
      <c r="D2761" s="29">
        <f>IF(OR($O2761="",$O2761="なし"),"",INDEX('案件'!$B$5:$B$84,$O2761)&amp;"")</f>
        <v/>
      </c>
      <c r="E2761" s="19" t="n"/>
      <c r="F2761" s="22" t="n"/>
      <c r="G2761" s="22" t="n"/>
      <c r="H2761" s="19" t="n"/>
      <c r="I2761" s="30">
        <f>IF(AND($F2761="",$G2761=""),"",IF(N('設定'!$B$11)&gt;0,ROUND((N($F2761)*60+N($G2761))/N('設定'!$B$11),0)*N('設定'!$B$11),(N($F2761)*60+N($G2761)))/60)</f>
        <v/>
      </c>
      <c r="J2761" s="31">
        <f>IF(OR($I2761="",$P2761="",$P2761="なし"),"",$I2761*N(INDEX('メンバー'!$D$5:$D$24,$P2761)))</f>
        <v/>
      </c>
      <c r="K2761" s="32">
        <f>IF(OR($O2761="",$O2761="なし"),"",INDEX('案件'!$D$5:$D$84,$O2761)&amp;"")</f>
        <v/>
      </c>
      <c r="L2761" s="32">
        <f>IF(AND($A2761="",$B2761="",$C2761="",$F2761="",$G2761=""),"",IF(NOT(ISNUMBER($A2761)),"日付がない",IF($P2761="","氏名がない",IF($P2761="なし","氏名がメンバーにない",IF($O2761="","案件コードがない",IF($O2761="なし","案件コードが案件にない",IF($I2761="","時間がない",IF((N($F2761)*60+N($G2761))=0,"時間が0",IF($I2761=0,"丸めると0分","")))))))))</f>
        <v/>
      </c>
      <c r="M2761" s="58" t="n"/>
      <c r="N2761" s="33">
        <f>IF(ISNUMBER($A2761),DATE(YEAR($A2761),MONTH($A2761),1),"")</f>
        <v/>
      </c>
      <c r="O2761" s="34">
        <f>IF($C2761="","",IFERROR(MATCH($C2761,'案件'!$A$5:$A$84,0),"なし"))</f>
        <v/>
      </c>
      <c r="P2761" s="34">
        <f>IF($B2761="","",IFERROR(MATCH($B2761,'メンバー'!$B$5:$B$24,0),"なし"))</f>
        <v/>
      </c>
    </row>
    <row r="2762" ht="17" customHeight="1">
      <c r="A2762" s="23" t="n"/>
      <c r="B2762" s="21" t="n"/>
      <c r="C2762" s="21" t="n"/>
      <c r="D2762" s="29">
        <f>IF(OR($O2762="",$O2762="なし"),"",INDEX('案件'!$B$5:$B$84,$O2762)&amp;"")</f>
        <v/>
      </c>
      <c r="E2762" s="19" t="n"/>
      <c r="F2762" s="22" t="n"/>
      <c r="G2762" s="22" t="n"/>
      <c r="H2762" s="19" t="n"/>
      <c r="I2762" s="30">
        <f>IF(AND($F2762="",$G2762=""),"",IF(N('設定'!$B$11)&gt;0,ROUND((N($F2762)*60+N($G2762))/N('設定'!$B$11),0)*N('設定'!$B$11),(N($F2762)*60+N($G2762)))/60)</f>
        <v/>
      </c>
      <c r="J2762" s="31">
        <f>IF(OR($I2762="",$P2762="",$P2762="なし"),"",$I2762*N(INDEX('メンバー'!$D$5:$D$24,$P2762)))</f>
        <v/>
      </c>
      <c r="K2762" s="32">
        <f>IF(OR($O2762="",$O2762="なし"),"",INDEX('案件'!$D$5:$D$84,$O2762)&amp;"")</f>
        <v/>
      </c>
      <c r="L2762" s="32">
        <f>IF(AND($A2762="",$B2762="",$C2762="",$F2762="",$G2762=""),"",IF(NOT(ISNUMBER($A2762)),"日付がない",IF($P2762="","氏名がない",IF($P2762="なし","氏名がメンバーにない",IF($O2762="","案件コードがない",IF($O2762="なし","案件コードが案件にない",IF($I2762="","時間がない",IF((N($F2762)*60+N($G2762))=0,"時間が0",IF($I2762=0,"丸めると0分","")))))))))</f>
        <v/>
      </c>
      <c r="M2762" s="58" t="n"/>
      <c r="N2762" s="33">
        <f>IF(ISNUMBER($A2762),DATE(YEAR($A2762),MONTH($A2762),1),"")</f>
        <v/>
      </c>
      <c r="O2762" s="34">
        <f>IF($C2762="","",IFERROR(MATCH($C2762,'案件'!$A$5:$A$84,0),"なし"))</f>
        <v/>
      </c>
      <c r="P2762" s="34">
        <f>IF($B2762="","",IFERROR(MATCH($B2762,'メンバー'!$B$5:$B$24,0),"なし"))</f>
        <v/>
      </c>
    </row>
    <row r="2763" ht="17" customHeight="1">
      <c r="A2763" s="23" t="n"/>
      <c r="B2763" s="21" t="n"/>
      <c r="C2763" s="21" t="n"/>
      <c r="D2763" s="29">
        <f>IF(OR($O2763="",$O2763="なし"),"",INDEX('案件'!$B$5:$B$84,$O2763)&amp;"")</f>
        <v/>
      </c>
      <c r="E2763" s="19" t="n"/>
      <c r="F2763" s="22" t="n"/>
      <c r="G2763" s="22" t="n"/>
      <c r="H2763" s="19" t="n"/>
      <c r="I2763" s="30">
        <f>IF(AND($F2763="",$G2763=""),"",IF(N('設定'!$B$11)&gt;0,ROUND((N($F2763)*60+N($G2763))/N('設定'!$B$11),0)*N('設定'!$B$11),(N($F2763)*60+N($G2763)))/60)</f>
        <v/>
      </c>
      <c r="J2763" s="31">
        <f>IF(OR($I2763="",$P2763="",$P2763="なし"),"",$I2763*N(INDEX('メンバー'!$D$5:$D$24,$P2763)))</f>
        <v/>
      </c>
      <c r="K2763" s="32">
        <f>IF(OR($O2763="",$O2763="なし"),"",INDEX('案件'!$D$5:$D$84,$O2763)&amp;"")</f>
        <v/>
      </c>
      <c r="L2763" s="32">
        <f>IF(AND($A2763="",$B2763="",$C2763="",$F2763="",$G2763=""),"",IF(NOT(ISNUMBER($A2763)),"日付がない",IF($P2763="","氏名がない",IF($P2763="なし","氏名がメンバーにない",IF($O2763="","案件コードがない",IF($O2763="なし","案件コードが案件にない",IF($I2763="","時間がない",IF((N($F2763)*60+N($G2763))=0,"時間が0",IF($I2763=0,"丸めると0分","")))))))))</f>
        <v/>
      </c>
      <c r="M2763" s="58" t="n"/>
      <c r="N2763" s="33">
        <f>IF(ISNUMBER($A2763),DATE(YEAR($A2763),MONTH($A2763),1),"")</f>
        <v/>
      </c>
      <c r="O2763" s="34">
        <f>IF($C2763="","",IFERROR(MATCH($C2763,'案件'!$A$5:$A$84,0),"なし"))</f>
        <v/>
      </c>
      <c r="P2763" s="34">
        <f>IF($B2763="","",IFERROR(MATCH($B2763,'メンバー'!$B$5:$B$24,0),"なし"))</f>
        <v/>
      </c>
    </row>
    <row r="2764" ht="17" customHeight="1">
      <c r="A2764" s="23" t="n"/>
      <c r="B2764" s="21" t="n"/>
      <c r="C2764" s="21" t="n"/>
      <c r="D2764" s="29">
        <f>IF(OR($O2764="",$O2764="なし"),"",INDEX('案件'!$B$5:$B$84,$O2764)&amp;"")</f>
        <v/>
      </c>
      <c r="E2764" s="19" t="n"/>
      <c r="F2764" s="22" t="n"/>
      <c r="G2764" s="22" t="n"/>
      <c r="H2764" s="19" t="n"/>
      <c r="I2764" s="30">
        <f>IF(AND($F2764="",$G2764=""),"",IF(N('設定'!$B$11)&gt;0,ROUND((N($F2764)*60+N($G2764))/N('設定'!$B$11),0)*N('設定'!$B$11),(N($F2764)*60+N($G2764)))/60)</f>
        <v/>
      </c>
      <c r="J2764" s="31">
        <f>IF(OR($I2764="",$P2764="",$P2764="なし"),"",$I2764*N(INDEX('メンバー'!$D$5:$D$24,$P2764)))</f>
        <v/>
      </c>
      <c r="K2764" s="32">
        <f>IF(OR($O2764="",$O2764="なし"),"",INDEX('案件'!$D$5:$D$84,$O2764)&amp;"")</f>
        <v/>
      </c>
      <c r="L2764" s="32">
        <f>IF(AND($A2764="",$B2764="",$C2764="",$F2764="",$G2764=""),"",IF(NOT(ISNUMBER($A2764)),"日付がない",IF($P2764="","氏名がない",IF($P2764="なし","氏名がメンバーにない",IF($O2764="","案件コードがない",IF($O2764="なし","案件コードが案件にない",IF($I2764="","時間がない",IF((N($F2764)*60+N($G2764))=0,"時間が0",IF($I2764=0,"丸めると0分","")))))))))</f>
        <v/>
      </c>
      <c r="M2764" s="58" t="n"/>
      <c r="N2764" s="33">
        <f>IF(ISNUMBER($A2764),DATE(YEAR($A2764),MONTH($A2764),1),"")</f>
        <v/>
      </c>
      <c r="O2764" s="34">
        <f>IF($C2764="","",IFERROR(MATCH($C2764,'案件'!$A$5:$A$84,0),"なし"))</f>
        <v/>
      </c>
      <c r="P2764" s="34">
        <f>IF($B2764="","",IFERROR(MATCH($B2764,'メンバー'!$B$5:$B$24,0),"なし"))</f>
        <v/>
      </c>
    </row>
    <row r="2765" ht="17" customHeight="1">
      <c r="A2765" s="23" t="n"/>
      <c r="B2765" s="21" t="n"/>
      <c r="C2765" s="21" t="n"/>
      <c r="D2765" s="29">
        <f>IF(OR($O2765="",$O2765="なし"),"",INDEX('案件'!$B$5:$B$84,$O2765)&amp;"")</f>
        <v/>
      </c>
      <c r="E2765" s="19" t="n"/>
      <c r="F2765" s="22" t="n"/>
      <c r="G2765" s="22" t="n"/>
      <c r="H2765" s="19" t="n"/>
      <c r="I2765" s="30">
        <f>IF(AND($F2765="",$G2765=""),"",IF(N('設定'!$B$11)&gt;0,ROUND((N($F2765)*60+N($G2765))/N('設定'!$B$11),0)*N('設定'!$B$11),(N($F2765)*60+N($G2765)))/60)</f>
        <v/>
      </c>
      <c r="J2765" s="31">
        <f>IF(OR($I2765="",$P2765="",$P2765="なし"),"",$I2765*N(INDEX('メンバー'!$D$5:$D$24,$P2765)))</f>
        <v/>
      </c>
      <c r="K2765" s="32">
        <f>IF(OR($O2765="",$O2765="なし"),"",INDEX('案件'!$D$5:$D$84,$O2765)&amp;"")</f>
        <v/>
      </c>
      <c r="L2765" s="32">
        <f>IF(AND($A2765="",$B2765="",$C2765="",$F2765="",$G2765=""),"",IF(NOT(ISNUMBER($A2765)),"日付がない",IF($P2765="","氏名がない",IF($P2765="なし","氏名がメンバーにない",IF($O2765="","案件コードがない",IF($O2765="なし","案件コードが案件にない",IF($I2765="","時間がない",IF((N($F2765)*60+N($G2765))=0,"時間が0",IF($I2765=0,"丸めると0分","")))))))))</f>
        <v/>
      </c>
      <c r="M2765" s="58" t="n"/>
      <c r="N2765" s="33">
        <f>IF(ISNUMBER($A2765),DATE(YEAR($A2765),MONTH($A2765),1),"")</f>
        <v/>
      </c>
      <c r="O2765" s="34">
        <f>IF($C2765="","",IFERROR(MATCH($C2765,'案件'!$A$5:$A$84,0),"なし"))</f>
        <v/>
      </c>
      <c r="P2765" s="34">
        <f>IF($B2765="","",IFERROR(MATCH($B2765,'メンバー'!$B$5:$B$24,0),"なし"))</f>
        <v/>
      </c>
    </row>
    <row r="2766" ht="17" customHeight="1">
      <c r="A2766" s="23" t="n"/>
      <c r="B2766" s="21" t="n"/>
      <c r="C2766" s="21" t="n"/>
      <c r="D2766" s="29">
        <f>IF(OR($O2766="",$O2766="なし"),"",INDEX('案件'!$B$5:$B$84,$O2766)&amp;"")</f>
        <v/>
      </c>
      <c r="E2766" s="19" t="n"/>
      <c r="F2766" s="22" t="n"/>
      <c r="G2766" s="22" t="n"/>
      <c r="H2766" s="19" t="n"/>
      <c r="I2766" s="30">
        <f>IF(AND($F2766="",$G2766=""),"",IF(N('設定'!$B$11)&gt;0,ROUND((N($F2766)*60+N($G2766))/N('設定'!$B$11),0)*N('設定'!$B$11),(N($F2766)*60+N($G2766)))/60)</f>
        <v/>
      </c>
      <c r="J2766" s="31">
        <f>IF(OR($I2766="",$P2766="",$P2766="なし"),"",$I2766*N(INDEX('メンバー'!$D$5:$D$24,$P2766)))</f>
        <v/>
      </c>
      <c r="K2766" s="32">
        <f>IF(OR($O2766="",$O2766="なし"),"",INDEX('案件'!$D$5:$D$84,$O2766)&amp;"")</f>
        <v/>
      </c>
      <c r="L2766" s="32">
        <f>IF(AND($A2766="",$B2766="",$C2766="",$F2766="",$G2766=""),"",IF(NOT(ISNUMBER($A2766)),"日付がない",IF($P2766="","氏名がない",IF($P2766="なし","氏名がメンバーにない",IF($O2766="","案件コードがない",IF($O2766="なし","案件コードが案件にない",IF($I2766="","時間がない",IF((N($F2766)*60+N($G2766))=0,"時間が0",IF($I2766=0,"丸めると0分","")))))))))</f>
        <v/>
      </c>
      <c r="M2766" s="58" t="n"/>
      <c r="N2766" s="33">
        <f>IF(ISNUMBER($A2766),DATE(YEAR($A2766),MONTH($A2766),1),"")</f>
        <v/>
      </c>
      <c r="O2766" s="34">
        <f>IF($C2766="","",IFERROR(MATCH($C2766,'案件'!$A$5:$A$84,0),"なし"))</f>
        <v/>
      </c>
      <c r="P2766" s="34">
        <f>IF($B2766="","",IFERROR(MATCH($B2766,'メンバー'!$B$5:$B$24,0),"なし"))</f>
        <v/>
      </c>
    </row>
    <row r="2767" ht="17" customHeight="1">
      <c r="A2767" s="23" t="n"/>
      <c r="B2767" s="21" t="n"/>
      <c r="C2767" s="21" t="n"/>
      <c r="D2767" s="29">
        <f>IF(OR($O2767="",$O2767="なし"),"",INDEX('案件'!$B$5:$B$84,$O2767)&amp;"")</f>
        <v/>
      </c>
      <c r="E2767" s="19" t="n"/>
      <c r="F2767" s="22" t="n"/>
      <c r="G2767" s="22" t="n"/>
      <c r="H2767" s="19" t="n"/>
      <c r="I2767" s="30">
        <f>IF(AND($F2767="",$G2767=""),"",IF(N('設定'!$B$11)&gt;0,ROUND((N($F2767)*60+N($G2767))/N('設定'!$B$11),0)*N('設定'!$B$11),(N($F2767)*60+N($G2767)))/60)</f>
        <v/>
      </c>
      <c r="J2767" s="31">
        <f>IF(OR($I2767="",$P2767="",$P2767="なし"),"",$I2767*N(INDEX('メンバー'!$D$5:$D$24,$P2767)))</f>
        <v/>
      </c>
      <c r="K2767" s="32">
        <f>IF(OR($O2767="",$O2767="なし"),"",INDEX('案件'!$D$5:$D$84,$O2767)&amp;"")</f>
        <v/>
      </c>
      <c r="L2767" s="32">
        <f>IF(AND($A2767="",$B2767="",$C2767="",$F2767="",$G2767=""),"",IF(NOT(ISNUMBER($A2767)),"日付がない",IF($P2767="","氏名がない",IF($P2767="なし","氏名がメンバーにない",IF($O2767="","案件コードがない",IF($O2767="なし","案件コードが案件にない",IF($I2767="","時間がない",IF((N($F2767)*60+N($G2767))=0,"時間が0",IF($I2767=0,"丸めると0分","")))))))))</f>
        <v/>
      </c>
      <c r="M2767" s="58" t="n"/>
      <c r="N2767" s="33">
        <f>IF(ISNUMBER($A2767),DATE(YEAR($A2767),MONTH($A2767),1),"")</f>
        <v/>
      </c>
      <c r="O2767" s="34">
        <f>IF($C2767="","",IFERROR(MATCH($C2767,'案件'!$A$5:$A$84,0),"なし"))</f>
        <v/>
      </c>
      <c r="P2767" s="34">
        <f>IF($B2767="","",IFERROR(MATCH($B2767,'メンバー'!$B$5:$B$24,0),"なし"))</f>
        <v/>
      </c>
    </row>
    <row r="2768" ht="17" customHeight="1">
      <c r="A2768" s="23" t="n"/>
      <c r="B2768" s="21" t="n"/>
      <c r="C2768" s="21" t="n"/>
      <c r="D2768" s="29">
        <f>IF(OR($O2768="",$O2768="なし"),"",INDEX('案件'!$B$5:$B$84,$O2768)&amp;"")</f>
        <v/>
      </c>
      <c r="E2768" s="19" t="n"/>
      <c r="F2768" s="22" t="n"/>
      <c r="G2768" s="22" t="n"/>
      <c r="H2768" s="19" t="n"/>
      <c r="I2768" s="30">
        <f>IF(AND($F2768="",$G2768=""),"",IF(N('設定'!$B$11)&gt;0,ROUND((N($F2768)*60+N($G2768))/N('設定'!$B$11),0)*N('設定'!$B$11),(N($F2768)*60+N($G2768)))/60)</f>
        <v/>
      </c>
      <c r="J2768" s="31">
        <f>IF(OR($I2768="",$P2768="",$P2768="なし"),"",$I2768*N(INDEX('メンバー'!$D$5:$D$24,$P2768)))</f>
        <v/>
      </c>
      <c r="K2768" s="32">
        <f>IF(OR($O2768="",$O2768="なし"),"",INDEX('案件'!$D$5:$D$84,$O2768)&amp;"")</f>
        <v/>
      </c>
      <c r="L2768" s="32">
        <f>IF(AND($A2768="",$B2768="",$C2768="",$F2768="",$G2768=""),"",IF(NOT(ISNUMBER($A2768)),"日付がない",IF($P2768="","氏名がない",IF($P2768="なし","氏名がメンバーにない",IF($O2768="","案件コードがない",IF($O2768="なし","案件コードが案件にない",IF($I2768="","時間がない",IF((N($F2768)*60+N($G2768))=0,"時間が0",IF($I2768=0,"丸めると0分","")))))))))</f>
        <v/>
      </c>
      <c r="M2768" s="58" t="n"/>
      <c r="N2768" s="33">
        <f>IF(ISNUMBER($A2768),DATE(YEAR($A2768),MONTH($A2768),1),"")</f>
        <v/>
      </c>
      <c r="O2768" s="34">
        <f>IF($C2768="","",IFERROR(MATCH($C2768,'案件'!$A$5:$A$84,0),"なし"))</f>
        <v/>
      </c>
      <c r="P2768" s="34">
        <f>IF($B2768="","",IFERROR(MATCH($B2768,'メンバー'!$B$5:$B$24,0),"なし"))</f>
        <v/>
      </c>
    </row>
    <row r="2769" ht="17" customHeight="1">
      <c r="A2769" s="23" t="n"/>
      <c r="B2769" s="21" t="n"/>
      <c r="C2769" s="21" t="n"/>
      <c r="D2769" s="29">
        <f>IF(OR($O2769="",$O2769="なし"),"",INDEX('案件'!$B$5:$B$84,$O2769)&amp;"")</f>
        <v/>
      </c>
      <c r="E2769" s="19" t="n"/>
      <c r="F2769" s="22" t="n"/>
      <c r="G2769" s="22" t="n"/>
      <c r="H2769" s="19" t="n"/>
      <c r="I2769" s="30">
        <f>IF(AND($F2769="",$G2769=""),"",IF(N('設定'!$B$11)&gt;0,ROUND((N($F2769)*60+N($G2769))/N('設定'!$B$11),0)*N('設定'!$B$11),(N($F2769)*60+N($G2769)))/60)</f>
        <v/>
      </c>
      <c r="J2769" s="31">
        <f>IF(OR($I2769="",$P2769="",$P2769="なし"),"",$I2769*N(INDEX('メンバー'!$D$5:$D$24,$P2769)))</f>
        <v/>
      </c>
      <c r="K2769" s="32">
        <f>IF(OR($O2769="",$O2769="なし"),"",INDEX('案件'!$D$5:$D$84,$O2769)&amp;"")</f>
        <v/>
      </c>
      <c r="L2769" s="32">
        <f>IF(AND($A2769="",$B2769="",$C2769="",$F2769="",$G2769=""),"",IF(NOT(ISNUMBER($A2769)),"日付がない",IF($P2769="","氏名がない",IF($P2769="なし","氏名がメンバーにない",IF($O2769="","案件コードがない",IF($O2769="なし","案件コードが案件にない",IF($I2769="","時間がない",IF((N($F2769)*60+N($G2769))=0,"時間が0",IF($I2769=0,"丸めると0分","")))))))))</f>
        <v/>
      </c>
      <c r="M2769" s="58" t="n"/>
      <c r="N2769" s="33">
        <f>IF(ISNUMBER($A2769),DATE(YEAR($A2769),MONTH($A2769),1),"")</f>
        <v/>
      </c>
      <c r="O2769" s="34">
        <f>IF($C2769="","",IFERROR(MATCH($C2769,'案件'!$A$5:$A$84,0),"なし"))</f>
        <v/>
      </c>
      <c r="P2769" s="34">
        <f>IF($B2769="","",IFERROR(MATCH($B2769,'メンバー'!$B$5:$B$24,0),"なし"))</f>
        <v/>
      </c>
    </row>
    <row r="2770" ht="17" customHeight="1">
      <c r="A2770" s="23" t="n"/>
      <c r="B2770" s="21" t="n"/>
      <c r="C2770" s="21" t="n"/>
      <c r="D2770" s="29">
        <f>IF(OR($O2770="",$O2770="なし"),"",INDEX('案件'!$B$5:$B$84,$O2770)&amp;"")</f>
        <v/>
      </c>
      <c r="E2770" s="19" t="n"/>
      <c r="F2770" s="22" t="n"/>
      <c r="G2770" s="22" t="n"/>
      <c r="H2770" s="19" t="n"/>
      <c r="I2770" s="30">
        <f>IF(AND($F2770="",$G2770=""),"",IF(N('設定'!$B$11)&gt;0,ROUND((N($F2770)*60+N($G2770))/N('設定'!$B$11),0)*N('設定'!$B$11),(N($F2770)*60+N($G2770)))/60)</f>
        <v/>
      </c>
      <c r="J2770" s="31">
        <f>IF(OR($I2770="",$P2770="",$P2770="なし"),"",$I2770*N(INDEX('メンバー'!$D$5:$D$24,$P2770)))</f>
        <v/>
      </c>
      <c r="K2770" s="32">
        <f>IF(OR($O2770="",$O2770="なし"),"",INDEX('案件'!$D$5:$D$84,$O2770)&amp;"")</f>
        <v/>
      </c>
      <c r="L2770" s="32">
        <f>IF(AND($A2770="",$B2770="",$C2770="",$F2770="",$G2770=""),"",IF(NOT(ISNUMBER($A2770)),"日付がない",IF($P2770="","氏名がない",IF($P2770="なし","氏名がメンバーにない",IF($O2770="","案件コードがない",IF($O2770="なし","案件コードが案件にない",IF($I2770="","時間がない",IF((N($F2770)*60+N($G2770))=0,"時間が0",IF($I2770=0,"丸めると0分","")))))))))</f>
        <v/>
      </c>
      <c r="M2770" s="58" t="n"/>
      <c r="N2770" s="33">
        <f>IF(ISNUMBER($A2770),DATE(YEAR($A2770),MONTH($A2770),1),"")</f>
        <v/>
      </c>
      <c r="O2770" s="34">
        <f>IF($C2770="","",IFERROR(MATCH($C2770,'案件'!$A$5:$A$84,0),"なし"))</f>
        <v/>
      </c>
      <c r="P2770" s="34">
        <f>IF($B2770="","",IFERROR(MATCH($B2770,'メンバー'!$B$5:$B$24,0),"なし"))</f>
        <v/>
      </c>
    </row>
    <row r="2771" ht="17" customHeight="1">
      <c r="A2771" s="23" t="n"/>
      <c r="B2771" s="21" t="n"/>
      <c r="C2771" s="21" t="n"/>
      <c r="D2771" s="29">
        <f>IF(OR($O2771="",$O2771="なし"),"",INDEX('案件'!$B$5:$B$84,$O2771)&amp;"")</f>
        <v/>
      </c>
      <c r="E2771" s="19" t="n"/>
      <c r="F2771" s="22" t="n"/>
      <c r="G2771" s="22" t="n"/>
      <c r="H2771" s="19" t="n"/>
      <c r="I2771" s="30">
        <f>IF(AND($F2771="",$G2771=""),"",IF(N('設定'!$B$11)&gt;0,ROUND((N($F2771)*60+N($G2771))/N('設定'!$B$11),0)*N('設定'!$B$11),(N($F2771)*60+N($G2771)))/60)</f>
        <v/>
      </c>
      <c r="J2771" s="31">
        <f>IF(OR($I2771="",$P2771="",$P2771="なし"),"",$I2771*N(INDEX('メンバー'!$D$5:$D$24,$P2771)))</f>
        <v/>
      </c>
      <c r="K2771" s="32">
        <f>IF(OR($O2771="",$O2771="なし"),"",INDEX('案件'!$D$5:$D$84,$O2771)&amp;"")</f>
        <v/>
      </c>
      <c r="L2771" s="32">
        <f>IF(AND($A2771="",$B2771="",$C2771="",$F2771="",$G2771=""),"",IF(NOT(ISNUMBER($A2771)),"日付がない",IF($P2771="","氏名がない",IF($P2771="なし","氏名がメンバーにない",IF($O2771="","案件コードがない",IF($O2771="なし","案件コードが案件にない",IF($I2771="","時間がない",IF((N($F2771)*60+N($G2771))=0,"時間が0",IF($I2771=0,"丸めると0分","")))))))))</f>
        <v/>
      </c>
      <c r="M2771" s="58" t="n"/>
      <c r="N2771" s="33">
        <f>IF(ISNUMBER($A2771),DATE(YEAR($A2771),MONTH($A2771),1),"")</f>
        <v/>
      </c>
      <c r="O2771" s="34">
        <f>IF($C2771="","",IFERROR(MATCH($C2771,'案件'!$A$5:$A$84,0),"なし"))</f>
        <v/>
      </c>
      <c r="P2771" s="34">
        <f>IF($B2771="","",IFERROR(MATCH($B2771,'メンバー'!$B$5:$B$24,0),"なし"))</f>
        <v/>
      </c>
    </row>
    <row r="2772" ht="17" customHeight="1">
      <c r="A2772" s="23" t="n"/>
      <c r="B2772" s="21" t="n"/>
      <c r="C2772" s="21" t="n"/>
      <c r="D2772" s="29">
        <f>IF(OR($O2772="",$O2772="なし"),"",INDEX('案件'!$B$5:$B$84,$O2772)&amp;"")</f>
        <v/>
      </c>
      <c r="E2772" s="19" t="n"/>
      <c r="F2772" s="22" t="n"/>
      <c r="G2772" s="22" t="n"/>
      <c r="H2772" s="19" t="n"/>
      <c r="I2772" s="30">
        <f>IF(AND($F2772="",$G2772=""),"",IF(N('設定'!$B$11)&gt;0,ROUND((N($F2772)*60+N($G2772))/N('設定'!$B$11),0)*N('設定'!$B$11),(N($F2772)*60+N($G2772)))/60)</f>
        <v/>
      </c>
      <c r="J2772" s="31">
        <f>IF(OR($I2772="",$P2772="",$P2772="なし"),"",$I2772*N(INDEX('メンバー'!$D$5:$D$24,$P2772)))</f>
        <v/>
      </c>
      <c r="K2772" s="32">
        <f>IF(OR($O2772="",$O2772="なし"),"",INDEX('案件'!$D$5:$D$84,$O2772)&amp;"")</f>
        <v/>
      </c>
      <c r="L2772" s="32">
        <f>IF(AND($A2772="",$B2772="",$C2772="",$F2772="",$G2772=""),"",IF(NOT(ISNUMBER($A2772)),"日付がない",IF($P2772="","氏名がない",IF($P2772="なし","氏名がメンバーにない",IF($O2772="","案件コードがない",IF($O2772="なし","案件コードが案件にない",IF($I2772="","時間がない",IF((N($F2772)*60+N($G2772))=0,"時間が0",IF($I2772=0,"丸めると0分","")))))))))</f>
        <v/>
      </c>
      <c r="M2772" s="58" t="n"/>
      <c r="N2772" s="33">
        <f>IF(ISNUMBER($A2772),DATE(YEAR($A2772),MONTH($A2772),1),"")</f>
        <v/>
      </c>
      <c r="O2772" s="34">
        <f>IF($C2772="","",IFERROR(MATCH($C2772,'案件'!$A$5:$A$84,0),"なし"))</f>
        <v/>
      </c>
      <c r="P2772" s="34">
        <f>IF($B2772="","",IFERROR(MATCH($B2772,'メンバー'!$B$5:$B$24,0),"なし"))</f>
        <v/>
      </c>
    </row>
    <row r="2773" ht="17" customHeight="1">
      <c r="A2773" s="23" t="n"/>
      <c r="B2773" s="21" t="n"/>
      <c r="C2773" s="21" t="n"/>
      <c r="D2773" s="29">
        <f>IF(OR($O2773="",$O2773="なし"),"",INDEX('案件'!$B$5:$B$84,$O2773)&amp;"")</f>
        <v/>
      </c>
      <c r="E2773" s="19" t="n"/>
      <c r="F2773" s="22" t="n"/>
      <c r="G2773" s="22" t="n"/>
      <c r="H2773" s="19" t="n"/>
      <c r="I2773" s="30">
        <f>IF(AND($F2773="",$G2773=""),"",IF(N('設定'!$B$11)&gt;0,ROUND((N($F2773)*60+N($G2773))/N('設定'!$B$11),0)*N('設定'!$B$11),(N($F2773)*60+N($G2773)))/60)</f>
        <v/>
      </c>
      <c r="J2773" s="31">
        <f>IF(OR($I2773="",$P2773="",$P2773="なし"),"",$I2773*N(INDEX('メンバー'!$D$5:$D$24,$P2773)))</f>
        <v/>
      </c>
      <c r="K2773" s="32">
        <f>IF(OR($O2773="",$O2773="なし"),"",INDEX('案件'!$D$5:$D$84,$O2773)&amp;"")</f>
        <v/>
      </c>
      <c r="L2773" s="32">
        <f>IF(AND($A2773="",$B2773="",$C2773="",$F2773="",$G2773=""),"",IF(NOT(ISNUMBER($A2773)),"日付がない",IF($P2773="","氏名がない",IF($P2773="なし","氏名がメンバーにない",IF($O2773="","案件コードがない",IF($O2773="なし","案件コードが案件にない",IF($I2773="","時間がない",IF((N($F2773)*60+N($G2773))=0,"時間が0",IF($I2773=0,"丸めると0分","")))))))))</f>
        <v/>
      </c>
      <c r="M2773" s="58" t="n"/>
      <c r="N2773" s="33">
        <f>IF(ISNUMBER($A2773),DATE(YEAR($A2773),MONTH($A2773),1),"")</f>
        <v/>
      </c>
      <c r="O2773" s="34">
        <f>IF($C2773="","",IFERROR(MATCH($C2773,'案件'!$A$5:$A$84,0),"なし"))</f>
        <v/>
      </c>
      <c r="P2773" s="34">
        <f>IF($B2773="","",IFERROR(MATCH($B2773,'メンバー'!$B$5:$B$24,0),"なし"))</f>
        <v/>
      </c>
    </row>
    <row r="2774" ht="17" customHeight="1">
      <c r="A2774" s="23" t="n"/>
      <c r="B2774" s="21" t="n"/>
      <c r="C2774" s="21" t="n"/>
      <c r="D2774" s="29">
        <f>IF(OR($O2774="",$O2774="なし"),"",INDEX('案件'!$B$5:$B$84,$O2774)&amp;"")</f>
        <v/>
      </c>
      <c r="E2774" s="19" t="n"/>
      <c r="F2774" s="22" t="n"/>
      <c r="G2774" s="22" t="n"/>
      <c r="H2774" s="19" t="n"/>
      <c r="I2774" s="30">
        <f>IF(AND($F2774="",$G2774=""),"",IF(N('設定'!$B$11)&gt;0,ROUND((N($F2774)*60+N($G2774))/N('設定'!$B$11),0)*N('設定'!$B$11),(N($F2774)*60+N($G2774)))/60)</f>
        <v/>
      </c>
      <c r="J2774" s="31">
        <f>IF(OR($I2774="",$P2774="",$P2774="なし"),"",$I2774*N(INDEX('メンバー'!$D$5:$D$24,$P2774)))</f>
        <v/>
      </c>
      <c r="K2774" s="32">
        <f>IF(OR($O2774="",$O2774="なし"),"",INDEX('案件'!$D$5:$D$84,$O2774)&amp;"")</f>
        <v/>
      </c>
      <c r="L2774" s="32">
        <f>IF(AND($A2774="",$B2774="",$C2774="",$F2774="",$G2774=""),"",IF(NOT(ISNUMBER($A2774)),"日付がない",IF($P2774="","氏名がない",IF($P2774="なし","氏名がメンバーにない",IF($O2774="","案件コードがない",IF($O2774="なし","案件コードが案件にない",IF($I2774="","時間がない",IF((N($F2774)*60+N($G2774))=0,"時間が0",IF($I2774=0,"丸めると0分","")))))))))</f>
        <v/>
      </c>
      <c r="M2774" s="58" t="n"/>
      <c r="N2774" s="33">
        <f>IF(ISNUMBER($A2774),DATE(YEAR($A2774),MONTH($A2774),1),"")</f>
        <v/>
      </c>
      <c r="O2774" s="34">
        <f>IF($C2774="","",IFERROR(MATCH($C2774,'案件'!$A$5:$A$84,0),"なし"))</f>
        <v/>
      </c>
      <c r="P2774" s="34">
        <f>IF($B2774="","",IFERROR(MATCH($B2774,'メンバー'!$B$5:$B$24,0),"なし"))</f>
        <v/>
      </c>
    </row>
    <row r="2775" ht="17" customHeight="1">
      <c r="A2775" s="23" t="n"/>
      <c r="B2775" s="21" t="n"/>
      <c r="C2775" s="21" t="n"/>
      <c r="D2775" s="29">
        <f>IF(OR($O2775="",$O2775="なし"),"",INDEX('案件'!$B$5:$B$84,$O2775)&amp;"")</f>
        <v/>
      </c>
      <c r="E2775" s="19" t="n"/>
      <c r="F2775" s="22" t="n"/>
      <c r="G2775" s="22" t="n"/>
      <c r="H2775" s="19" t="n"/>
      <c r="I2775" s="30">
        <f>IF(AND($F2775="",$G2775=""),"",IF(N('設定'!$B$11)&gt;0,ROUND((N($F2775)*60+N($G2775))/N('設定'!$B$11),0)*N('設定'!$B$11),(N($F2775)*60+N($G2775)))/60)</f>
        <v/>
      </c>
      <c r="J2775" s="31">
        <f>IF(OR($I2775="",$P2775="",$P2775="なし"),"",$I2775*N(INDEX('メンバー'!$D$5:$D$24,$P2775)))</f>
        <v/>
      </c>
      <c r="K2775" s="32">
        <f>IF(OR($O2775="",$O2775="なし"),"",INDEX('案件'!$D$5:$D$84,$O2775)&amp;"")</f>
        <v/>
      </c>
      <c r="L2775" s="32">
        <f>IF(AND($A2775="",$B2775="",$C2775="",$F2775="",$G2775=""),"",IF(NOT(ISNUMBER($A2775)),"日付がない",IF($P2775="","氏名がない",IF($P2775="なし","氏名がメンバーにない",IF($O2775="","案件コードがない",IF($O2775="なし","案件コードが案件にない",IF($I2775="","時間がない",IF((N($F2775)*60+N($G2775))=0,"時間が0",IF($I2775=0,"丸めると0分","")))))))))</f>
        <v/>
      </c>
      <c r="M2775" s="58" t="n"/>
      <c r="N2775" s="33">
        <f>IF(ISNUMBER($A2775),DATE(YEAR($A2775),MONTH($A2775),1),"")</f>
        <v/>
      </c>
      <c r="O2775" s="34">
        <f>IF($C2775="","",IFERROR(MATCH($C2775,'案件'!$A$5:$A$84,0),"なし"))</f>
        <v/>
      </c>
      <c r="P2775" s="34">
        <f>IF($B2775="","",IFERROR(MATCH($B2775,'メンバー'!$B$5:$B$24,0),"なし"))</f>
        <v/>
      </c>
    </row>
    <row r="2776" ht="17" customHeight="1">
      <c r="A2776" s="23" t="n"/>
      <c r="B2776" s="21" t="n"/>
      <c r="C2776" s="21" t="n"/>
      <c r="D2776" s="29">
        <f>IF(OR($O2776="",$O2776="なし"),"",INDEX('案件'!$B$5:$B$84,$O2776)&amp;"")</f>
        <v/>
      </c>
      <c r="E2776" s="19" t="n"/>
      <c r="F2776" s="22" t="n"/>
      <c r="G2776" s="22" t="n"/>
      <c r="H2776" s="19" t="n"/>
      <c r="I2776" s="30">
        <f>IF(AND($F2776="",$G2776=""),"",IF(N('設定'!$B$11)&gt;0,ROUND((N($F2776)*60+N($G2776))/N('設定'!$B$11),0)*N('設定'!$B$11),(N($F2776)*60+N($G2776)))/60)</f>
        <v/>
      </c>
      <c r="J2776" s="31">
        <f>IF(OR($I2776="",$P2776="",$P2776="なし"),"",$I2776*N(INDEX('メンバー'!$D$5:$D$24,$P2776)))</f>
        <v/>
      </c>
      <c r="K2776" s="32">
        <f>IF(OR($O2776="",$O2776="なし"),"",INDEX('案件'!$D$5:$D$84,$O2776)&amp;"")</f>
        <v/>
      </c>
      <c r="L2776" s="32">
        <f>IF(AND($A2776="",$B2776="",$C2776="",$F2776="",$G2776=""),"",IF(NOT(ISNUMBER($A2776)),"日付がない",IF($P2776="","氏名がない",IF($P2776="なし","氏名がメンバーにない",IF($O2776="","案件コードがない",IF($O2776="なし","案件コードが案件にない",IF($I2776="","時間がない",IF((N($F2776)*60+N($G2776))=0,"時間が0",IF($I2776=0,"丸めると0分","")))))))))</f>
        <v/>
      </c>
      <c r="M2776" s="58" t="n"/>
      <c r="N2776" s="33">
        <f>IF(ISNUMBER($A2776),DATE(YEAR($A2776),MONTH($A2776),1),"")</f>
        <v/>
      </c>
      <c r="O2776" s="34">
        <f>IF($C2776="","",IFERROR(MATCH($C2776,'案件'!$A$5:$A$84,0),"なし"))</f>
        <v/>
      </c>
      <c r="P2776" s="34">
        <f>IF($B2776="","",IFERROR(MATCH($B2776,'メンバー'!$B$5:$B$24,0),"なし"))</f>
        <v/>
      </c>
    </row>
    <row r="2777" ht="17" customHeight="1">
      <c r="A2777" s="23" t="n"/>
      <c r="B2777" s="21" t="n"/>
      <c r="C2777" s="21" t="n"/>
      <c r="D2777" s="29">
        <f>IF(OR($O2777="",$O2777="なし"),"",INDEX('案件'!$B$5:$B$84,$O2777)&amp;"")</f>
        <v/>
      </c>
      <c r="E2777" s="19" t="n"/>
      <c r="F2777" s="22" t="n"/>
      <c r="G2777" s="22" t="n"/>
      <c r="H2777" s="19" t="n"/>
      <c r="I2777" s="30">
        <f>IF(AND($F2777="",$G2777=""),"",IF(N('設定'!$B$11)&gt;0,ROUND((N($F2777)*60+N($G2777))/N('設定'!$B$11),0)*N('設定'!$B$11),(N($F2777)*60+N($G2777)))/60)</f>
        <v/>
      </c>
      <c r="J2777" s="31">
        <f>IF(OR($I2777="",$P2777="",$P2777="なし"),"",$I2777*N(INDEX('メンバー'!$D$5:$D$24,$P2777)))</f>
        <v/>
      </c>
      <c r="K2777" s="32">
        <f>IF(OR($O2777="",$O2777="なし"),"",INDEX('案件'!$D$5:$D$84,$O2777)&amp;"")</f>
        <v/>
      </c>
      <c r="L2777" s="32">
        <f>IF(AND($A2777="",$B2777="",$C2777="",$F2777="",$G2777=""),"",IF(NOT(ISNUMBER($A2777)),"日付がない",IF($P2777="","氏名がない",IF($P2777="なし","氏名がメンバーにない",IF($O2777="","案件コードがない",IF($O2777="なし","案件コードが案件にない",IF($I2777="","時間がない",IF((N($F2777)*60+N($G2777))=0,"時間が0",IF($I2777=0,"丸めると0分","")))))))))</f>
        <v/>
      </c>
      <c r="M2777" s="58" t="n"/>
      <c r="N2777" s="33">
        <f>IF(ISNUMBER($A2777),DATE(YEAR($A2777),MONTH($A2777),1),"")</f>
        <v/>
      </c>
      <c r="O2777" s="34">
        <f>IF($C2777="","",IFERROR(MATCH($C2777,'案件'!$A$5:$A$84,0),"なし"))</f>
        <v/>
      </c>
      <c r="P2777" s="34">
        <f>IF($B2777="","",IFERROR(MATCH($B2777,'メンバー'!$B$5:$B$24,0),"なし"))</f>
        <v/>
      </c>
    </row>
    <row r="2778" ht="17" customHeight="1">
      <c r="A2778" s="23" t="n"/>
      <c r="B2778" s="21" t="n"/>
      <c r="C2778" s="21" t="n"/>
      <c r="D2778" s="29">
        <f>IF(OR($O2778="",$O2778="なし"),"",INDEX('案件'!$B$5:$B$84,$O2778)&amp;"")</f>
        <v/>
      </c>
      <c r="E2778" s="19" t="n"/>
      <c r="F2778" s="22" t="n"/>
      <c r="G2778" s="22" t="n"/>
      <c r="H2778" s="19" t="n"/>
      <c r="I2778" s="30">
        <f>IF(AND($F2778="",$G2778=""),"",IF(N('設定'!$B$11)&gt;0,ROUND((N($F2778)*60+N($G2778))/N('設定'!$B$11),0)*N('設定'!$B$11),(N($F2778)*60+N($G2778)))/60)</f>
        <v/>
      </c>
      <c r="J2778" s="31">
        <f>IF(OR($I2778="",$P2778="",$P2778="なし"),"",$I2778*N(INDEX('メンバー'!$D$5:$D$24,$P2778)))</f>
        <v/>
      </c>
      <c r="K2778" s="32">
        <f>IF(OR($O2778="",$O2778="なし"),"",INDEX('案件'!$D$5:$D$84,$O2778)&amp;"")</f>
        <v/>
      </c>
      <c r="L2778" s="32">
        <f>IF(AND($A2778="",$B2778="",$C2778="",$F2778="",$G2778=""),"",IF(NOT(ISNUMBER($A2778)),"日付がない",IF($P2778="","氏名がない",IF($P2778="なし","氏名がメンバーにない",IF($O2778="","案件コードがない",IF($O2778="なし","案件コードが案件にない",IF($I2778="","時間がない",IF((N($F2778)*60+N($G2778))=0,"時間が0",IF($I2778=0,"丸めると0分","")))))))))</f>
        <v/>
      </c>
      <c r="M2778" s="58" t="n"/>
      <c r="N2778" s="33">
        <f>IF(ISNUMBER($A2778),DATE(YEAR($A2778),MONTH($A2778),1),"")</f>
        <v/>
      </c>
      <c r="O2778" s="34">
        <f>IF($C2778="","",IFERROR(MATCH($C2778,'案件'!$A$5:$A$84,0),"なし"))</f>
        <v/>
      </c>
      <c r="P2778" s="34">
        <f>IF($B2778="","",IFERROR(MATCH($B2778,'メンバー'!$B$5:$B$24,0),"なし"))</f>
        <v/>
      </c>
    </row>
    <row r="2779" ht="17" customHeight="1">
      <c r="A2779" s="23" t="n"/>
      <c r="B2779" s="21" t="n"/>
      <c r="C2779" s="21" t="n"/>
      <c r="D2779" s="29">
        <f>IF(OR($O2779="",$O2779="なし"),"",INDEX('案件'!$B$5:$B$84,$O2779)&amp;"")</f>
        <v/>
      </c>
      <c r="E2779" s="19" t="n"/>
      <c r="F2779" s="22" t="n"/>
      <c r="G2779" s="22" t="n"/>
      <c r="H2779" s="19" t="n"/>
      <c r="I2779" s="30">
        <f>IF(AND($F2779="",$G2779=""),"",IF(N('設定'!$B$11)&gt;0,ROUND((N($F2779)*60+N($G2779))/N('設定'!$B$11),0)*N('設定'!$B$11),(N($F2779)*60+N($G2779)))/60)</f>
        <v/>
      </c>
      <c r="J2779" s="31">
        <f>IF(OR($I2779="",$P2779="",$P2779="なし"),"",$I2779*N(INDEX('メンバー'!$D$5:$D$24,$P2779)))</f>
        <v/>
      </c>
      <c r="K2779" s="32">
        <f>IF(OR($O2779="",$O2779="なし"),"",INDEX('案件'!$D$5:$D$84,$O2779)&amp;"")</f>
        <v/>
      </c>
      <c r="L2779" s="32">
        <f>IF(AND($A2779="",$B2779="",$C2779="",$F2779="",$G2779=""),"",IF(NOT(ISNUMBER($A2779)),"日付がない",IF($P2779="","氏名がない",IF($P2779="なし","氏名がメンバーにない",IF($O2779="","案件コードがない",IF($O2779="なし","案件コードが案件にない",IF($I2779="","時間がない",IF((N($F2779)*60+N($G2779))=0,"時間が0",IF($I2779=0,"丸めると0分","")))))))))</f>
        <v/>
      </c>
      <c r="M2779" s="58" t="n"/>
      <c r="N2779" s="33">
        <f>IF(ISNUMBER($A2779),DATE(YEAR($A2779),MONTH($A2779),1),"")</f>
        <v/>
      </c>
      <c r="O2779" s="34">
        <f>IF($C2779="","",IFERROR(MATCH($C2779,'案件'!$A$5:$A$84,0),"なし"))</f>
        <v/>
      </c>
      <c r="P2779" s="34">
        <f>IF($B2779="","",IFERROR(MATCH($B2779,'メンバー'!$B$5:$B$24,0),"なし"))</f>
        <v/>
      </c>
    </row>
    <row r="2780" ht="17" customHeight="1">
      <c r="A2780" s="23" t="n"/>
      <c r="B2780" s="21" t="n"/>
      <c r="C2780" s="21" t="n"/>
      <c r="D2780" s="29">
        <f>IF(OR($O2780="",$O2780="なし"),"",INDEX('案件'!$B$5:$B$84,$O2780)&amp;"")</f>
        <v/>
      </c>
      <c r="E2780" s="19" t="n"/>
      <c r="F2780" s="22" t="n"/>
      <c r="G2780" s="22" t="n"/>
      <c r="H2780" s="19" t="n"/>
      <c r="I2780" s="30">
        <f>IF(AND($F2780="",$G2780=""),"",IF(N('設定'!$B$11)&gt;0,ROUND((N($F2780)*60+N($G2780))/N('設定'!$B$11),0)*N('設定'!$B$11),(N($F2780)*60+N($G2780)))/60)</f>
        <v/>
      </c>
      <c r="J2780" s="31">
        <f>IF(OR($I2780="",$P2780="",$P2780="なし"),"",$I2780*N(INDEX('メンバー'!$D$5:$D$24,$P2780)))</f>
        <v/>
      </c>
      <c r="K2780" s="32">
        <f>IF(OR($O2780="",$O2780="なし"),"",INDEX('案件'!$D$5:$D$84,$O2780)&amp;"")</f>
        <v/>
      </c>
      <c r="L2780" s="32">
        <f>IF(AND($A2780="",$B2780="",$C2780="",$F2780="",$G2780=""),"",IF(NOT(ISNUMBER($A2780)),"日付がない",IF($P2780="","氏名がない",IF($P2780="なし","氏名がメンバーにない",IF($O2780="","案件コードがない",IF($O2780="なし","案件コードが案件にない",IF($I2780="","時間がない",IF((N($F2780)*60+N($G2780))=0,"時間が0",IF($I2780=0,"丸めると0分","")))))))))</f>
        <v/>
      </c>
      <c r="M2780" s="58" t="n"/>
      <c r="N2780" s="33">
        <f>IF(ISNUMBER($A2780),DATE(YEAR($A2780),MONTH($A2780),1),"")</f>
        <v/>
      </c>
      <c r="O2780" s="34">
        <f>IF($C2780="","",IFERROR(MATCH($C2780,'案件'!$A$5:$A$84,0),"なし"))</f>
        <v/>
      </c>
      <c r="P2780" s="34">
        <f>IF($B2780="","",IFERROR(MATCH($B2780,'メンバー'!$B$5:$B$24,0),"なし"))</f>
        <v/>
      </c>
    </row>
    <row r="2781" ht="17" customHeight="1">
      <c r="A2781" s="23" t="n"/>
      <c r="B2781" s="21" t="n"/>
      <c r="C2781" s="21" t="n"/>
      <c r="D2781" s="29">
        <f>IF(OR($O2781="",$O2781="なし"),"",INDEX('案件'!$B$5:$B$84,$O2781)&amp;"")</f>
        <v/>
      </c>
      <c r="E2781" s="19" t="n"/>
      <c r="F2781" s="22" t="n"/>
      <c r="G2781" s="22" t="n"/>
      <c r="H2781" s="19" t="n"/>
      <c r="I2781" s="30">
        <f>IF(AND($F2781="",$G2781=""),"",IF(N('設定'!$B$11)&gt;0,ROUND((N($F2781)*60+N($G2781))/N('設定'!$B$11),0)*N('設定'!$B$11),(N($F2781)*60+N($G2781)))/60)</f>
        <v/>
      </c>
      <c r="J2781" s="31">
        <f>IF(OR($I2781="",$P2781="",$P2781="なし"),"",$I2781*N(INDEX('メンバー'!$D$5:$D$24,$P2781)))</f>
        <v/>
      </c>
      <c r="K2781" s="32">
        <f>IF(OR($O2781="",$O2781="なし"),"",INDEX('案件'!$D$5:$D$84,$O2781)&amp;"")</f>
        <v/>
      </c>
      <c r="L2781" s="32">
        <f>IF(AND($A2781="",$B2781="",$C2781="",$F2781="",$G2781=""),"",IF(NOT(ISNUMBER($A2781)),"日付がない",IF($P2781="","氏名がない",IF($P2781="なし","氏名がメンバーにない",IF($O2781="","案件コードがない",IF($O2781="なし","案件コードが案件にない",IF($I2781="","時間がない",IF((N($F2781)*60+N($G2781))=0,"時間が0",IF($I2781=0,"丸めると0分","")))))))))</f>
        <v/>
      </c>
      <c r="M2781" s="58" t="n"/>
      <c r="N2781" s="33">
        <f>IF(ISNUMBER($A2781),DATE(YEAR($A2781),MONTH($A2781),1),"")</f>
        <v/>
      </c>
      <c r="O2781" s="34">
        <f>IF($C2781="","",IFERROR(MATCH($C2781,'案件'!$A$5:$A$84,0),"なし"))</f>
        <v/>
      </c>
      <c r="P2781" s="34">
        <f>IF($B2781="","",IFERROR(MATCH($B2781,'メンバー'!$B$5:$B$24,0),"なし"))</f>
        <v/>
      </c>
    </row>
    <row r="2782" ht="17" customHeight="1">
      <c r="A2782" s="23" t="n"/>
      <c r="B2782" s="21" t="n"/>
      <c r="C2782" s="21" t="n"/>
      <c r="D2782" s="29">
        <f>IF(OR($O2782="",$O2782="なし"),"",INDEX('案件'!$B$5:$B$84,$O2782)&amp;"")</f>
        <v/>
      </c>
      <c r="E2782" s="19" t="n"/>
      <c r="F2782" s="22" t="n"/>
      <c r="G2782" s="22" t="n"/>
      <c r="H2782" s="19" t="n"/>
      <c r="I2782" s="30">
        <f>IF(AND($F2782="",$G2782=""),"",IF(N('設定'!$B$11)&gt;0,ROUND((N($F2782)*60+N($G2782))/N('設定'!$B$11),0)*N('設定'!$B$11),(N($F2782)*60+N($G2782)))/60)</f>
        <v/>
      </c>
      <c r="J2782" s="31">
        <f>IF(OR($I2782="",$P2782="",$P2782="なし"),"",$I2782*N(INDEX('メンバー'!$D$5:$D$24,$P2782)))</f>
        <v/>
      </c>
      <c r="K2782" s="32">
        <f>IF(OR($O2782="",$O2782="なし"),"",INDEX('案件'!$D$5:$D$84,$O2782)&amp;"")</f>
        <v/>
      </c>
      <c r="L2782" s="32">
        <f>IF(AND($A2782="",$B2782="",$C2782="",$F2782="",$G2782=""),"",IF(NOT(ISNUMBER($A2782)),"日付がない",IF($P2782="","氏名がない",IF($P2782="なし","氏名がメンバーにない",IF($O2782="","案件コードがない",IF($O2782="なし","案件コードが案件にない",IF($I2782="","時間がない",IF((N($F2782)*60+N($G2782))=0,"時間が0",IF($I2782=0,"丸めると0分","")))))))))</f>
        <v/>
      </c>
      <c r="M2782" s="58" t="n"/>
      <c r="N2782" s="33">
        <f>IF(ISNUMBER($A2782),DATE(YEAR($A2782),MONTH($A2782),1),"")</f>
        <v/>
      </c>
      <c r="O2782" s="34">
        <f>IF($C2782="","",IFERROR(MATCH($C2782,'案件'!$A$5:$A$84,0),"なし"))</f>
        <v/>
      </c>
      <c r="P2782" s="34">
        <f>IF($B2782="","",IFERROR(MATCH($B2782,'メンバー'!$B$5:$B$24,0),"なし"))</f>
        <v/>
      </c>
    </row>
    <row r="2783" ht="17" customHeight="1">
      <c r="A2783" s="23" t="n"/>
      <c r="B2783" s="21" t="n"/>
      <c r="C2783" s="21" t="n"/>
      <c r="D2783" s="29">
        <f>IF(OR($O2783="",$O2783="なし"),"",INDEX('案件'!$B$5:$B$84,$O2783)&amp;"")</f>
        <v/>
      </c>
      <c r="E2783" s="19" t="n"/>
      <c r="F2783" s="22" t="n"/>
      <c r="G2783" s="22" t="n"/>
      <c r="H2783" s="19" t="n"/>
      <c r="I2783" s="30">
        <f>IF(AND($F2783="",$G2783=""),"",IF(N('設定'!$B$11)&gt;0,ROUND((N($F2783)*60+N($G2783))/N('設定'!$B$11),0)*N('設定'!$B$11),(N($F2783)*60+N($G2783)))/60)</f>
        <v/>
      </c>
      <c r="J2783" s="31">
        <f>IF(OR($I2783="",$P2783="",$P2783="なし"),"",$I2783*N(INDEX('メンバー'!$D$5:$D$24,$P2783)))</f>
        <v/>
      </c>
      <c r="K2783" s="32">
        <f>IF(OR($O2783="",$O2783="なし"),"",INDEX('案件'!$D$5:$D$84,$O2783)&amp;"")</f>
        <v/>
      </c>
      <c r="L2783" s="32">
        <f>IF(AND($A2783="",$B2783="",$C2783="",$F2783="",$G2783=""),"",IF(NOT(ISNUMBER($A2783)),"日付がない",IF($P2783="","氏名がない",IF($P2783="なし","氏名がメンバーにない",IF($O2783="","案件コードがない",IF($O2783="なし","案件コードが案件にない",IF($I2783="","時間がない",IF((N($F2783)*60+N($G2783))=0,"時間が0",IF($I2783=0,"丸めると0分","")))))))))</f>
        <v/>
      </c>
      <c r="M2783" s="58" t="n"/>
      <c r="N2783" s="33">
        <f>IF(ISNUMBER($A2783),DATE(YEAR($A2783),MONTH($A2783),1),"")</f>
        <v/>
      </c>
      <c r="O2783" s="34">
        <f>IF($C2783="","",IFERROR(MATCH($C2783,'案件'!$A$5:$A$84,0),"なし"))</f>
        <v/>
      </c>
      <c r="P2783" s="34">
        <f>IF($B2783="","",IFERROR(MATCH($B2783,'メンバー'!$B$5:$B$24,0),"なし"))</f>
        <v/>
      </c>
    </row>
    <row r="2784" ht="17" customHeight="1">
      <c r="A2784" s="23" t="n"/>
      <c r="B2784" s="21" t="n"/>
      <c r="C2784" s="21" t="n"/>
      <c r="D2784" s="29">
        <f>IF(OR($O2784="",$O2784="なし"),"",INDEX('案件'!$B$5:$B$84,$O2784)&amp;"")</f>
        <v/>
      </c>
      <c r="E2784" s="19" t="n"/>
      <c r="F2784" s="22" t="n"/>
      <c r="G2784" s="22" t="n"/>
      <c r="H2784" s="19" t="n"/>
      <c r="I2784" s="30">
        <f>IF(AND($F2784="",$G2784=""),"",IF(N('設定'!$B$11)&gt;0,ROUND((N($F2784)*60+N($G2784))/N('設定'!$B$11),0)*N('設定'!$B$11),(N($F2784)*60+N($G2784)))/60)</f>
        <v/>
      </c>
      <c r="J2784" s="31">
        <f>IF(OR($I2784="",$P2784="",$P2784="なし"),"",$I2784*N(INDEX('メンバー'!$D$5:$D$24,$P2784)))</f>
        <v/>
      </c>
      <c r="K2784" s="32">
        <f>IF(OR($O2784="",$O2784="なし"),"",INDEX('案件'!$D$5:$D$84,$O2784)&amp;"")</f>
        <v/>
      </c>
      <c r="L2784" s="32">
        <f>IF(AND($A2784="",$B2784="",$C2784="",$F2784="",$G2784=""),"",IF(NOT(ISNUMBER($A2784)),"日付がない",IF($P2784="","氏名がない",IF($P2784="なし","氏名がメンバーにない",IF($O2784="","案件コードがない",IF($O2784="なし","案件コードが案件にない",IF($I2784="","時間がない",IF((N($F2784)*60+N($G2784))=0,"時間が0",IF($I2784=0,"丸めると0分","")))))))))</f>
        <v/>
      </c>
      <c r="M2784" s="58" t="n"/>
      <c r="N2784" s="33">
        <f>IF(ISNUMBER($A2784),DATE(YEAR($A2784),MONTH($A2784),1),"")</f>
        <v/>
      </c>
      <c r="O2784" s="34">
        <f>IF($C2784="","",IFERROR(MATCH($C2784,'案件'!$A$5:$A$84,0),"なし"))</f>
        <v/>
      </c>
      <c r="P2784" s="34">
        <f>IF($B2784="","",IFERROR(MATCH($B2784,'メンバー'!$B$5:$B$24,0),"なし"))</f>
        <v/>
      </c>
    </row>
    <row r="2785" ht="17" customHeight="1">
      <c r="A2785" s="23" t="n"/>
      <c r="B2785" s="21" t="n"/>
      <c r="C2785" s="21" t="n"/>
      <c r="D2785" s="29">
        <f>IF(OR($O2785="",$O2785="なし"),"",INDEX('案件'!$B$5:$B$84,$O2785)&amp;"")</f>
        <v/>
      </c>
      <c r="E2785" s="19" t="n"/>
      <c r="F2785" s="22" t="n"/>
      <c r="G2785" s="22" t="n"/>
      <c r="H2785" s="19" t="n"/>
      <c r="I2785" s="30">
        <f>IF(AND($F2785="",$G2785=""),"",IF(N('設定'!$B$11)&gt;0,ROUND((N($F2785)*60+N($G2785))/N('設定'!$B$11),0)*N('設定'!$B$11),(N($F2785)*60+N($G2785)))/60)</f>
        <v/>
      </c>
      <c r="J2785" s="31">
        <f>IF(OR($I2785="",$P2785="",$P2785="なし"),"",$I2785*N(INDEX('メンバー'!$D$5:$D$24,$P2785)))</f>
        <v/>
      </c>
      <c r="K2785" s="32">
        <f>IF(OR($O2785="",$O2785="なし"),"",INDEX('案件'!$D$5:$D$84,$O2785)&amp;"")</f>
        <v/>
      </c>
      <c r="L2785" s="32">
        <f>IF(AND($A2785="",$B2785="",$C2785="",$F2785="",$G2785=""),"",IF(NOT(ISNUMBER($A2785)),"日付がない",IF($P2785="","氏名がない",IF($P2785="なし","氏名がメンバーにない",IF($O2785="","案件コードがない",IF($O2785="なし","案件コードが案件にない",IF($I2785="","時間がない",IF((N($F2785)*60+N($G2785))=0,"時間が0",IF($I2785=0,"丸めると0分","")))))))))</f>
        <v/>
      </c>
      <c r="M2785" s="58" t="n"/>
      <c r="N2785" s="33">
        <f>IF(ISNUMBER($A2785),DATE(YEAR($A2785),MONTH($A2785),1),"")</f>
        <v/>
      </c>
      <c r="O2785" s="34">
        <f>IF($C2785="","",IFERROR(MATCH($C2785,'案件'!$A$5:$A$84,0),"なし"))</f>
        <v/>
      </c>
      <c r="P2785" s="34">
        <f>IF($B2785="","",IFERROR(MATCH($B2785,'メンバー'!$B$5:$B$24,0),"なし"))</f>
        <v/>
      </c>
    </row>
    <row r="2786" ht="17" customHeight="1">
      <c r="A2786" s="23" t="n"/>
      <c r="B2786" s="21" t="n"/>
      <c r="C2786" s="21" t="n"/>
      <c r="D2786" s="29">
        <f>IF(OR($O2786="",$O2786="なし"),"",INDEX('案件'!$B$5:$B$84,$O2786)&amp;"")</f>
        <v/>
      </c>
      <c r="E2786" s="19" t="n"/>
      <c r="F2786" s="22" t="n"/>
      <c r="G2786" s="22" t="n"/>
      <c r="H2786" s="19" t="n"/>
      <c r="I2786" s="30">
        <f>IF(AND($F2786="",$G2786=""),"",IF(N('設定'!$B$11)&gt;0,ROUND((N($F2786)*60+N($G2786))/N('設定'!$B$11),0)*N('設定'!$B$11),(N($F2786)*60+N($G2786)))/60)</f>
        <v/>
      </c>
      <c r="J2786" s="31">
        <f>IF(OR($I2786="",$P2786="",$P2786="なし"),"",$I2786*N(INDEX('メンバー'!$D$5:$D$24,$P2786)))</f>
        <v/>
      </c>
      <c r="K2786" s="32">
        <f>IF(OR($O2786="",$O2786="なし"),"",INDEX('案件'!$D$5:$D$84,$O2786)&amp;"")</f>
        <v/>
      </c>
      <c r="L2786" s="32">
        <f>IF(AND($A2786="",$B2786="",$C2786="",$F2786="",$G2786=""),"",IF(NOT(ISNUMBER($A2786)),"日付がない",IF($P2786="","氏名がない",IF($P2786="なし","氏名がメンバーにない",IF($O2786="","案件コードがない",IF($O2786="なし","案件コードが案件にない",IF($I2786="","時間がない",IF((N($F2786)*60+N($G2786))=0,"時間が0",IF($I2786=0,"丸めると0分","")))))))))</f>
        <v/>
      </c>
      <c r="M2786" s="58" t="n"/>
      <c r="N2786" s="33">
        <f>IF(ISNUMBER($A2786),DATE(YEAR($A2786),MONTH($A2786),1),"")</f>
        <v/>
      </c>
      <c r="O2786" s="34">
        <f>IF($C2786="","",IFERROR(MATCH($C2786,'案件'!$A$5:$A$84,0),"なし"))</f>
        <v/>
      </c>
      <c r="P2786" s="34">
        <f>IF($B2786="","",IFERROR(MATCH($B2786,'メンバー'!$B$5:$B$24,0),"なし"))</f>
        <v/>
      </c>
    </row>
    <row r="2787" ht="17" customHeight="1">
      <c r="A2787" s="23" t="n"/>
      <c r="B2787" s="21" t="n"/>
      <c r="C2787" s="21" t="n"/>
      <c r="D2787" s="29">
        <f>IF(OR($O2787="",$O2787="なし"),"",INDEX('案件'!$B$5:$B$84,$O2787)&amp;"")</f>
        <v/>
      </c>
      <c r="E2787" s="19" t="n"/>
      <c r="F2787" s="22" t="n"/>
      <c r="G2787" s="22" t="n"/>
      <c r="H2787" s="19" t="n"/>
      <c r="I2787" s="30">
        <f>IF(AND($F2787="",$G2787=""),"",IF(N('設定'!$B$11)&gt;0,ROUND((N($F2787)*60+N($G2787))/N('設定'!$B$11),0)*N('設定'!$B$11),(N($F2787)*60+N($G2787)))/60)</f>
        <v/>
      </c>
      <c r="J2787" s="31">
        <f>IF(OR($I2787="",$P2787="",$P2787="なし"),"",$I2787*N(INDEX('メンバー'!$D$5:$D$24,$P2787)))</f>
        <v/>
      </c>
      <c r="K2787" s="32">
        <f>IF(OR($O2787="",$O2787="なし"),"",INDEX('案件'!$D$5:$D$84,$O2787)&amp;"")</f>
        <v/>
      </c>
      <c r="L2787" s="32">
        <f>IF(AND($A2787="",$B2787="",$C2787="",$F2787="",$G2787=""),"",IF(NOT(ISNUMBER($A2787)),"日付がない",IF($P2787="","氏名がない",IF($P2787="なし","氏名がメンバーにない",IF($O2787="","案件コードがない",IF($O2787="なし","案件コードが案件にない",IF($I2787="","時間がない",IF((N($F2787)*60+N($G2787))=0,"時間が0",IF($I2787=0,"丸めると0分","")))))))))</f>
        <v/>
      </c>
      <c r="M2787" s="58" t="n"/>
      <c r="N2787" s="33">
        <f>IF(ISNUMBER($A2787),DATE(YEAR($A2787),MONTH($A2787),1),"")</f>
        <v/>
      </c>
      <c r="O2787" s="34">
        <f>IF($C2787="","",IFERROR(MATCH($C2787,'案件'!$A$5:$A$84,0),"なし"))</f>
        <v/>
      </c>
      <c r="P2787" s="34">
        <f>IF($B2787="","",IFERROR(MATCH($B2787,'メンバー'!$B$5:$B$24,0),"なし"))</f>
        <v/>
      </c>
    </row>
    <row r="2788" ht="17" customHeight="1">
      <c r="A2788" s="23" t="n"/>
      <c r="B2788" s="21" t="n"/>
      <c r="C2788" s="21" t="n"/>
      <c r="D2788" s="29">
        <f>IF(OR($O2788="",$O2788="なし"),"",INDEX('案件'!$B$5:$B$84,$O2788)&amp;"")</f>
        <v/>
      </c>
      <c r="E2788" s="19" t="n"/>
      <c r="F2788" s="22" t="n"/>
      <c r="G2788" s="22" t="n"/>
      <c r="H2788" s="19" t="n"/>
      <c r="I2788" s="30">
        <f>IF(AND($F2788="",$G2788=""),"",IF(N('設定'!$B$11)&gt;0,ROUND((N($F2788)*60+N($G2788))/N('設定'!$B$11),0)*N('設定'!$B$11),(N($F2788)*60+N($G2788)))/60)</f>
        <v/>
      </c>
      <c r="J2788" s="31">
        <f>IF(OR($I2788="",$P2788="",$P2788="なし"),"",$I2788*N(INDEX('メンバー'!$D$5:$D$24,$P2788)))</f>
        <v/>
      </c>
      <c r="K2788" s="32">
        <f>IF(OR($O2788="",$O2788="なし"),"",INDEX('案件'!$D$5:$D$84,$O2788)&amp;"")</f>
        <v/>
      </c>
      <c r="L2788" s="32">
        <f>IF(AND($A2788="",$B2788="",$C2788="",$F2788="",$G2788=""),"",IF(NOT(ISNUMBER($A2788)),"日付がない",IF($P2788="","氏名がない",IF($P2788="なし","氏名がメンバーにない",IF($O2788="","案件コードがない",IF($O2788="なし","案件コードが案件にない",IF($I2788="","時間がない",IF((N($F2788)*60+N($G2788))=0,"時間が0",IF($I2788=0,"丸めると0分","")))))))))</f>
        <v/>
      </c>
      <c r="M2788" s="58" t="n"/>
      <c r="N2788" s="33">
        <f>IF(ISNUMBER($A2788),DATE(YEAR($A2788),MONTH($A2788),1),"")</f>
        <v/>
      </c>
      <c r="O2788" s="34">
        <f>IF($C2788="","",IFERROR(MATCH($C2788,'案件'!$A$5:$A$84,0),"なし"))</f>
        <v/>
      </c>
      <c r="P2788" s="34">
        <f>IF($B2788="","",IFERROR(MATCH($B2788,'メンバー'!$B$5:$B$24,0),"なし"))</f>
        <v/>
      </c>
    </row>
    <row r="2789" ht="17" customHeight="1">
      <c r="A2789" s="23" t="n"/>
      <c r="B2789" s="21" t="n"/>
      <c r="C2789" s="21" t="n"/>
      <c r="D2789" s="29">
        <f>IF(OR($O2789="",$O2789="なし"),"",INDEX('案件'!$B$5:$B$84,$O2789)&amp;"")</f>
        <v/>
      </c>
      <c r="E2789" s="19" t="n"/>
      <c r="F2789" s="22" t="n"/>
      <c r="G2789" s="22" t="n"/>
      <c r="H2789" s="19" t="n"/>
      <c r="I2789" s="30">
        <f>IF(AND($F2789="",$G2789=""),"",IF(N('設定'!$B$11)&gt;0,ROUND((N($F2789)*60+N($G2789))/N('設定'!$B$11),0)*N('設定'!$B$11),(N($F2789)*60+N($G2789)))/60)</f>
        <v/>
      </c>
      <c r="J2789" s="31">
        <f>IF(OR($I2789="",$P2789="",$P2789="なし"),"",$I2789*N(INDEX('メンバー'!$D$5:$D$24,$P2789)))</f>
        <v/>
      </c>
      <c r="K2789" s="32">
        <f>IF(OR($O2789="",$O2789="なし"),"",INDEX('案件'!$D$5:$D$84,$O2789)&amp;"")</f>
        <v/>
      </c>
      <c r="L2789" s="32">
        <f>IF(AND($A2789="",$B2789="",$C2789="",$F2789="",$G2789=""),"",IF(NOT(ISNUMBER($A2789)),"日付がない",IF($P2789="","氏名がない",IF($P2789="なし","氏名がメンバーにない",IF($O2789="","案件コードがない",IF($O2789="なし","案件コードが案件にない",IF($I2789="","時間がない",IF((N($F2789)*60+N($G2789))=0,"時間が0",IF($I2789=0,"丸めると0分","")))))))))</f>
        <v/>
      </c>
      <c r="M2789" s="58" t="n"/>
      <c r="N2789" s="33">
        <f>IF(ISNUMBER($A2789),DATE(YEAR($A2789),MONTH($A2789),1),"")</f>
        <v/>
      </c>
      <c r="O2789" s="34">
        <f>IF($C2789="","",IFERROR(MATCH($C2789,'案件'!$A$5:$A$84,0),"なし"))</f>
        <v/>
      </c>
      <c r="P2789" s="34">
        <f>IF($B2789="","",IFERROR(MATCH($B2789,'メンバー'!$B$5:$B$24,0),"なし"))</f>
        <v/>
      </c>
    </row>
    <row r="2790" ht="17" customHeight="1">
      <c r="A2790" s="23" t="n"/>
      <c r="B2790" s="21" t="n"/>
      <c r="C2790" s="21" t="n"/>
      <c r="D2790" s="29">
        <f>IF(OR($O2790="",$O2790="なし"),"",INDEX('案件'!$B$5:$B$84,$O2790)&amp;"")</f>
        <v/>
      </c>
      <c r="E2790" s="19" t="n"/>
      <c r="F2790" s="22" t="n"/>
      <c r="G2790" s="22" t="n"/>
      <c r="H2790" s="19" t="n"/>
      <c r="I2790" s="30">
        <f>IF(AND($F2790="",$G2790=""),"",IF(N('設定'!$B$11)&gt;0,ROUND((N($F2790)*60+N($G2790))/N('設定'!$B$11),0)*N('設定'!$B$11),(N($F2790)*60+N($G2790)))/60)</f>
        <v/>
      </c>
      <c r="J2790" s="31">
        <f>IF(OR($I2790="",$P2790="",$P2790="なし"),"",$I2790*N(INDEX('メンバー'!$D$5:$D$24,$P2790)))</f>
        <v/>
      </c>
      <c r="K2790" s="32">
        <f>IF(OR($O2790="",$O2790="なし"),"",INDEX('案件'!$D$5:$D$84,$O2790)&amp;"")</f>
        <v/>
      </c>
      <c r="L2790" s="32">
        <f>IF(AND($A2790="",$B2790="",$C2790="",$F2790="",$G2790=""),"",IF(NOT(ISNUMBER($A2790)),"日付がない",IF($P2790="","氏名がない",IF($P2790="なし","氏名がメンバーにない",IF($O2790="","案件コードがない",IF($O2790="なし","案件コードが案件にない",IF($I2790="","時間がない",IF((N($F2790)*60+N($G2790))=0,"時間が0",IF($I2790=0,"丸めると0分","")))))))))</f>
        <v/>
      </c>
      <c r="M2790" s="58" t="n"/>
      <c r="N2790" s="33">
        <f>IF(ISNUMBER($A2790),DATE(YEAR($A2790),MONTH($A2790),1),"")</f>
        <v/>
      </c>
      <c r="O2790" s="34">
        <f>IF($C2790="","",IFERROR(MATCH($C2790,'案件'!$A$5:$A$84,0),"なし"))</f>
        <v/>
      </c>
      <c r="P2790" s="34">
        <f>IF($B2790="","",IFERROR(MATCH($B2790,'メンバー'!$B$5:$B$24,0),"なし"))</f>
        <v/>
      </c>
    </row>
    <row r="2791" ht="17" customHeight="1">
      <c r="A2791" s="23" t="n"/>
      <c r="B2791" s="21" t="n"/>
      <c r="C2791" s="21" t="n"/>
      <c r="D2791" s="29">
        <f>IF(OR($O2791="",$O2791="なし"),"",INDEX('案件'!$B$5:$B$84,$O2791)&amp;"")</f>
        <v/>
      </c>
      <c r="E2791" s="19" t="n"/>
      <c r="F2791" s="22" t="n"/>
      <c r="G2791" s="22" t="n"/>
      <c r="H2791" s="19" t="n"/>
      <c r="I2791" s="30">
        <f>IF(AND($F2791="",$G2791=""),"",IF(N('設定'!$B$11)&gt;0,ROUND((N($F2791)*60+N($G2791))/N('設定'!$B$11),0)*N('設定'!$B$11),(N($F2791)*60+N($G2791)))/60)</f>
        <v/>
      </c>
      <c r="J2791" s="31">
        <f>IF(OR($I2791="",$P2791="",$P2791="なし"),"",$I2791*N(INDEX('メンバー'!$D$5:$D$24,$P2791)))</f>
        <v/>
      </c>
      <c r="K2791" s="32">
        <f>IF(OR($O2791="",$O2791="なし"),"",INDEX('案件'!$D$5:$D$84,$O2791)&amp;"")</f>
        <v/>
      </c>
      <c r="L2791" s="32">
        <f>IF(AND($A2791="",$B2791="",$C2791="",$F2791="",$G2791=""),"",IF(NOT(ISNUMBER($A2791)),"日付がない",IF($P2791="","氏名がない",IF($P2791="なし","氏名がメンバーにない",IF($O2791="","案件コードがない",IF($O2791="なし","案件コードが案件にない",IF($I2791="","時間がない",IF((N($F2791)*60+N($G2791))=0,"時間が0",IF($I2791=0,"丸めると0分","")))))))))</f>
        <v/>
      </c>
      <c r="M2791" s="58" t="n"/>
      <c r="N2791" s="33">
        <f>IF(ISNUMBER($A2791),DATE(YEAR($A2791),MONTH($A2791),1),"")</f>
        <v/>
      </c>
      <c r="O2791" s="34">
        <f>IF($C2791="","",IFERROR(MATCH($C2791,'案件'!$A$5:$A$84,0),"なし"))</f>
        <v/>
      </c>
      <c r="P2791" s="34">
        <f>IF($B2791="","",IFERROR(MATCH($B2791,'メンバー'!$B$5:$B$24,0),"なし"))</f>
        <v/>
      </c>
    </row>
    <row r="2792" ht="17" customHeight="1">
      <c r="A2792" s="23" t="n"/>
      <c r="B2792" s="21" t="n"/>
      <c r="C2792" s="21" t="n"/>
      <c r="D2792" s="29">
        <f>IF(OR($O2792="",$O2792="なし"),"",INDEX('案件'!$B$5:$B$84,$O2792)&amp;"")</f>
        <v/>
      </c>
      <c r="E2792" s="19" t="n"/>
      <c r="F2792" s="22" t="n"/>
      <c r="G2792" s="22" t="n"/>
      <c r="H2792" s="19" t="n"/>
      <c r="I2792" s="30">
        <f>IF(AND($F2792="",$G2792=""),"",IF(N('設定'!$B$11)&gt;0,ROUND((N($F2792)*60+N($G2792))/N('設定'!$B$11),0)*N('設定'!$B$11),(N($F2792)*60+N($G2792)))/60)</f>
        <v/>
      </c>
      <c r="J2792" s="31">
        <f>IF(OR($I2792="",$P2792="",$P2792="なし"),"",$I2792*N(INDEX('メンバー'!$D$5:$D$24,$P2792)))</f>
        <v/>
      </c>
      <c r="K2792" s="32">
        <f>IF(OR($O2792="",$O2792="なし"),"",INDEX('案件'!$D$5:$D$84,$O2792)&amp;"")</f>
        <v/>
      </c>
      <c r="L2792" s="32">
        <f>IF(AND($A2792="",$B2792="",$C2792="",$F2792="",$G2792=""),"",IF(NOT(ISNUMBER($A2792)),"日付がない",IF($P2792="","氏名がない",IF($P2792="なし","氏名がメンバーにない",IF($O2792="","案件コードがない",IF($O2792="なし","案件コードが案件にない",IF($I2792="","時間がない",IF((N($F2792)*60+N($G2792))=0,"時間が0",IF($I2792=0,"丸めると0分","")))))))))</f>
        <v/>
      </c>
      <c r="M2792" s="58" t="n"/>
      <c r="N2792" s="33">
        <f>IF(ISNUMBER($A2792),DATE(YEAR($A2792),MONTH($A2792),1),"")</f>
        <v/>
      </c>
      <c r="O2792" s="34">
        <f>IF($C2792="","",IFERROR(MATCH($C2792,'案件'!$A$5:$A$84,0),"なし"))</f>
        <v/>
      </c>
      <c r="P2792" s="34">
        <f>IF($B2792="","",IFERROR(MATCH($B2792,'メンバー'!$B$5:$B$24,0),"なし"))</f>
        <v/>
      </c>
    </row>
    <row r="2793" ht="17" customHeight="1">
      <c r="A2793" s="23" t="n"/>
      <c r="B2793" s="21" t="n"/>
      <c r="C2793" s="21" t="n"/>
      <c r="D2793" s="29">
        <f>IF(OR($O2793="",$O2793="なし"),"",INDEX('案件'!$B$5:$B$84,$O2793)&amp;"")</f>
        <v/>
      </c>
      <c r="E2793" s="19" t="n"/>
      <c r="F2793" s="22" t="n"/>
      <c r="G2793" s="22" t="n"/>
      <c r="H2793" s="19" t="n"/>
      <c r="I2793" s="30">
        <f>IF(AND($F2793="",$G2793=""),"",IF(N('設定'!$B$11)&gt;0,ROUND((N($F2793)*60+N($G2793))/N('設定'!$B$11),0)*N('設定'!$B$11),(N($F2793)*60+N($G2793)))/60)</f>
        <v/>
      </c>
      <c r="J2793" s="31">
        <f>IF(OR($I2793="",$P2793="",$P2793="なし"),"",$I2793*N(INDEX('メンバー'!$D$5:$D$24,$P2793)))</f>
        <v/>
      </c>
      <c r="K2793" s="32">
        <f>IF(OR($O2793="",$O2793="なし"),"",INDEX('案件'!$D$5:$D$84,$O2793)&amp;"")</f>
        <v/>
      </c>
      <c r="L2793" s="32">
        <f>IF(AND($A2793="",$B2793="",$C2793="",$F2793="",$G2793=""),"",IF(NOT(ISNUMBER($A2793)),"日付がない",IF($P2793="","氏名がない",IF($P2793="なし","氏名がメンバーにない",IF($O2793="","案件コードがない",IF($O2793="なし","案件コードが案件にない",IF($I2793="","時間がない",IF((N($F2793)*60+N($G2793))=0,"時間が0",IF($I2793=0,"丸めると0分","")))))))))</f>
        <v/>
      </c>
      <c r="M2793" s="58" t="n"/>
      <c r="N2793" s="33">
        <f>IF(ISNUMBER($A2793),DATE(YEAR($A2793),MONTH($A2793),1),"")</f>
        <v/>
      </c>
      <c r="O2793" s="34">
        <f>IF($C2793="","",IFERROR(MATCH($C2793,'案件'!$A$5:$A$84,0),"なし"))</f>
        <v/>
      </c>
      <c r="P2793" s="34">
        <f>IF($B2793="","",IFERROR(MATCH($B2793,'メンバー'!$B$5:$B$24,0),"なし"))</f>
        <v/>
      </c>
    </row>
    <row r="2794" ht="17" customHeight="1">
      <c r="A2794" s="23" t="n"/>
      <c r="B2794" s="21" t="n"/>
      <c r="C2794" s="21" t="n"/>
      <c r="D2794" s="29">
        <f>IF(OR($O2794="",$O2794="なし"),"",INDEX('案件'!$B$5:$B$84,$O2794)&amp;"")</f>
        <v/>
      </c>
      <c r="E2794" s="19" t="n"/>
      <c r="F2794" s="22" t="n"/>
      <c r="G2794" s="22" t="n"/>
      <c r="H2794" s="19" t="n"/>
      <c r="I2794" s="30">
        <f>IF(AND($F2794="",$G2794=""),"",IF(N('設定'!$B$11)&gt;0,ROUND((N($F2794)*60+N($G2794))/N('設定'!$B$11),0)*N('設定'!$B$11),(N($F2794)*60+N($G2794)))/60)</f>
        <v/>
      </c>
      <c r="J2794" s="31">
        <f>IF(OR($I2794="",$P2794="",$P2794="なし"),"",$I2794*N(INDEX('メンバー'!$D$5:$D$24,$P2794)))</f>
        <v/>
      </c>
      <c r="K2794" s="32">
        <f>IF(OR($O2794="",$O2794="なし"),"",INDEX('案件'!$D$5:$D$84,$O2794)&amp;"")</f>
        <v/>
      </c>
      <c r="L2794" s="32">
        <f>IF(AND($A2794="",$B2794="",$C2794="",$F2794="",$G2794=""),"",IF(NOT(ISNUMBER($A2794)),"日付がない",IF($P2794="","氏名がない",IF($P2794="なし","氏名がメンバーにない",IF($O2794="","案件コードがない",IF($O2794="なし","案件コードが案件にない",IF($I2794="","時間がない",IF((N($F2794)*60+N($G2794))=0,"時間が0",IF($I2794=0,"丸めると0分","")))))))))</f>
        <v/>
      </c>
      <c r="M2794" s="58" t="n"/>
      <c r="N2794" s="33">
        <f>IF(ISNUMBER($A2794),DATE(YEAR($A2794),MONTH($A2794),1),"")</f>
        <v/>
      </c>
      <c r="O2794" s="34">
        <f>IF($C2794="","",IFERROR(MATCH($C2794,'案件'!$A$5:$A$84,0),"なし"))</f>
        <v/>
      </c>
      <c r="P2794" s="34">
        <f>IF($B2794="","",IFERROR(MATCH($B2794,'メンバー'!$B$5:$B$24,0),"なし"))</f>
        <v/>
      </c>
    </row>
    <row r="2795" ht="17" customHeight="1">
      <c r="A2795" s="23" t="n"/>
      <c r="B2795" s="21" t="n"/>
      <c r="C2795" s="21" t="n"/>
      <c r="D2795" s="29">
        <f>IF(OR($O2795="",$O2795="なし"),"",INDEX('案件'!$B$5:$B$84,$O2795)&amp;"")</f>
        <v/>
      </c>
      <c r="E2795" s="19" t="n"/>
      <c r="F2795" s="22" t="n"/>
      <c r="G2795" s="22" t="n"/>
      <c r="H2795" s="19" t="n"/>
      <c r="I2795" s="30">
        <f>IF(AND($F2795="",$G2795=""),"",IF(N('設定'!$B$11)&gt;0,ROUND((N($F2795)*60+N($G2795))/N('設定'!$B$11),0)*N('設定'!$B$11),(N($F2795)*60+N($G2795)))/60)</f>
        <v/>
      </c>
      <c r="J2795" s="31">
        <f>IF(OR($I2795="",$P2795="",$P2795="なし"),"",$I2795*N(INDEX('メンバー'!$D$5:$D$24,$P2795)))</f>
        <v/>
      </c>
      <c r="K2795" s="32">
        <f>IF(OR($O2795="",$O2795="なし"),"",INDEX('案件'!$D$5:$D$84,$O2795)&amp;"")</f>
        <v/>
      </c>
      <c r="L2795" s="32">
        <f>IF(AND($A2795="",$B2795="",$C2795="",$F2795="",$G2795=""),"",IF(NOT(ISNUMBER($A2795)),"日付がない",IF($P2795="","氏名がない",IF($P2795="なし","氏名がメンバーにない",IF($O2795="","案件コードがない",IF($O2795="なし","案件コードが案件にない",IF($I2795="","時間がない",IF((N($F2795)*60+N($G2795))=0,"時間が0",IF($I2795=0,"丸めると0分","")))))))))</f>
        <v/>
      </c>
      <c r="M2795" s="58" t="n"/>
      <c r="N2795" s="33">
        <f>IF(ISNUMBER($A2795),DATE(YEAR($A2795),MONTH($A2795),1),"")</f>
        <v/>
      </c>
      <c r="O2795" s="34">
        <f>IF($C2795="","",IFERROR(MATCH($C2795,'案件'!$A$5:$A$84,0),"なし"))</f>
        <v/>
      </c>
      <c r="P2795" s="34">
        <f>IF($B2795="","",IFERROR(MATCH($B2795,'メンバー'!$B$5:$B$24,0),"なし"))</f>
        <v/>
      </c>
    </row>
    <row r="2796" ht="17" customHeight="1">
      <c r="A2796" s="23" t="n"/>
      <c r="B2796" s="21" t="n"/>
      <c r="C2796" s="21" t="n"/>
      <c r="D2796" s="29">
        <f>IF(OR($O2796="",$O2796="なし"),"",INDEX('案件'!$B$5:$B$84,$O2796)&amp;"")</f>
        <v/>
      </c>
      <c r="E2796" s="19" t="n"/>
      <c r="F2796" s="22" t="n"/>
      <c r="G2796" s="22" t="n"/>
      <c r="H2796" s="19" t="n"/>
      <c r="I2796" s="30">
        <f>IF(AND($F2796="",$G2796=""),"",IF(N('設定'!$B$11)&gt;0,ROUND((N($F2796)*60+N($G2796))/N('設定'!$B$11),0)*N('設定'!$B$11),(N($F2796)*60+N($G2796)))/60)</f>
        <v/>
      </c>
      <c r="J2796" s="31">
        <f>IF(OR($I2796="",$P2796="",$P2796="なし"),"",$I2796*N(INDEX('メンバー'!$D$5:$D$24,$P2796)))</f>
        <v/>
      </c>
      <c r="K2796" s="32">
        <f>IF(OR($O2796="",$O2796="なし"),"",INDEX('案件'!$D$5:$D$84,$O2796)&amp;"")</f>
        <v/>
      </c>
      <c r="L2796" s="32">
        <f>IF(AND($A2796="",$B2796="",$C2796="",$F2796="",$G2796=""),"",IF(NOT(ISNUMBER($A2796)),"日付がない",IF($P2796="","氏名がない",IF($P2796="なし","氏名がメンバーにない",IF($O2796="","案件コードがない",IF($O2796="なし","案件コードが案件にない",IF($I2796="","時間がない",IF((N($F2796)*60+N($G2796))=0,"時間が0",IF($I2796=0,"丸めると0分","")))))))))</f>
        <v/>
      </c>
      <c r="M2796" s="58" t="n"/>
      <c r="N2796" s="33">
        <f>IF(ISNUMBER($A2796),DATE(YEAR($A2796),MONTH($A2796),1),"")</f>
        <v/>
      </c>
      <c r="O2796" s="34">
        <f>IF($C2796="","",IFERROR(MATCH($C2796,'案件'!$A$5:$A$84,0),"なし"))</f>
        <v/>
      </c>
      <c r="P2796" s="34">
        <f>IF($B2796="","",IFERROR(MATCH($B2796,'メンバー'!$B$5:$B$24,0),"なし"))</f>
        <v/>
      </c>
    </row>
    <row r="2797" ht="17" customHeight="1">
      <c r="A2797" s="23" t="n"/>
      <c r="B2797" s="21" t="n"/>
      <c r="C2797" s="21" t="n"/>
      <c r="D2797" s="29">
        <f>IF(OR($O2797="",$O2797="なし"),"",INDEX('案件'!$B$5:$B$84,$O2797)&amp;"")</f>
        <v/>
      </c>
      <c r="E2797" s="19" t="n"/>
      <c r="F2797" s="22" t="n"/>
      <c r="G2797" s="22" t="n"/>
      <c r="H2797" s="19" t="n"/>
      <c r="I2797" s="30">
        <f>IF(AND($F2797="",$G2797=""),"",IF(N('設定'!$B$11)&gt;0,ROUND((N($F2797)*60+N($G2797))/N('設定'!$B$11),0)*N('設定'!$B$11),(N($F2797)*60+N($G2797)))/60)</f>
        <v/>
      </c>
      <c r="J2797" s="31">
        <f>IF(OR($I2797="",$P2797="",$P2797="なし"),"",$I2797*N(INDEX('メンバー'!$D$5:$D$24,$P2797)))</f>
        <v/>
      </c>
      <c r="K2797" s="32">
        <f>IF(OR($O2797="",$O2797="なし"),"",INDEX('案件'!$D$5:$D$84,$O2797)&amp;"")</f>
        <v/>
      </c>
      <c r="L2797" s="32">
        <f>IF(AND($A2797="",$B2797="",$C2797="",$F2797="",$G2797=""),"",IF(NOT(ISNUMBER($A2797)),"日付がない",IF($P2797="","氏名がない",IF($P2797="なし","氏名がメンバーにない",IF($O2797="","案件コードがない",IF($O2797="なし","案件コードが案件にない",IF($I2797="","時間がない",IF((N($F2797)*60+N($G2797))=0,"時間が0",IF($I2797=0,"丸めると0分","")))))))))</f>
        <v/>
      </c>
      <c r="M2797" s="58" t="n"/>
      <c r="N2797" s="33">
        <f>IF(ISNUMBER($A2797),DATE(YEAR($A2797),MONTH($A2797),1),"")</f>
        <v/>
      </c>
      <c r="O2797" s="34">
        <f>IF($C2797="","",IFERROR(MATCH($C2797,'案件'!$A$5:$A$84,0),"なし"))</f>
        <v/>
      </c>
      <c r="P2797" s="34">
        <f>IF($B2797="","",IFERROR(MATCH($B2797,'メンバー'!$B$5:$B$24,0),"なし"))</f>
        <v/>
      </c>
    </row>
    <row r="2798" ht="17" customHeight="1">
      <c r="A2798" s="23" t="n"/>
      <c r="B2798" s="21" t="n"/>
      <c r="C2798" s="21" t="n"/>
      <c r="D2798" s="29">
        <f>IF(OR($O2798="",$O2798="なし"),"",INDEX('案件'!$B$5:$B$84,$O2798)&amp;"")</f>
        <v/>
      </c>
      <c r="E2798" s="19" t="n"/>
      <c r="F2798" s="22" t="n"/>
      <c r="G2798" s="22" t="n"/>
      <c r="H2798" s="19" t="n"/>
      <c r="I2798" s="30">
        <f>IF(AND($F2798="",$G2798=""),"",IF(N('設定'!$B$11)&gt;0,ROUND((N($F2798)*60+N($G2798))/N('設定'!$B$11),0)*N('設定'!$B$11),(N($F2798)*60+N($G2798)))/60)</f>
        <v/>
      </c>
      <c r="J2798" s="31">
        <f>IF(OR($I2798="",$P2798="",$P2798="なし"),"",$I2798*N(INDEX('メンバー'!$D$5:$D$24,$P2798)))</f>
        <v/>
      </c>
      <c r="K2798" s="32">
        <f>IF(OR($O2798="",$O2798="なし"),"",INDEX('案件'!$D$5:$D$84,$O2798)&amp;"")</f>
        <v/>
      </c>
      <c r="L2798" s="32">
        <f>IF(AND($A2798="",$B2798="",$C2798="",$F2798="",$G2798=""),"",IF(NOT(ISNUMBER($A2798)),"日付がない",IF($P2798="","氏名がない",IF($P2798="なし","氏名がメンバーにない",IF($O2798="","案件コードがない",IF($O2798="なし","案件コードが案件にない",IF($I2798="","時間がない",IF((N($F2798)*60+N($G2798))=0,"時間が0",IF($I2798=0,"丸めると0分","")))))))))</f>
        <v/>
      </c>
      <c r="M2798" s="58" t="n"/>
      <c r="N2798" s="33">
        <f>IF(ISNUMBER($A2798),DATE(YEAR($A2798),MONTH($A2798),1),"")</f>
        <v/>
      </c>
      <c r="O2798" s="34">
        <f>IF($C2798="","",IFERROR(MATCH($C2798,'案件'!$A$5:$A$84,0),"なし"))</f>
        <v/>
      </c>
      <c r="P2798" s="34">
        <f>IF($B2798="","",IFERROR(MATCH($B2798,'メンバー'!$B$5:$B$24,0),"なし"))</f>
        <v/>
      </c>
    </row>
    <row r="2799" ht="17" customHeight="1">
      <c r="A2799" s="23" t="n"/>
      <c r="B2799" s="21" t="n"/>
      <c r="C2799" s="21" t="n"/>
      <c r="D2799" s="29">
        <f>IF(OR($O2799="",$O2799="なし"),"",INDEX('案件'!$B$5:$B$84,$O2799)&amp;"")</f>
        <v/>
      </c>
      <c r="E2799" s="19" t="n"/>
      <c r="F2799" s="22" t="n"/>
      <c r="G2799" s="22" t="n"/>
      <c r="H2799" s="19" t="n"/>
      <c r="I2799" s="30">
        <f>IF(AND($F2799="",$G2799=""),"",IF(N('設定'!$B$11)&gt;0,ROUND((N($F2799)*60+N($G2799))/N('設定'!$B$11),0)*N('設定'!$B$11),(N($F2799)*60+N($G2799)))/60)</f>
        <v/>
      </c>
      <c r="J2799" s="31">
        <f>IF(OR($I2799="",$P2799="",$P2799="なし"),"",$I2799*N(INDEX('メンバー'!$D$5:$D$24,$P2799)))</f>
        <v/>
      </c>
      <c r="K2799" s="32">
        <f>IF(OR($O2799="",$O2799="なし"),"",INDEX('案件'!$D$5:$D$84,$O2799)&amp;"")</f>
        <v/>
      </c>
      <c r="L2799" s="32">
        <f>IF(AND($A2799="",$B2799="",$C2799="",$F2799="",$G2799=""),"",IF(NOT(ISNUMBER($A2799)),"日付がない",IF($P2799="","氏名がない",IF($P2799="なし","氏名がメンバーにない",IF($O2799="","案件コードがない",IF($O2799="なし","案件コードが案件にない",IF($I2799="","時間がない",IF((N($F2799)*60+N($G2799))=0,"時間が0",IF($I2799=0,"丸めると0分","")))))))))</f>
        <v/>
      </c>
      <c r="M2799" s="58" t="n"/>
      <c r="N2799" s="33">
        <f>IF(ISNUMBER($A2799),DATE(YEAR($A2799),MONTH($A2799),1),"")</f>
        <v/>
      </c>
      <c r="O2799" s="34">
        <f>IF($C2799="","",IFERROR(MATCH($C2799,'案件'!$A$5:$A$84,0),"なし"))</f>
        <v/>
      </c>
      <c r="P2799" s="34">
        <f>IF($B2799="","",IFERROR(MATCH($B2799,'メンバー'!$B$5:$B$24,0),"なし"))</f>
        <v/>
      </c>
    </row>
    <row r="2800" ht="17" customHeight="1">
      <c r="A2800" s="23" t="n"/>
      <c r="B2800" s="21" t="n"/>
      <c r="C2800" s="21" t="n"/>
      <c r="D2800" s="29">
        <f>IF(OR($O2800="",$O2800="なし"),"",INDEX('案件'!$B$5:$B$84,$O2800)&amp;"")</f>
        <v/>
      </c>
      <c r="E2800" s="19" t="n"/>
      <c r="F2800" s="22" t="n"/>
      <c r="G2800" s="22" t="n"/>
      <c r="H2800" s="19" t="n"/>
      <c r="I2800" s="30">
        <f>IF(AND($F2800="",$G2800=""),"",IF(N('設定'!$B$11)&gt;0,ROUND((N($F2800)*60+N($G2800))/N('設定'!$B$11),0)*N('設定'!$B$11),(N($F2800)*60+N($G2800)))/60)</f>
        <v/>
      </c>
      <c r="J2800" s="31">
        <f>IF(OR($I2800="",$P2800="",$P2800="なし"),"",$I2800*N(INDEX('メンバー'!$D$5:$D$24,$P2800)))</f>
        <v/>
      </c>
      <c r="K2800" s="32">
        <f>IF(OR($O2800="",$O2800="なし"),"",INDEX('案件'!$D$5:$D$84,$O2800)&amp;"")</f>
        <v/>
      </c>
      <c r="L2800" s="32">
        <f>IF(AND($A2800="",$B2800="",$C2800="",$F2800="",$G2800=""),"",IF(NOT(ISNUMBER($A2800)),"日付がない",IF($P2800="","氏名がない",IF($P2800="なし","氏名がメンバーにない",IF($O2800="","案件コードがない",IF($O2800="なし","案件コードが案件にない",IF($I2800="","時間がない",IF((N($F2800)*60+N($G2800))=0,"時間が0",IF($I2800=0,"丸めると0分","")))))))))</f>
        <v/>
      </c>
      <c r="M2800" s="58" t="n"/>
      <c r="N2800" s="33">
        <f>IF(ISNUMBER($A2800),DATE(YEAR($A2800),MONTH($A2800),1),"")</f>
        <v/>
      </c>
      <c r="O2800" s="34">
        <f>IF($C2800="","",IFERROR(MATCH($C2800,'案件'!$A$5:$A$84,0),"なし"))</f>
        <v/>
      </c>
      <c r="P2800" s="34">
        <f>IF($B2800="","",IFERROR(MATCH($B2800,'メンバー'!$B$5:$B$24,0),"なし"))</f>
        <v/>
      </c>
    </row>
    <row r="2801" ht="17" customHeight="1">
      <c r="A2801" s="23" t="n"/>
      <c r="B2801" s="21" t="n"/>
      <c r="C2801" s="21" t="n"/>
      <c r="D2801" s="29">
        <f>IF(OR($O2801="",$O2801="なし"),"",INDEX('案件'!$B$5:$B$84,$O2801)&amp;"")</f>
        <v/>
      </c>
      <c r="E2801" s="19" t="n"/>
      <c r="F2801" s="22" t="n"/>
      <c r="G2801" s="22" t="n"/>
      <c r="H2801" s="19" t="n"/>
      <c r="I2801" s="30">
        <f>IF(AND($F2801="",$G2801=""),"",IF(N('設定'!$B$11)&gt;0,ROUND((N($F2801)*60+N($G2801))/N('設定'!$B$11),0)*N('設定'!$B$11),(N($F2801)*60+N($G2801)))/60)</f>
        <v/>
      </c>
      <c r="J2801" s="31">
        <f>IF(OR($I2801="",$P2801="",$P2801="なし"),"",$I2801*N(INDEX('メンバー'!$D$5:$D$24,$P2801)))</f>
        <v/>
      </c>
      <c r="K2801" s="32">
        <f>IF(OR($O2801="",$O2801="なし"),"",INDEX('案件'!$D$5:$D$84,$O2801)&amp;"")</f>
        <v/>
      </c>
      <c r="L2801" s="32">
        <f>IF(AND($A2801="",$B2801="",$C2801="",$F2801="",$G2801=""),"",IF(NOT(ISNUMBER($A2801)),"日付がない",IF($P2801="","氏名がない",IF($P2801="なし","氏名がメンバーにない",IF($O2801="","案件コードがない",IF($O2801="なし","案件コードが案件にない",IF($I2801="","時間がない",IF((N($F2801)*60+N($G2801))=0,"時間が0",IF($I2801=0,"丸めると0分","")))))))))</f>
        <v/>
      </c>
      <c r="M2801" s="58" t="n"/>
      <c r="N2801" s="33">
        <f>IF(ISNUMBER($A2801),DATE(YEAR($A2801),MONTH($A2801),1),"")</f>
        <v/>
      </c>
      <c r="O2801" s="34">
        <f>IF($C2801="","",IFERROR(MATCH($C2801,'案件'!$A$5:$A$84,0),"なし"))</f>
        <v/>
      </c>
      <c r="P2801" s="34">
        <f>IF($B2801="","",IFERROR(MATCH($B2801,'メンバー'!$B$5:$B$24,0),"なし"))</f>
        <v/>
      </c>
    </row>
    <row r="2802" ht="17" customHeight="1">
      <c r="A2802" s="23" t="n"/>
      <c r="B2802" s="21" t="n"/>
      <c r="C2802" s="21" t="n"/>
      <c r="D2802" s="29">
        <f>IF(OR($O2802="",$O2802="なし"),"",INDEX('案件'!$B$5:$B$84,$O2802)&amp;"")</f>
        <v/>
      </c>
      <c r="E2802" s="19" t="n"/>
      <c r="F2802" s="22" t="n"/>
      <c r="G2802" s="22" t="n"/>
      <c r="H2802" s="19" t="n"/>
      <c r="I2802" s="30">
        <f>IF(AND($F2802="",$G2802=""),"",IF(N('設定'!$B$11)&gt;0,ROUND((N($F2802)*60+N($G2802))/N('設定'!$B$11),0)*N('設定'!$B$11),(N($F2802)*60+N($G2802)))/60)</f>
        <v/>
      </c>
      <c r="J2802" s="31">
        <f>IF(OR($I2802="",$P2802="",$P2802="なし"),"",$I2802*N(INDEX('メンバー'!$D$5:$D$24,$P2802)))</f>
        <v/>
      </c>
      <c r="K2802" s="32">
        <f>IF(OR($O2802="",$O2802="なし"),"",INDEX('案件'!$D$5:$D$84,$O2802)&amp;"")</f>
        <v/>
      </c>
      <c r="L2802" s="32">
        <f>IF(AND($A2802="",$B2802="",$C2802="",$F2802="",$G2802=""),"",IF(NOT(ISNUMBER($A2802)),"日付がない",IF($P2802="","氏名がない",IF($P2802="なし","氏名がメンバーにない",IF($O2802="","案件コードがない",IF($O2802="なし","案件コードが案件にない",IF($I2802="","時間がない",IF((N($F2802)*60+N($G2802))=0,"時間が0",IF($I2802=0,"丸めると0分","")))))))))</f>
        <v/>
      </c>
      <c r="M2802" s="58" t="n"/>
      <c r="N2802" s="33">
        <f>IF(ISNUMBER($A2802),DATE(YEAR($A2802),MONTH($A2802),1),"")</f>
        <v/>
      </c>
      <c r="O2802" s="34">
        <f>IF($C2802="","",IFERROR(MATCH($C2802,'案件'!$A$5:$A$84,0),"なし"))</f>
        <v/>
      </c>
      <c r="P2802" s="34">
        <f>IF($B2802="","",IFERROR(MATCH($B2802,'メンバー'!$B$5:$B$24,0),"なし"))</f>
        <v/>
      </c>
    </row>
    <row r="2803" ht="17" customHeight="1">
      <c r="A2803" s="23" t="n"/>
      <c r="B2803" s="21" t="n"/>
      <c r="C2803" s="21" t="n"/>
      <c r="D2803" s="29">
        <f>IF(OR($O2803="",$O2803="なし"),"",INDEX('案件'!$B$5:$B$84,$O2803)&amp;"")</f>
        <v/>
      </c>
      <c r="E2803" s="19" t="n"/>
      <c r="F2803" s="22" t="n"/>
      <c r="G2803" s="22" t="n"/>
      <c r="H2803" s="19" t="n"/>
      <c r="I2803" s="30">
        <f>IF(AND($F2803="",$G2803=""),"",IF(N('設定'!$B$11)&gt;0,ROUND((N($F2803)*60+N($G2803))/N('設定'!$B$11),0)*N('設定'!$B$11),(N($F2803)*60+N($G2803)))/60)</f>
        <v/>
      </c>
      <c r="J2803" s="31">
        <f>IF(OR($I2803="",$P2803="",$P2803="なし"),"",$I2803*N(INDEX('メンバー'!$D$5:$D$24,$P2803)))</f>
        <v/>
      </c>
      <c r="K2803" s="32">
        <f>IF(OR($O2803="",$O2803="なし"),"",INDEX('案件'!$D$5:$D$84,$O2803)&amp;"")</f>
        <v/>
      </c>
      <c r="L2803" s="32">
        <f>IF(AND($A2803="",$B2803="",$C2803="",$F2803="",$G2803=""),"",IF(NOT(ISNUMBER($A2803)),"日付がない",IF($P2803="","氏名がない",IF($P2803="なし","氏名がメンバーにない",IF($O2803="","案件コードがない",IF($O2803="なし","案件コードが案件にない",IF($I2803="","時間がない",IF((N($F2803)*60+N($G2803))=0,"時間が0",IF($I2803=0,"丸めると0分","")))))))))</f>
        <v/>
      </c>
      <c r="M2803" s="58" t="n"/>
      <c r="N2803" s="33">
        <f>IF(ISNUMBER($A2803),DATE(YEAR($A2803),MONTH($A2803),1),"")</f>
        <v/>
      </c>
      <c r="O2803" s="34">
        <f>IF($C2803="","",IFERROR(MATCH($C2803,'案件'!$A$5:$A$84,0),"なし"))</f>
        <v/>
      </c>
      <c r="P2803" s="34">
        <f>IF($B2803="","",IFERROR(MATCH($B2803,'メンバー'!$B$5:$B$24,0),"なし"))</f>
        <v/>
      </c>
    </row>
    <row r="2804" ht="17" customHeight="1">
      <c r="A2804" s="23" t="n"/>
      <c r="B2804" s="21" t="n"/>
      <c r="C2804" s="21" t="n"/>
      <c r="D2804" s="29">
        <f>IF(OR($O2804="",$O2804="なし"),"",INDEX('案件'!$B$5:$B$84,$O2804)&amp;"")</f>
        <v/>
      </c>
      <c r="E2804" s="19" t="n"/>
      <c r="F2804" s="22" t="n"/>
      <c r="G2804" s="22" t="n"/>
      <c r="H2804" s="19" t="n"/>
      <c r="I2804" s="30">
        <f>IF(AND($F2804="",$G2804=""),"",IF(N('設定'!$B$11)&gt;0,ROUND((N($F2804)*60+N($G2804))/N('設定'!$B$11),0)*N('設定'!$B$11),(N($F2804)*60+N($G2804)))/60)</f>
        <v/>
      </c>
      <c r="J2804" s="31">
        <f>IF(OR($I2804="",$P2804="",$P2804="なし"),"",$I2804*N(INDEX('メンバー'!$D$5:$D$24,$P2804)))</f>
        <v/>
      </c>
      <c r="K2804" s="32">
        <f>IF(OR($O2804="",$O2804="なし"),"",INDEX('案件'!$D$5:$D$84,$O2804)&amp;"")</f>
        <v/>
      </c>
      <c r="L2804" s="32">
        <f>IF(AND($A2804="",$B2804="",$C2804="",$F2804="",$G2804=""),"",IF(NOT(ISNUMBER($A2804)),"日付がない",IF($P2804="","氏名がない",IF($P2804="なし","氏名がメンバーにない",IF($O2804="","案件コードがない",IF($O2804="なし","案件コードが案件にない",IF($I2804="","時間がない",IF((N($F2804)*60+N($G2804))=0,"時間が0",IF($I2804=0,"丸めると0分","")))))))))</f>
        <v/>
      </c>
      <c r="M2804" s="58" t="n"/>
      <c r="N2804" s="33">
        <f>IF(ISNUMBER($A2804),DATE(YEAR($A2804),MONTH($A2804),1),"")</f>
        <v/>
      </c>
      <c r="O2804" s="34">
        <f>IF($C2804="","",IFERROR(MATCH($C2804,'案件'!$A$5:$A$84,0),"なし"))</f>
        <v/>
      </c>
      <c r="P2804" s="34">
        <f>IF($B2804="","",IFERROR(MATCH($B2804,'メンバー'!$B$5:$B$24,0),"なし"))</f>
        <v/>
      </c>
    </row>
    <row r="2805" ht="17" customHeight="1">
      <c r="A2805" s="23" t="n"/>
      <c r="B2805" s="21" t="n"/>
      <c r="C2805" s="21" t="n"/>
      <c r="D2805" s="29">
        <f>IF(OR($O2805="",$O2805="なし"),"",INDEX('案件'!$B$5:$B$84,$O2805)&amp;"")</f>
        <v/>
      </c>
      <c r="E2805" s="19" t="n"/>
      <c r="F2805" s="22" t="n"/>
      <c r="G2805" s="22" t="n"/>
      <c r="H2805" s="19" t="n"/>
      <c r="I2805" s="30">
        <f>IF(AND($F2805="",$G2805=""),"",IF(N('設定'!$B$11)&gt;0,ROUND((N($F2805)*60+N($G2805))/N('設定'!$B$11),0)*N('設定'!$B$11),(N($F2805)*60+N($G2805)))/60)</f>
        <v/>
      </c>
      <c r="J2805" s="31">
        <f>IF(OR($I2805="",$P2805="",$P2805="なし"),"",$I2805*N(INDEX('メンバー'!$D$5:$D$24,$P2805)))</f>
        <v/>
      </c>
      <c r="K2805" s="32">
        <f>IF(OR($O2805="",$O2805="なし"),"",INDEX('案件'!$D$5:$D$84,$O2805)&amp;"")</f>
        <v/>
      </c>
      <c r="L2805" s="32">
        <f>IF(AND($A2805="",$B2805="",$C2805="",$F2805="",$G2805=""),"",IF(NOT(ISNUMBER($A2805)),"日付がない",IF($P2805="","氏名がない",IF($P2805="なし","氏名がメンバーにない",IF($O2805="","案件コードがない",IF($O2805="なし","案件コードが案件にない",IF($I2805="","時間がない",IF((N($F2805)*60+N($G2805))=0,"時間が0",IF($I2805=0,"丸めると0分","")))))))))</f>
        <v/>
      </c>
      <c r="M2805" s="58" t="n"/>
      <c r="N2805" s="33">
        <f>IF(ISNUMBER($A2805),DATE(YEAR($A2805),MONTH($A2805),1),"")</f>
        <v/>
      </c>
      <c r="O2805" s="34">
        <f>IF($C2805="","",IFERROR(MATCH($C2805,'案件'!$A$5:$A$84,0),"なし"))</f>
        <v/>
      </c>
      <c r="P2805" s="34">
        <f>IF($B2805="","",IFERROR(MATCH($B2805,'メンバー'!$B$5:$B$24,0),"なし"))</f>
        <v/>
      </c>
    </row>
    <row r="2806" ht="17" customHeight="1">
      <c r="A2806" s="23" t="n"/>
      <c r="B2806" s="21" t="n"/>
      <c r="C2806" s="21" t="n"/>
      <c r="D2806" s="29">
        <f>IF(OR($O2806="",$O2806="なし"),"",INDEX('案件'!$B$5:$B$84,$O2806)&amp;"")</f>
        <v/>
      </c>
      <c r="E2806" s="19" t="n"/>
      <c r="F2806" s="22" t="n"/>
      <c r="G2806" s="22" t="n"/>
      <c r="H2806" s="19" t="n"/>
      <c r="I2806" s="30">
        <f>IF(AND($F2806="",$G2806=""),"",IF(N('設定'!$B$11)&gt;0,ROUND((N($F2806)*60+N($G2806))/N('設定'!$B$11),0)*N('設定'!$B$11),(N($F2806)*60+N($G2806)))/60)</f>
        <v/>
      </c>
      <c r="J2806" s="31">
        <f>IF(OR($I2806="",$P2806="",$P2806="なし"),"",$I2806*N(INDEX('メンバー'!$D$5:$D$24,$P2806)))</f>
        <v/>
      </c>
      <c r="K2806" s="32">
        <f>IF(OR($O2806="",$O2806="なし"),"",INDEX('案件'!$D$5:$D$84,$O2806)&amp;"")</f>
        <v/>
      </c>
      <c r="L2806" s="32">
        <f>IF(AND($A2806="",$B2806="",$C2806="",$F2806="",$G2806=""),"",IF(NOT(ISNUMBER($A2806)),"日付がない",IF($P2806="","氏名がない",IF($P2806="なし","氏名がメンバーにない",IF($O2806="","案件コードがない",IF($O2806="なし","案件コードが案件にない",IF($I2806="","時間がない",IF((N($F2806)*60+N($G2806))=0,"時間が0",IF($I2806=0,"丸めると0分","")))))))))</f>
        <v/>
      </c>
      <c r="M2806" s="58" t="n"/>
      <c r="N2806" s="33">
        <f>IF(ISNUMBER($A2806),DATE(YEAR($A2806),MONTH($A2806),1),"")</f>
        <v/>
      </c>
      <c r="O2806" s="34">
        <f>IF($C2806="","",IFERROR(MATCH($C2806,'案件'!$A$5:$A$84,0),"なし"))</f>
        <v/>
      </c>
      <c r="P2806" s="34">
        <f>IF($B2806="","",IFERROR(MATCH($B2806,'メンバー'!$B$5:$B$24,0),"なし"))</f>
        <v/>
      </c>
    </row>
    <row r="2807" ht="17" customHeight="1">
      <c r="A2807" s="23" t="n"/>
      <c r="B2807" s="21" t="n"/>
      <c r="C2807" s="21" t="n"/>
      <c r="D2807" s="29">
        <f>IF(OR($O2807="",$O2807="なし"),"",INDEX('案件'!$B$5:$B$84,$O2807)&amp;"")</f>
        <v/>
      </c>
      <c r="E2807" s="19" t="n"/>
      <c r="F2807" s="22" t="n"/>
      <c r="G2807" s="22" t="n"/>
      <c r="H2807" s="19" t="n"/>
      <c r="I2807" s="30">
        <f>IF(AND($F2807="",$G2807=""),"",IF(N('設定'!$B$11)&gt;0,ROUND((N($F2807)*60+N($G2807))/N('設定'!$B$11),0)*N('設定'!$B$11),(N($F2807)*60+N($G2807)))/60)</f>
        <v/>
      </c>
      <c r="J2807" s="31">
        <f>IF(OR($I2807="",$P2807="",$P2807="なし"),"",$I2807*N(INDEX('メンバー'!$D$5:$D$24,$P2807)))</f>
        <v/>
      </c>
      <c r="K2807" s="32">
        <f>IF(OR($O2807="",$O2807="なし"),"",INDEX('案件'!$D$5:$D$84,$O2807)&amp;"")</f>
        <v/>
      </c>
      <c r="L2807" s="32">
        <f>IF(AND($A2807="",$B2807="",$C2807="",$F2807="",$G2807=""),"",IF(NOT(ISNUMBER($A2807)),"日付がない",IF($P2807="","氏名がない",IF($P2807="なし","氏名がメンバーにない",IF($O2807="","案件コードがない",IF($O2807="なし","案件コードが案件にない",IF($I2807="","時間がない",IF((N($F2807)*60+N($G2807))=0,"時間が0",IF($I2807=0,"丸めると0分","")))))))))</f>
        <v/>
      </c>
      <c r="M2807" s="58" t="n"/>
      <c r="N2807" s="33">
        <f>IF(ISNUMBER($A2807),DATE(YEAR($A2807),MONTH($A2807),1),"")</f>
        <v/>
      </c>
      <c r="O2807" s="34">
        <f>IF($C2807="","",IFERROR(MATCH($C2807,'案件'!$A$5:$A$84,0),"なし"))</f>
        <v/>
      </c>
      <c r="P2807" s="34">
        <f>IF($B2807="","",IFERROR(MATCH($B2807,'メンバー'!$B$5:$B$24,0),"なし"))</f>
        <v/>
      </c>
    </row>
    <row r="2808" ht="17" customHeight="1">
      <c r="A2808" s="23" t="n"/>
      <c r="B2808" s="21" t="n"/>
      <c r="C2808" s="21" t="n"/>
      <c r="D2808" s="29">
        <f>IF(OR($O2808="",$O2808="なし"),"",INDEX('案件'!$B$5:$B$84,$O2808)&amp;"")</f>
        <v/>
      </c>
      <c r="E2808" s="19" t="n"/>
      <c r="F2808" s="22" t="n"/>
      <c r="G2808" s="22" t="n"/>
      <c r="H2808" s="19" t="n"/>
      <c r="I2808" s="30">
        <f>IF(AND($F2808="",$G2808=""),"",IF(N('設定'!$B$11)&gt;0,ROUND((N($F2808)*60+N($G2808))/N('設定'!$B$11),0)*N('設定'!$B$11),(N($F2808)*60+N($G2808)))/60)</f>
        <v/>
      </c>
      <c r="J2808" s="31">
        <f>IF(OR($I2808="",$P2808="",$P2808="なし"),"",$I2808*N(INDEX('メンバー'!$D$5:$D$24,$P2808)))</f>
        <v/>
      </c>
      <c r="K2808" s="32">
        <f>IF(OR($O2808="",$O2808="なし"),"",INDEX('案件'!$D$5:$D$84,$O2808)&amp;"")</f>
        <v/>
      </c>
      <c r="L2808" s="32">
        <f>IF(AND($A2808="",$B2808="",$C2808="",$F2808="",$G2808=""),"",IF(NOT(ISNUMBER($A2808)),"日付がない",IF($P2808="","氏名がない",IF($P2808="なし","氏名がメンバーにない",IF($O2808="","案件コードがない",IF($O2808="なし","案件コードが案件にない",IF($I2808="","時間がない",IF((N($F2808)*60+N($G2808))=0,"時間が0",IF($I2808=0,"丸めると0分","")))))))))</f>
        <v/>
      </c>
      <c r="M2808" s="58" t="n"/>
      <c r="N2808" s="33">
        <f>IF(ISNUMBER($A2808),DATE(YEAR($A2808),MONTH($A2808),1),"")</f>
        <v/>
      </c>
      <c r="O2808" s="34">
        <f>IF($C2808="","",IFERROR(MATCH($C2808,'案件'!$A$5:$A$84,0),"なし"))</f>
        <v/>
      </c>
      <c r="P2808" s="34">
        <f>IF($B2808="","",IFERROR(MATCH($B2808,'メンバー'!$B$5:$B$24,0),"なし"))</f>
        <v/>
      </c>
    </row>
    <row r="2809" ht="17" customHeight="1">
      <c r="A2809" s="23" t="n"/>
      <c r="B2809" s="21" t="n"/>
      <c r="C2809" s="21" t="n"/>
      <c r="D2809" s="29">
        <f>IF(OR($O2809="",$O2809="なし"),"",INDEX('案件'!$B$5:$B$84,$O2809)&amp;"")</f>
        <v/>
      </c>
      <c r="E2809" s="19" t="n"/>
      <c r="F2809" s="22" t="n"/>
      <c r="G2809" s="22" t="n"/>
      <c r="H2809" s="19" t="n"/>
      <c r="I2809" s="30">
        <f>IF(AND($F2809="",$G2809=""),"",IF(N('設定'!$B$11)&gt;0,ROUND((N($F2809)*60+N($G2809))/N('設定'!$B$11),0)*N('設定'!$B$11),(N($F2809)*60+N($G2809)))/60)</f>
        <v/>
      </c>
      <c r="J2809" s="31">
        <f>IF(OR($I2809="",$P2809="",$P2809="なし"),"",$I2809*N(INDEX('メンバー'!$D$5:$D$24,$P2809)))</f>
        <v/>
      </c>
      <c r="K2809" s="32">
        <f>IF(OR($O2809="",$O2809="なし"),"",INDEX('案件'!$D$5:$D$84,$O2809)&amp;"")</f>
        <v/>
      </c>
      <c r="L2809" s="32">
        <f>IF(AND($A2809="",$B2809="",$C2809="",$F2809="",$G2809=""),"",IF(NOT(ISNUMBER($A2809)),"日付がない",IF($P2809="","氏名がない",IF($P2809="なし","氏名がメンバーにない",IF($O2809="","案件コードがない",IF($O2809="なし","案件コードが案件にない",IF($I2809="","時間がない",IF((N($F2809)*60+N($G2809))=0,"時間が0",IF($I2809=0,"丸めると0分","")))))))))</f>
        <v/>
      </c>
      <c r="M2809" s="58" t="n"/>
      <c r="N2809" s="33">
        <f>IF(ISNUMBER($A2809),DATE(YEAR($A2809),MONTH($A2809),1),"")</f>
        <v/>
      </c>
      <c r="O2809" s="34">
        <f>IF($C2809="","",IFERROR(MATCH($C2809,'案件'!$A$5:$A$84,0),"なし"))</f>
        <v/>
      </c>
      <c r="P2809" s="34">
        <f>IF($B2809="","",IFERROR(MATCH($B2809,'メンバー'!$B$5:$B$24,0),"なし"))</f>
        <v/>
      </c>
    </row>
    <row r="2810" ht="17" customHeight="1">
      <c r="A2810" s="23" t="n"/>
      <c r="B2810" s="21" t="n"/>
      <c r="C2810" s="21" t="n"/>
      <c r="D2810" s="29">
        <f>IF(OR($O2810="",$O2810="なし"),"",INDEX('案件'!$B$5:$B$84,$O2810)&amp;"")</f>
        <v/>
      </c>
      <c r="E2810" s="19" t="n"/>
      <c r="F2810" s="22" t="n"/>
      <c r="G2810" s="22" t="n"/>
      <c r="H2810" s="19" t="n"/>
      <c r="I2810" s="30">
        <f>IF(AND($F2810="",$G2810=""),"",IF(N('設定'!$B$11)&gt;0,ROUND((N($F2810)*60+N($G2810))/N('設定'!$B$11),0)*N('設定'!$B$11),(N($F2810)*60+N($G2810)))/60)</f>
        <v/>
      </c>
      <c r="J2810" s="31">
        <f>IF(OR($I2810="",$P2810="",$P2810="なし"),"",$I2810*N(INDEX('メンバー'!$D$5:$D$24,$P2810)))</f>
        <v/>
      </c>
      <c r="K2810" s="32">
        <f>IF(OR($O2810="",$O2810="なし"),"",INDEX('案件'!$D$5:$D$84,$O2810)&amp;"")</f>
        <v/>
      </c>
      <c r="L2810" s="32">
        <f>IF(AND($A2810="",$B2810="",$C2810="",$F2810="",$G2810=""),"",IF(NOT(ISNUMBER($A2810)),"日付がない",IF($P2810="","氏名がない",IF($P2810="なし","氏名がメンバーにない",IF($O2810="","案件コードがない",IF($O2810="なし","案件コードが案件にない",IF($I2810="","時間がない",IF((N($F2810)*60+N($G2810))=0,"時間が0",IF($I2810=0,"丸めると0分","")))))))))</f>
        <v/>
      </c>
      <c r="M2810" s="58" t="n"/>
      <c r="N2810" s="33">
        <f>IF(ISNUMBER($A2810),DATE(YEAR($A2810),MONTH($A2810),1),"")</f>
        <v/>
      </c>
      <c r="O2810" s="34">
        <f>IF($C2810="","",IFERROR(MATCH($C2810,'案件'!$A$5:$A$84,0),"なし"))</f>
        <v/>
      </c>
      <c r="P2810" s="34">
        <f>IF($B2810="","",IFERROR(MATCH($B2810,'メンバー'!$B$5:$B$24,0),"なし"))</f>
        <v/>
      </c>
    </row>
    <row r="2811" ht="17" customHeight="1">
      <c r="A2811" s="23" t="n"/>
      <c r="B2811" s="21" t="n"/>
      <c r="C2811" s="21" t="n"/>
      <c r="D2811" s="29">
        <f>IF(OR($O2811="",$O2811="なし"),"",INDEX('案件'!$B$5:$B$84,$O2811)&amp;"")</f>
        <v/>
      </c>
      <c r="E2811" s="19" t="n"/>
      <c r="F2811" s="22" t="n"/>
      <c r="G2811" s="22" t="n"/>
      <c r="H2811" s="19" t="n"/>
      <c r="I2811" s="30">
        <f>IF(AND($F2811="",$G2811=""),"",IF(N('設定'!$B$11)&gt;0,ROUND((N($F2811)*60+N($G2811))/N('設定'!$B$11),0)*N('設定'!$B$11),(N($F2811)*60+N($G2811)))/60)</f>
        <v/>
      </c>
      <c r="J2811" s="31">
        <f>IF(OR($I2811="",$P2811="",$P2811="なし"),"",$I2811*N(INDEX('メンバー'!$D$5:$D$24,$P2811)))</f>
        <v/>
      </c>
      <c r="K2811" s="32">
        <f>IF(OR($O2811="",$O2811="なし"),"",INDEX('案件'!$D$5:$D$84,$O2811)&amp;"")</f>
        <v/>
      </c>
      <c r="L2811" s="32">
        <f>IF(AND($A2811="",$B2811="",$C2811="",$F2811="",$G2811=""),"",IF(NOT(ISNUMBER($A2811)),"日付がない",IF($P2811="","氏名がない",IF($P2811="なし","氏名がメンバーにない",IF($O2811="","案件コードがない",IF($O2811="なし","案件コードが案件にない",IF($I2811="","時間がない",IF((N($F2811)*60+N($G2811))=0,"時間が0",IF($I2811=0,"丸めると0分","")))))))))</f>
        <v/>
      </c>
      <c r="M2811" s="58" t="n"/>
      <c r="N2811" s="33">
        <f>IF(ISNUMBER($A2811),DATE(YEAR($A2811),MONTH($A2811),1),"")</f>
        <v/>
      </c>
      <c r="O2811" s="34">
        <f>IF($C2811="","",IFERROR(MATCH($C2811,'案件'!$A$5:$A$84,0),"なし"))</f>
        <v/>
      </c>
      <c r="P2811" s="34">
        <f>IF($B2811="","",IFERROR(MATCH($B2811,'メンバー'!$B$5:$B$24,0),"なし"))</f>
        <v/>
      </c>
    </row>
    <row r="2812" ht="17" customHeight="1">
      <c r="A2812" s="23" t="n"/>
      <c r="B2812" s="21" t="n"/>
      <c r="C2812" s="21" t="n"/>
      <c r="D2812" s="29">
        <f>IF(OR($O2812="",$O2812="なし"),"",INDEX('案件'!$B$5:$B$84,$O2812)&amp;"")</f>
        <v/>
      </c>
      <c r="E2812" s="19" t="n"/>
      <c r="F2812" s="22" t="n"/>
      <c r="G2812" s="22" t="n"/>
      <c r="H2812" s="19" t="n"/>
      <c r="I2812" s="30">
        <f>IF(AND($F2812="",$G2812=""),"",IF(N('設定'!$B$11)&gt;0,ROUND((N($F2812)*60+N($G2812))/N('設定'!$B$11),0)*N('設定'!$B$11),(N($F2812)*60+N($G2812)))/60)</f>
        <v/>
      </c>
      <c r="J2812" s="31">
        <f>IF(OR($I2812="",$P2812="",$P2812="なし"),"",$I2812*N(INDEX('メンバー'!$D$5:$D$24,$P2812)))</f>
        <v/>
      </c>
      <c r="K2812" s="32">
        <f>IF(OR($O2812="",$O2812="なし"),"",INDEX('案件'!$D$5:$D$84,$O2812)&amp;"")</f>
        <v/>
      </c>
      <c r="L2812" s="32">
        <f>IF(AND($A2812="",$B2812="",$C2812="",$F2812="",$G2812=""),"",IF(NOT(ISNUMBER($A2812)),"日付がない",IF($P2812="","氏名がない",IF($P2812="なし","氏名がメンバーにない",IF($O2812="","案件コードがない",IF($O2812="なし","案件コードが案件にない",IF($I2812="","時間がない",IF((N($F2812)*60+N($G2812))=0,"時間が0",IF($I2812=0,"丸めると0分","")))))))))</f>
        <v/>
      </c>
      <c r="M2812" s="58" t="n"/>
      <c r="N2812" s="33">
        <f>IF(ISNUMBER($A2812),DATE(YEAR($A2812),MONTH($A2812),1),"")</f>
        <v/>
      </c>
      <c r="O2812" s="34">
        <f>IF($C2812="","",IFERROR(MATCH($C2812,'案件'!$A$5:$A$84,0),"なし"))</f>
        <v/>
      </c>
      <c r="P2812" s="34">
        <f>IF($B2812="","",IFERROR(MATCH($B2812,'メンバー'!$B$5:$B$24,0),"なし"))</f>
        <v/>
      </c>
    </row>
    <row r="2813" ht="17" customHeight="1">
      <c r="A2813" s="23" t="n"/>
      <c r="B2813" s="21" t="n"/>
      <c r="C2813" s="21" t="n"/>
      <c r="D2813" s="29">
        <f>IF(OR($O2813="",$O2813="なし"),"",INDEX('案件'!$B$5:$B$84,$O2813)&amp;"")</f>
        <v/>
      </c>
      <c r="E2813" s="19" t="n"/>
      <c r="F2813" s="22" t="n"/>
      <c r="G2813" s="22" t="n"/>
      <c r="H2813" s="19" t="n"/>
      <c r="I2813" s="30">
        <f>IF(AND($F2813="",$G2813=""),"",IF(N('設定'!$B$11)&gt;0,ROUND((N($F2813)*60+N($G2813))/N('設定'!$B$11),0)*N('設定'!$B$11),(N($F2813)*60+N($G2813)))/60)</f>
        <v/>
      </c>
      <c r="J2813" s="31">
        <f>IF(OR($I2813="",$P2813="",$P2813="なし"),"",$I2813*N(INDEX('メンバー'!$D$5:$D$24,$P2813)))</f>
        <v/>
      </c>
      <c r="K2813" s="32">
        <f>IF(OR($O2813="",$O2813="なし"),"",INDEX('案件'!$D$5:$D$84,$O2813)&amp;"")</f>
        <v/>
      </c>
      <c r="L2813" s="32">
        <f>IF(AND($A2813="",$B2813="",$C2813="",$F2813="",$G2813=""),"",IF(NOT(ISNUMBER($A2813)),"日付がない",IF($P2813="","氏名がない",IF($P2813="なし","氏名がメンバーにない",IF($O2813="","案件コードがない",IF($O2813="なし","案件コードが案件にない",IF($I2813="","時間がない",IF((N($F2813)*60+N($G2813))=0,"時間が0",IF($I2813=0,"丸めると0分","")))))))))</f>
        <v/>
      </c>
      <c r="M2813" s="58" t="n"/>
      <c r="N2813" s="33">
        <f>IF(ISNUMBER($A2813),DATE(YEAR($A2813),MONTH($A2813),1),"")</f>
        <v/>
      </c>
      <c r="O2813" s="34">
        <f>IF($C2813="","",IFERROR(MATCH($C2813,'案件'!$A$5:$A$84,0),"なし"))</f>
        <v/>
      </c>
      <c r="P2813" s="34">
        <f>IF($B2813="","",IFERROR(MATCH($B2813,'メンバー'!$B$5:$B$24,0),"なし"))</f>
        <v/>
      </c>
    </row>
    <row r="2814" ht="17" customHeight="1">
      <c r="A2814" s="23" t="n"/>
      <c r="B2814" s="21" t="n"/>
      <c r="C2814" s="21" t="n"/>
      <c r="D2814" s="29">
        <f>IF(OR($O2814="",$O2814="なし"),"",INDEX('案件'!$B$5:$B$84,$O2814)&amp;"")</f>
        <v/>
      </c>
      <c r="E2814" s="19" t="n"/>
      <c r="F2814" s="22" t="n"/>
      <c r="G2814" s="22" t="n"/>
      <c r="H2814" s="19" t="n"/>
      <c r="I2814" s="30">
        <f>IF(AND($F2814="",$G2814=""),"",IF(N('設定'!$B$11)&gt;0,ROUND((N($F2814)*60+N($G2814))/N('設定'!$B$11),0)*N('設定'!$B$11),(N($F2814)*60+N($G2814)))/60)</f>
        <v/>
      </c>
      <c r="J2814" s="31">
        <f>IF(OR($I2814="",$P2814="",$P2814="なし"),"",$I2814*N(INDEX('メンバー'!$D$5:$D$24,$P2814)))</f>
        <v/>
      </c>
      <c r="K2814" s="32">
        <f>IF(OR($O2814="",$O2814="なし"),"",INDEX('案件'!$D$5:$D$84,$O2814)&amp;"")</f>
        <v/>
      </c>
      <c r="L2814" s="32">
        <f>IF(AND($A2814="",$B2814="",$C2814="",$F2814="",$G2814=""),"",IF(NOT(ISNUMBER($A2814)),"日付がない",IF($P2814="","氏名がない",IF($P2814="なし","氏名がメンバーにない",IF($O2814="","案件コードがない",IF($O2814="なし","案件コードが案件にない",IF($I2814="","時間がない",IF((N($F2814)*60+N($G2814))=0,"時間が0",IF($I2814=0,"丸めると0分","")))))))))</f>
        <v/>
      </c>
      <c r="M2814" s="58" t="n"/>
      <c r="N2814" s="33">
        <f>IF(ISNUMBER($A2814),DATE(YEAR($A2814),MONTH($A2814),1),"")</f>
        <v/>
      </c>
      <c r="O2814" s="34">
        <f>IF($C2814="","",IFERROR(MATCH($C2814,'案件'!$A$5:$A$84,0),"なし"))</f>
        <v/>
      </c>
      <c r="P2814" s="34">
        <f>IF($B2814="","",IFERROR(MATCH($B2814,'メンバー'!$B$5:$B$24,0),"なし"))</f>
        <v/>
      </c>
    </row>
    <row r="2815" ht="17" customHeight="1">
      <c r="A2815" s="23" t="n"/>
      <c r="B2815" s="21" t="n"/>
      <c r="C2815" s="21" t="n"/>
      <c r="D2815" s="29">
        <f>IF(OR($O2815="",$O2815="なし"),"",INDEX('案件'!$B$5:$B$84,$O2815)&amp;"")</f>
        <v/>
      </c>
      <c r="E2815" s="19" t="n"/>
      <c r="F2815" s="22" t="n"/>
      <c r="G2815" s="22" t="n"/>
      <c r="H2815" s="19" t="n"/>
      <c r="I2815" s="30">
        <f>IF(AND($F2815="",$G2815=""),"",IF(N('設定'!$B$11)&gt;0,ROUND((N($F2815)*60+N($G2815))/N('設定'!$B$11),0)*N('設定'!$B$11),(N($F2815)*60+N($G2815)))/60)</f>
        <v/>
      </c>
      <c r="J2815" s="31">
        <f>IF(OR($I2815="",$P2815="",$P2815="なし"),"",$I2815*N(INDEX('メンバー'!$D$5:$D$24,$P2815)))</f>
        <v/>
      </c>
      <c r="K2815" s="32">
        <f>IF(OR($O2815="",$O2815="なし"),"",INDEX('案件'!$D$5:$D$84,$O2815)&amp;"")</f>
        <v/>
      </c>
      <c r="L2815" s="32">
        <f>IF(AND($A2815="",$B2815="",$C2815="",$F2815="",$G2815=""),"",IF(NOT(ISNUMBER($A2815)),"日付がない",IF($P2815="","氏名がない",IF($P2815="なし","氏名がメンバーにない",IF($O2815="","案件コードがない",IF($O2815="なし","案件コードが案件にない",IF($I2815="","時間がない",IF((N($F2815)*60+N($G2815))=0,"時間が0",IF($I2815=0,"丸めると0分","")))))))))</f>
        <v/>
      </c>
      <c r="M2815" s="58" t="n"/>
      <c r="N2815" s="33">
        <f>IF(ISNUMBER($A2815),DATE(YEAR($A2815),MONTH($A2815),1),"")</f>
        <v/>
      </c>
      <c r="O2815" s="34">
        <f>IF($C2815="","",IFERROR(MATCH($C2815,'案件'!$A$5:$A$84,0),"なし"))</f>
        <v/>
      </c>
      <c r="P2815" s="34">
        <f>IF($B2815="","",IFERROR(MATCH($B2815,'メンバー'!$B$5:$B$24,0),"なし"))</f>
        <v/>
      </c>
    </row>
    <row r="2816" ht="17" customHeight="1">
      <c r="A2816" s="23" t="n"/>
      <c r="B2816" s="21" t="n"/>
      <c r="C2816" s="21" t="n"/>
      <c r="D2816" s="29">
        <f>IF(OR($O2816="",$O2816="なし"),"",INDEX('案件'!$B$5:$B$84,$O2816)&amp;"")</f>
        <v/>
      </c>
      <c r="E2816" s="19" t="n"/>
      <c r="F2816" s="22" t="n"/>
      <c r="G2816" s="22" t="n"/>
      <c r="H2816" s="19" t="n"/>
      <c r="I2816" s="30">
        <f>IF(AND($F2816="",$G2816=""),"",IF(N('設定'!$B$11)&gt;0,ROUND((N($F2816)*60+N($G2816))/N('設定'!$B$11),0)*N('設定'!$B$11),(N($F2816)*60+N($G2816)))/60)</f>
        <v/>
      </c>
      <c r="J2816" s="31">
        <f>IF(OR($I2816="",$P2816="",$P2816="なし"),"",$I2816*N(INDEX('メンバー'!$D$5:$D$24,$P2816)))</f>
        <v/>
      </c>
      <c r="K2816" s="32">
        <f>IF(OR($O2816="",$O2816="なし"),"",INDEX('案件'!$D$5:$D$84,$O2816)&amp;"")</f>
        <v/>
      </c>
      <c r="L2816" s="32">
        <f>IF(AND($A2816="",$B2816="",$C2816="",$F2816="",$G2816=""),"",IF(NOT(ISNUMBER($A2816)),"日付がない",IF($P2816="","氏名がない",IF($P2816="なし","氏名がメンバーにない",IF($O2816="","案件コードがない",IF($O2816="なし","案件コードが案件にない",IF($I2816="","時間がない",IF((N($F2816)*60+N($G2816))=0,"時間が0",IF($I2816=0,"丸めると0分","")))))))))</f>
        <v/>
      </c>
      <c r="M2816" s="58" t="n"/>
      <c r="N2816" s="33">
        <f>IF(ISNUMBER($A2816),DATE(YEAR($A2816),MONTH($A2816),1),"")</f>
        <v/>
      </c>
      <c r="O2816" s="34">
        <f>IF($C2816="","",IFERROR(MATCH($C2816,'案件'!$A$5:$A$84,0),"なし"))</f>
        <v/>
      </c>
      <c r="P2816" s="34">
        <f>IF($B2816="","",IFERROR(MATCH($B2816,'メンバー'!$B$5:$B$24,0),"なし"))</f>
        <v/>
      </c>
    </row>
    <row r="2817" ht="17" customHeight="1">
      <c r="A2817" s="23" t="n"/>
      <c r="B2817" s="21" t="n"/>
      <c r="C2817" s="21" t="n"/>
      <c r="D2817" s="29">
        <f>IF(OR($O2817="",$O2817="なし"),"",INDEX('案件'!$B$5:$B$84,$O2817)&amp;"")</f>
        <v/>
      </c>
      <c r="E2817" s="19" t="n"/>
      <c r="F2817" s="22" t="n"/>
      <c r="G2817" s="22" t="n"/>
      <c r="H2817" s="19" t="n"/>
      <c r="I2817" s="30">
        <f>IF(AND($F2817="",$G2817=""),"",IF(N('設定'!$B$11)&gt;0,ROUND((N($F2817)*60+N($G2817))/N('設定'!$B$11),0)*N('設定'!$B$11),(N($F2817)*60+N($G2817)))/60)</f>
        <v/>
      </c>
      <c r="J2817" s="31">
        <f>IF(OR($I2817="",$P2817="",$P2817="なし"),"",$I2817*N(INDEX('メンバー'!$D$5:$D$24,$P2817)))</f>
        <v/>
      </c>
      <c r="K2817" s="32">
        <f>IF(OR($O2817="",$O2817="なし"),"",INDEX('案件'!$D$5:$D$84,$O2817)&amp;"")</f>
        <v/>
      </c>
      <c r="L2817" s="32">
        <f>IF(AND($A2817="",$B2817="",$C2817="",$F2817="",$G2817=""),"",IF(NOT(ISNUMBER($A2817)),"日付がない",IF($P2817="","氏名がない",IF($P2817="なし","氏名がメンバーにない",IF($O2817="","案件コードがない",IF($O2817="なし","案件コードが案件にない",IF($I2817="","時間がない",IF((N($F2817)*60+N($G2817))=0,"時間が0",IF($I2817=0,"丸めると0分","")))))))))</f>
        <v/>
      </c>
      <c r="M2817" s="58" t="n"/>
      <c r="N2817" s="33">
        <f>IF(ISNUMBER($A2817),DATE(YEAR($A2817),MONTH($A2817),1),"")</f>
        <v/>
      </c>
      <c r="O2817" s="34">
        <f>IF($C2817="","",IFERROR(MATCH($C2817,'案件'!$A$5:$A$84,0),"なし"))</f>
        <v/>
      </c>
      <c r="P2817" s="34">
        <f>IF($B2817="","",IFERROR(MATCH($B2817,'メンバー'!$B$5:$B$24,0),"なし"))</f>
        <v/>
      </c>
    </row>
    <row r="2818" ht="17" customHeight="1">
      <c r="A2818" s="23" t="n"/>
      <c r="B2818" s="21" t="n"/>
      <c r="C2818" s="21" t="n"/>
      <c r="D2818" s="29">
        <f>IF(OR($O2818="",$O2818="なし"),"",INDEX('案件'!$B$5:$B$84,$O2818)&amp;"")</f>
        <v/>
      </c>
      <c r="E2818" s="19" t="n"/>
      <c r="F2818" s="22" t="n"/>
      <c r="G2818" s="22" t="n"/>
      <c r="H2818" s="19" t="n"/>
      <c r="I2818" s="30">
        <f>IF(AND($F2818="",$G2818=""),"",IF(N('設定'!$B$11)&gt;0,ROUND((N($F2818)*60+N($G2818))/N('設定'!$B$11),0)*N('設定'!$B$11),(N($F2818)*60+N($G2818)))/60)</f>
        <v/>
      </c>
      <c r="J2818" s="31">
        <f>IF(OR($I2818="",$P2818="",$P2818="なし"),"",$I2818*N(INDEX('メンバー'!$D$5:$D$24,$P2818)))</f>
        <v/>
      </c>
      <c r="K2818" s="32">
        <f>IF(OR($O2818="",$O2818="なし"),"",INDEX('案件'!$D$5:$D$84,$O2818)&amp;"")</f>
        <v/>
      </c>
      <c r="L2818" s="32">
        <f>IF(AND($A2818="",$B2818="",$C2818="",$F2818="",$G2818=""),"",IF(NOT(ISNUMBER($A2818)),"日付がない",IF($P2818="","氏名がない",IF($P2818="なし","氏名がメンバーにない",IF($O2818="","案件コードがない",IF($O2818="なし","案件コードが案件にない",IF($I2818="","時間がない",IF((N($F2818)*60+N($G2818))=0,"時間が0",IF($I2818=0,"丸めると0分","")))))))))</f>
        <v/>
      </c>
      <c r="M2818" s="58" t="n"/>
      <c r="N2818" s="33">
        <f>IF(ISNUMBER($A2818),DATE(YEAR($A2818),MONTH($A2818),1),"")</f>
        <v/>
      </c>
      <c r="O2818" s="34">
        <f>IF($C2818="","",IFERROR(MATCH($C2818,'案件'!$A$5:$A$84,0),"なし"))</f>
        <v/>
      </c>
      <c r="P2818" s="34">
        <f>IF($B2818="","",IFERROR(MATCH($B2818,'メンバー'!$B$5:$B$24,0),"なし"))</f>
        <v/>
      </c>
    </row>
    <row r="2819" ht="17" customHeight="1">
      <c r="A2819" s="23" t="n"/>
      <c r="B2819" s="21" t="n"/>
      <c r="C2819" s="21" t="n"/>
      <c r="D2819" s="29">
        <f>IF(OR($O2819="",$O2819="なし"),"",INDEX('案件'!$B$5:$B$84,$O2819)&amp;"")</f>
        <v/>
      </c>
      <c r="E2819" s="19" t="n"/>
      <c r="F2819" s="22" t="n"/>
      <c r="G2819" s="22" t="n"/>
      <c r="H2819" s="19" t="n"/>
      <c r="I2819" s="30">
        <f>IF(AND($F2819="",$G2819=""),"",IF(N('設定'!$B$11)&gt;0,ROUND((N($F2819)*60+N($G2819))/N('設定'!$B$11),0)*N('設定'!$B$11),(N($F2819)*60+N($G2819)))/60)</f>
        <v/>
      </c>
      <c r="J2819" s="31">
        <f>IF(OR($I2819="",$P2819="",$P2819="なし"),"",$I2819*N(INDEX('メンバー'!$D$5:$D$24,$P2819)))</f>
        <v/>
      </c>
      <c r="K2819" s="32">
        <f>IF(OR($O2819="",$O2819="なし"),"",INDEX('案件'!$D$5:$D$84,$O2819)&amp;"")</f>
        <v/>
      </c>
      <c r="L2819" s="32">
        <f>IF(AND($A2819="",$B2819="",$C2819="",$F2819="",$G2819=""),"",IF(NOT(ISNUMBER($A2819)),"日付がない",IF($P2819="","氏名がない",IF($P2819="なし","氏名がメンバーにない",IF($O2819="","案件コードがない",IF($O2819="なし","案件コードが案件にない",IF($I2819="","時間がない",IF((N($F2819)*60+N($G2819))=0,"時間が0",IF($I2819=0,"丸めると0分","")))))))))</f>
        <v/>
      </c>
      <c r="M2819" s="58" t="n"/>
      <c r="N2819" s="33">
        <f>IF(ISNUMBER($A2819),DATE(YEAR($A2819),MONTH($A2819),1),"")</f>
        <v/>
      </c>
      <c r="O2819" s="34">
        <f>IF($C2819="","",IFERROR(MATCH($C2819,'案件'!$A$5:$A$84,0),"なし"))</f>
        <v/>
      </c>
      <c r="P2819" s="34">
        <f>IF($B2819="","",IFERROR(MATCH($B2819,'メンバー'!$B$5:$B$24,0),"なし"))</f>
        <v/>
      </c>
    </row>
    <row r="2820" ht="17" customHeight="1">
      <c r="A2820" s="23" t="n"/>
      <c r="B2820" s="21" t="n"/>
      <c r="C2820" s="21" t="n"/>
      <c r="D2820" s="29">
        <f>IF(OR($O2820="",$O2820="なし"),"",INDEX('案件'!$B$5:$B$84,$O2820)&amp;"")</f>
        <v/>
      </c>
      <c r="E2820" s="19" t="n"/>
      <c r="F2820" s="22" t="n"/>
      <c r="G2820" s="22" t="n"/>
      <c r="H2820" s="19" t="n"/>
      <c r="I2820" s="30">
        <f>IF(AND($F2820="",$G2820=""),"",IF(N('設定'!$B$11)&gt;0,ROUND((N($F2820)*60+N($G2820))/N('設定'!$B$11),0)*N('設定'!$B$11),(N($F2820)*60+N($G2820)))/60)</f>
        <v/>
      </c>
      <c r="J2820" s="31">
        <f>IF(OR($I2820="",$P2820="",$P2820="なし"),"",$I2820*N(INDEX('メンバー'!$D$5:$D$24,$P2820)))</f>
        <v/>
      </c>
      <c r="K2820" s="32">
        <f>IF(OR($O2820="",$O2820="なし"),"",INDEX('案件'!$D$5:$D$84,$O2820)&amp;"")</f>
        <v/>
      </c>
      <c r="L2820" s="32">
        <f>IF(AND($A2820="",$B2820="",$C2820="",$F2820="",$G2820=""),"",IF(NOT(ISNUMBER($A2820)),"日付がない",IF($P2820="","氏名がない",IF($P2820="なし","氏名がメンバーにない",IF($O2820="","案件コードがない",IF($O2820="なし","案件コードが案件にない",IF($I2820="","時間がない",IF((N($F2820)*60+N($G2820))=0,"時間が0",IF($I2820=0,"丸めると0分","")))))))))</f>
        <v/>
      </c>
      <c r="M2820" s="58" t="n"/>
      <c r="N2820" s="33">
        <f>IF(ISNUMBER($A2820),DATE(YEAR($A2820),MONTH($A2820),1),"")</f>
        <v/>
      </c>
      <c r="O2820" s="34">
        <f>IF($C2820="","",IFERROR(MATCH($C2820,'案件'!$A$5:$A$84,0),"なし"))</f>
        <v/>
      </c>
      <c r="P2820" s="34">
        <f>IF($B2820="","",IFERROR(MATCH($B2820,'メンバー'!$B$5:$B$24,0),"なし"))</f>
        <v/>
      </c>
    </row>
    <row r="2821" ht="17" customHeight="1">
      <c r="A2821" s="23" t="n"/>
      <c r="B2821" s="21" t="n"/>
      <c r="C2821" s="21" t="n"/>
      <c r="D2821" s="29">
        <f>IF(OR($O2821="",$O2821="なし"),"",INDEX('案件'!$B$5:$B$84,$O2821)&amp;"")</f>
        <v/>
      </c>
      <c r="E2821" s="19" t="n"/>
      <c r="F2821" s="22" t="n"/>
      <c r="G2821" s="22" t="n"/>
      <c r="H2821" s="19" t="n"/>
      <c r="I2821" s="30">
        <f>IF(AND($F2821="",$G2821=""),"",IF(N('設定'!$B$11)&gt;0,ROUND((N($F2821)*60+N($G2821))/N('設定'!$B$11),0)*N('設定'!$B$11),(N($F2821)*60+N($G2821)))/60)</f>
        <v/>
      </c>
      <c r="J2821" s="31">
        <f>IF(OR($I2821="",$P2821="",$P2821="なし"),"",$I2821*N(INDEX('メンバー'!$D$5:$D$24,$P2821)))</f>
        <v/>
      </c>
      <c r="K2821" s="32">
        <f>IF(OR($O2821="",$O2821="なし"),"",INDEX('案件'!$D$5:$D$84,$O2821)&amp;"")</f>
        <v/>
      </c>
      <c r="L2821" s="32">
        <f>IF(AND($A2821="",$B2821="",$C2821="",$F2821="",$G2821=""),"",IF(NOT(ISNUMBER($A2821)),"日付がない",IF($P2821="","氏名がない",IF($P2821="なし","氏名がメンバーにない",IF($O2821="","案件コードがない",IF($O2821="なし","案件コードが案件にない",IF($I2821="","時間がない",IF((N($F2821)*60+N($G2821))=0,"時間が0",IF($I2821=0,"丸めると0分","")))))))))</f>
        <v/>
      </c>
      <c r="M2821" s="58" t="n"/>
      <c r="N2821" s="33">
        <f>IF(ISNUMBER($A2821),DATE(YEAR($A2821),MONTH($A2821),1),"")</f>
        <v/>
      </c>
      <c r="O2821" s="34">
        <f>IF($C2821="","",IFERROR(MATCH($C2821,'案件'!$A$5:$A$84,0),"なし"))</f>
        <v/>
      </c>
      <c r="P2821" s="34">
        <f>IF($B2821="","",IFERROR(MATCH($B2821,'メンバー'!$B$5:$B$24,0),"なし"))</f>
        <v/>
      </c>
    </row>
    <row r="2822" ht="17" customHeight="1">
      <c r="A2822" s="23" t="n"/>
      <c r="B2822" s="21" t="n"/>
      <c r="C2822" s="21" t="n"/>
      <c r="D2822" s="29">
        <f>IF(OR($O2822="",$O2822="なし"),"",INDEX('案件'!$B$5:$B$84,$O2822)&amp;"")</f>
        <v/>
      </c>
      <c r="E2822" s="19" t="n"/>
      <c r="F2822" s="22" t="n"/>
      <c r="G2822" s="22" t="n"/>
      <c r="H2822" s="19" t="n"/>
      <c r="I2822" s="30">
        <f>IF(AND($F2822="",$G2822=""),"",IF(N('設定'!$B$11)&gt;0,ROUND((N($F2822)*60+N($G2822))/N('設定'!$B$11),0)*N('設定'!$B$11),(N($F2822)*60+N($G2822)))/60)</f>
        <v/>
      </c>
      <c r="J2822" s="31">
        <f>IF(OR($I2822="",$P2822="",$P2822="なし"),"",$I2822*N(INDEX('メンバー'!$D$5:$D$24,$P2822)))</f>
        <v/>
      </c>
      <c r="K2822" s="32">
        <f>IF(OR($O2822="",$O2822="なし"),"",INDEX('案件'!$D$5:$D$84,$O2822)&amp;"")</f>
        <v/>
      </c>
      <c r="L2822" s="32">
        <f>IF(AND($A2822="",$B2822="",$C2822="",$F2822="",$G2822=""),"",IF(NOT(ISNUMBER($A2822)),"日付がない",IF($P2822="","氏名がない",IF($P2822="なし","氏名がメンバーにない",IF($O2822="","案件コードがない",IF($O2822="なし","案件コードが案件にない",IF($I2822="","時間がない",IF((N($F2822)*60+N($G2822))=0,"時間が0",IF($I2822=0,"丸めると0分","")))))))))</f>
        <v/>
      </c>
      <c r="M2822" s="58" t="n"/>
      <c r="N2822" s="33">
        <f>IF(ISNUMBER($A2822),DATE(YEAR($A2822),MONTH($A2822),1),"")</f>
        <v/>
      </c>
      <c r="O2822" s="34">
        <f>IF($C2822="","",IFERROR(MATCH($C2822,'案件'!$A$5:$A$84,0),"なし"))</f>
        <v/>
      </c>
      <c r="P2822" s="34">
        <f>IF($B2822="","",IFERROR(MATCH($B2822,'メンバー'!$B$5:$B$24,0),"なし"))</f>
        <v/>
      </c>
    </row>
    <row r="2823" ht="17" customHeight="1">
      <c r="A2823" s="23" t="n"/>
      <c r="B2823" s="21" t="n"/>
      <c r="C2823" s="21" t="n"/>
      <c r="D2823" s="29">
        <f>IF(OR($O2823="",$O2823="なし"),"",INDEX('案件'!$B$5:$B$84,$O2823)&amp;"")</f>
        <v/>
      </c>
      <c r="E2823" s="19" t="n"/>
      <c r="F2823" s="22" t="n"/>
      <c r="G2823" s="22" t="n"/>
      <c r="H2823" s="19" t="n"/>
      <c r="I2823" s="30">
        <f>IF(AND($F2823="",$G2823=""),"",IF(N('設定'!$B$11)&gt;0,ROUND((N($F2823)*60+N($G2823))/N('設定'!$B$11),0)*N('設定'!$B$11),(N($F2823)*60+N($G2823)))/60)</f>
        <v/>
      </c>
      <c r="J2823" s="31">
        <f>IF(OR($I2823="",$P2823="",$P2823="なし"),"",$I2823*N(INDEX('メンバー'!$D$5:$D$24,$P2823)))</f>
        <v/>
      </c>
      <c r="K2823" s="32">
        <f>IF(OR($O2823="",$O2823="なし"),"",INDEX('案件'!$D$5:$D$84,$O2823)&amp;"")</f>
        <v/>
      </c>
      <c r="L2823" s="32">
        <f>IF(AND($A2823="",$B2823="",$C2823="",$F2823="",$G2823=""),"",IF(NOT(ISNUMBER($A2823)),"日付がない",IF($P2823="","氏名がない",IF($P2823="なし","氏名がメンバーにない",IF($O2823="","案件コードがない",IF($O2823="なし","案件コードが案件にない",IF($I2823="","時間がない",IF((N($F2823)*60+N($G2823))=0,"時間が0",IF($I2823=0,"丸めると0分","")))))))))</f>
        <v/>
      </c>
      <c r="M2823" s="58" t="n"/>
      <c r="N2823" s="33">
        <f>IF(ISNUMBER($A2823),DATE(YEAR($A2823),MONTH($A2823),1),"")</f>
        <v/>
      </c>
      <c r="O2823" s="34">
        <f>IF($C2823="","",IFERROR(MATCH($C2823,'案件'!$A$5:$A$84,0),"なし"))</f>
        <v/>
      </c>
      <c r="P2823" s="34">
        <f>IF($B2823="","",IFERROR(MATCH($B2823,'メンバー'!$B$5:$B$24,0),"なし"))</f>
        <v/>
      </c>
    </row>
    <row r="2824" ht="17" customHeight="1">
      <c r="A2824" s="23" t="n"/>
      <c r="B2824" s="21" t="n"/>
      <c r="C2824" s="21" t="n"/>
      <c r="D2824" s="29">
        <f>IF(OR($O2824="",$O2824="なし"),"",INDEX('案件'!$B$5:$B$84,$O2824)&amp;"")</f>
        <v/>
      </c>
      <c r="E2824" s="19" t="n"/>
      <c r="F2824" s="22" t="n"/>
      <c r="G2824" s="22" t="n"/>
      <c r="H2824" s="19" t="n"/>
      <c r="I2824" s="30">
        <f>IF(AND($F2824="",$G2824=""),"",IF(N('設定'!$B$11)&gt;0,ROUND((N($F2824)*60+N($G2824))/N('設定'!$B$11),0)*N('設定'!$B$11),(N($F2824)*60+N($G2824)))/60)</f>
        <v/>
      </c>
      <c r="J2824" s="31">
        <f>IF(OR($I2824="",$P2824="",$P2824="なし"),"",$I2824*N(INDEX('メンバー'!$D$5:$D$24,$P2824)))</f>
        <v/>
      </c>
      <c r="K2824" s="32">
        <f>IF(OR($O2824="",$O2824="なし"),"",INDEX('案件'!$D$5:$D$84,$O2824)&amp;"")</f>
        <v/>
      </c>
      <c r="L2824" s="32">
        <f>IF(AND($A2824="",$B2824="",$C2824="",$F2824="",$G2824=""),"",IF(NOT(ISNUMBER($A2824)),"日付がない",IF($P2824="","氏名がない",IF($P2824="なし","氏名がメンバーにない",IF($O2824="","案件コードがない",IF($O2824="なし","案件コードが案件にない",IF($I2824="","時間がない",IF((N($F2824)*60+N($G2824))=0,"時間が0",IF($I2824=0,"丸めると0分","")))))))))</f>
        <v/>
      </c>
      <c r="M2824" s="58" t="n"/>
      <c r="N2824" s="33">
        <f>IF(ISNUMBER($A2824),DATE(YEAR($A2824),MONTH($A2824),1),"")</f>
        <v/>
      </c>
      <c r="O2824" s="34">
        <f>IF($C2824="","",IFERROR(MATCH($C2824,'案件'!$A$5:$A$84,0),"なし"))</f>
        <v/>
      </c>
      <c r="P2824" s="34">
        <f>IF($B2824="","",IFERROR(MATCH($B2824,'メンバー'!$B$5:$B$24,0),"なし"))</f>
        <v/>
      </c>
    </row>
    <row r="2825" ht="17" customHeight="1">
      <c r="A2825" s="23" t="n"/>
      <c r="B2825" s="21" t="n"/>
      <c r="C2825" s="21" t="n"/>
      <c r="D2825" s="29">
        <f>IF(OR($O2825="",$O2825="なし"),"",INDEX('案件'!$B$5:$B$84,$O2825)&amp;"")</f>
        <v/>
      </c>
      <c r="E2825" s="19" t="n"/>
      <c r="F2825" s="22" t="n"/>
      <c r="G2825" s="22" t="n"/>
      <c r="H2825" s="19" t="n"/>
      <c r="I2825" s="30">
        <f>IF(AND($F2825="",$G2825=""),"",IF(N('設定'!$B$11)&gt;0,ROUND((N($F2825)*60+N($G2825))/N('設定'!$B$11),0)*N('設定'!$B$11),(N($F2825)*60+N($G2825)))/60)</f>
        <v/>
      </c>
      <c r="J2825" s="31">
        <f>IF(OR($I2825="",$P2825="",$P2825="なし"),"",$I2825*N(INDEX('メンバー'!$D$5:$D$24,$P2825)))</f>
        <v/>
      </c>
      <c r="K2825" s="32">
        <f>IF(OR($O2825="",$O2825="なし"),"",INDEX('案件'!$D$5:$D$84,$O2825)&amp;"")</f>
        <v/>
      </c>
      <c r="L2825" s="32">
        <f>IF(AND($A2825="",$B2825="",$C2825="",$F2825="",$G2825=""),"",IF(NOT(ISNUMBER($A2825)),"日付がない",IF($P2825="","氏名がない",IF($P2825="なし","氏名がメンバーにない",IF($O2825="","案件コードがない",IF($O2825="なし","案件コードが案件にない",IF($I2825="","時間がない",IF((N($F2825)*60+N($G2825))=0,"時間が0",IF($I2825=0,"丸めると0分","")))))))))</f>
        <v/>
      </c>
      <c r="M2825" s="58" t="n"/>
      <c r="N2825" s="33">
        <f>IF(ISNUMBER($A2825),DATE(YEAR($A2825),MONTH($A2825),1),"")</f>
        <v/>
      </c>
      <c r="O2825" s="34">
        <f>IF($C2825="","",IFERROR(MATCH($C2825,'案件'!$A$5:$A$84,0),"なし"))</f>
        <v/>
      </c>
      <c r="P2825" s="34">
        <f>IF($B2825="","",IFERROR(MATCH($B2825,'メンバー'!$B$5:$B$24,0),"なし"))</f>
        <v/>
      </c>
    </row>
    <row r="2826" ht="17" customHeight="1">
      <c r="A2826" s="23" t="n"/>
      <c r="B2826" s="21" t="n"/>
      <c r="C2826" s="21" t="n"/>
      <c r="D2826" s="29">
        <f>IF(OR($O2826="",$O2826="なし"),"",INDEX('案件'!$B$5:$B$84,$O2826)&amp;"")</f>
        <v/>
      </c>
      <c r="E2826" s="19" t="n"/>
      <c r="F2826" s="22" t="n"/>
      <c r="G2826" s="22" t="n"/>
      <c r="H2826" s="19" t="n"/>
      <c r="I2826" s="30">
        <f>IF(AND($F2826="",$G2826=""),"",IF(N('設定'!$B$11)&gt;0,ROUND((N($F2826)*60+N($G2826))/N('設定'!$B$11),0)*N('設定'!$B$11),(N($F2826)*60+N($G2826)))/60)</f>
        <v/>
      </c>
      <c r="J2826" s="31">
        <f>IF(OR($I2826="",$P2826="",$P2826="なし"),"",$I2826*N(INDEX('メンバー'!$D$5:$D$24,$P2826)))</f>
        <v/>
      </c>
      <c r="K2826" s="32">
        <f>IF(OR($O2826="",$O2826="なし"),"",INDEX('案件'!$D$5:$D$84,$O2826)&amp;"")</f>
        <v/>
      </c>
      <c r="L2826" s="32">
        <f>IF(AND($A2826="",$B2826="",$C2826="",$F2826="",$G2826=""),"",IF(NOT(ISNUMBER($A2826)),"日付がない",IF($P2826="","氏名がない",IF($P2826="なし","氏名がメンバーにない",IF($O2826="","案件コードがない",IF($O2826="なし","案件コードが案件にない",IF($I2826="","時間がない",IF((N($F2826)*60+N($G2826))=0,"時間が0",IF($I2826=0,"丸めると0分","")))))))))</f>
        <v/>
      </c>
      <c r="M2826" s="58" t="n"/>
      <c r="N2826" s="33">
        <f>IF(ISNUMBER($A2826),DATE(YEAR($A2826),MONTH($A2826),1),"")</f>
        <v/>
      </c>
      <c r="O2826" s="34">
        <f>IF($C2826="","",IFERROR(MATCH($C2826,'案件'!$A$5:$A$84,0),"なし"))</f>
        <v/>
      </c>
      <c r="P2826" s="34">
        <f>IF($B2826="","",IFERROR(MATCH($B2826,'メンバー'!$B$5:$B$24,0),"なし"))</f>
        <v/>
      </c>
    </row>
    <row r="2827" ht="17" customHeight="1">
      <c r="A2827" s="23" t="n"/>
      <c r="B2827" s="21" t="n"/>
      <c r="C2827" s="21" t="n"/>
      <c r="D2827" s="29">
        <f>IF(OR($O2827="",$O2827="なし"),"",INDEX('案件'!$B$5:$B$84,$O2827)&amp;"")</f>
        <v/>
      </c>
      <c r="E2827" s="19" t="n"/>
      <c r="F2827" s="22" t="n"/>
      <c r="G2827" s="22" t="n"/>
      <c r="H2827" s="19" t="n"/>
      <c r="I2827" s="30">
        <f>IF(AND($F2827="",$G2827=""),"",IF(N('設定'!$B$11)&gt;0,ROUND((N($F2827)*60+N($G2827))/N('設定'!$B$11),0)*N('設定'!$B$11),(N($F2827)*60+N($G2827)))/60)</f>
        <v/>
      </c>
      <c r="J2827" s="31">
        <f>IF(OR($I2827="",$P2827="",$P2827="なし"),"",$I2827*N(INDEX('メンバー'!$D$5:$D$24,$P2827)))</f>
        <v/>
      </c>
      <c r="K2827" s="32">
        <f>IF(OR($O2827="",$O2827="なし"),"",INDEX('案件'!$D$5:$D$84,$O2827)&amp;"")</f>
        <v/>
      </c>
      <c r="L2827" s="32">
        <f>IF(AND($A2827="",$B2827="",$C2827="",$F2827="",$G2827=""),"",IF(NOT(ISNUMBER($A2827)),"日付がない",IF($P2827="","氏名がない",IF($P2827="なし","氏名がメンバーにない",IF($O2827="","案件コードがない",IF($O2827="なし","案件コードが案件にない",IF($I2827="","時間がない",IF((N($F2827)*60+N($G2827))=0,"時間が0",IF($I2827=0,"丸めると0分","")))))))))</f>
        <v/>
      </c>
      <c r="M2827" s="58" t="n"/>
      <c r="N2827" s="33">
        <f>IF(ISNUMBER($A2827),DATE(YEAR($A2827),MONTH($A2827),1),"")</f>
        <v/>
      </c>
      <c r="O2827" s="34">
        <f>IF($C2827="","",IFERROR(MATCH($C2827,'案件'!$A$5:$A$84,0),"なし"))</f>
        <v/>
      </c>
      <c r="P2827" s="34">
        <f>IF($B2827="","",IFERROR(MATCH($B2827,'メンバー'!$B$5:$B$24,0),"なし"))</f>
        <v/>
      </c>
    </row>
    <row r="2828" ht="17" customHeight="1">
      <c r="A2828" s="23" t="n"/>
      <c r="B2828" s="21" t="n"/>
      <c r="C2828" s="21" t="n"/>
      <c r="D2828" s="29">
        <f>IF(OR($O2828="",$O2828="なし"),"",INDEX('案件'!$B$5:$B$84,$O2828)&amp;"")</f>
        <v/>
      </c>
      <c r="E2828" s="19" t="n"/>
      <c r="F2828" s="22" t="n"/>
      <c r="G2828" s="22" t="n"/>
      <c r="H2828" s="19" t="n"/>
      <c r="I2828" s="30">
        <f>IF(AND($F2828="",$G2828=""),"",IF(N('設定'!$B$11)&gt;0,ROUND((N($F2828)*60+N($G2828))/N('設定'!$B$11),0)*N('設定'!$B$11),(N($F2828)*60+N($G2828)))/60)</f>
        <v/>
      </c>
      <c r="J2828" s="31">
        <f>IF(OR($I2828="",$P2828="",$P2828="なし"),"",$I2828*N(INDEX('メンバー'!$D$5:$D$24,$P2828)))</f>
        <v/>
      </c>
      <c r="K2828" s="32">
        <f>IF(OR($O2828="",$O2828="なし"),"",INDEX('案件'!$D$5:$D$84,$O2828)&amp;"")</f>
        <v/>
      </c>
      <c r="L2828" s="32">
        <f>IF(AND($A2828="",$B2828="",$C2828="",$F2828="",$G2828=""),"",IF(NOT(ISNUMBER($A2828)),"日付がない",IF($P2828="","氏名がない",IF($P2828="なし","氏名がメンバーにない",IF($O2828="","案件コードがない",IF($O2828="なし","案件コードが案件にない",IF($I2828="","時間がない",IF((N($F2828)*60+N($G2828))=0,"時間が0",IF($I2828=0,"丸めると0分","")))))))))</f>
        <v/>
      </c>
      <c r="M2828" s="58" t="n"/>
      <c r="N2828" s="33">
        <f>IF(ISNUMBER($A2828),DATE(YEAR($A2828),MONTH($A2828),1),"")</f>
        <v/>
      </c>
      <c r="O2828" s="34">
        <f>IF($C2828="","",IFERROR(MATCH($C2828,'案件'!$A$5:$A$84,0),"なし"))</f>
        <v/>
      </c>
      <c r="P2828" s="34">
        <f>IF($B2828="","",IFERROR(MATCH($B2828,'メンバー'!$B$5:$B$24,0),"なし"))</f>
        <v/>
      </c>
    </row>
    <row r="2829" ht="17" customHeight="1">
      <c r="A2829" s="23" t="n"/>
      <c r="B2829" s="21" t="n"/>
      <c r="C2829" s="21" t="n"/>
      <c r="D2829" s="29">
        <f>IF(OR($O2829="",$O2829="なし"),"",INDEX('案件'!$B$5:$B$84,$O2829)&amp;"")</f>
        <v/>
      </c>
      <c r="E2829" s="19" t="n"/>
      <c r="F2829" s="22" t="n"/>
      <c r="G2829" s="22" t="n"/>
      <c r="H2829" s="19" t="n"/>
      <c r="I2829" s="30">
        <f>IF(AND($F2829="",$G2829=""),"",IF(N('設定'!$B$11)&gt;0,ROUND((N($F2829)*60+N($G2829))/N('設定'!$B$11),0)*N('設定'!$B$11),(N($F2829)*60+N($G2829)))/60)</f>
        <v/>
      </c>
      <c r="J2829" s="31">
        <f>IF(OR($I2829="",$P2829="",$P2829="なし"),"",$I2829*N(INDEX('メンバー'!$D$5:$D$24,$P2829)))</f>
        <v/>
      </c>
      <c r="K2829" s="32">
        <f>IF(OR($O2829="",$O2829="なし"),"",INDEX('案件'!$D$5:$D$84,$O2829)&amp;"")</f>
        <v/>
      </c>
      <c r="L2829" s="32">
        <f>IF(AND($A2829="",$B2829="",$C2829="",$F2829="",$G2829=""),"",IF(NOT(ISNUMBER($A2829)),"日付がない",IF($P2829="","氏名がない",IF($P2829="なし","氏名がメンバーにない",IF($O2829="","案件コードがない",IF($O2829="なし","案件コードが案件にない",IF($I2829="","時間がない",IF((N($F2829)*60+N($G2829))=0,"時間が0",IF($I2829=0,"丸めると0分","")))))))))</f>
        <v/>
      </c>
      <c r="M2829" s="58" t="n"/>
      <c r="N2829" s="33">
        <f>IF(ISNUMBER($A2829),DATE(YEAR($A2829),MONTH($A2829),1),"")</f>
        <v/>
      </c>
      <c r="O2829" s="34">
        <f>IF($C2829="","",IFERROR(MATCH($C2829,'案件'!$A$5:$A$84,0),"なし"))</f>
        <v/>
      </c>
      <c r="P2829" s="34">
        <f>IF($B2829="","",IFERROR(MATCH($B2829,'メンバー'!$B$5:$B$24,0),"なし"))</f>
        <v/>
      </c>
    </row>
    <row r="2830" ht="17" customHeight="1">
      <c r="A2830" s="23" t="n"/>
      <c r="B2830" s="21" t="n"/>
      <c r="C2830" s="21" t="n"/>
      <c r="D2830" s="29">
        <f>IF(OR($O2830="",$O2830="なし"),"",INDEX('案件'!$B$5:$B$84,$O2830)&amp;"")</f>
        <v/>
      </c>
      <c r="E2830" s="19" t="n"/>
      <c r="F2830" s="22" t="n"/>
      <c r="G2830" s="22" t="n"/>
      <c r="H2830" s="19" t="n"/>
      <c r="I2830" s="30">
        <f>IF(AND($F2830="",$G2830=""),"",IF(N('設定'!$B$11)&gt;0,ROUND((N($F2830)*60+N($G2830))/N('設定'!$B$11),0)*N('設定'!$B$11),(N($F2830)*60+N($G2830)))/60)</f>
        <v/>
      </c>
      <c r="J2830" s="31">
        <f>IF(OR($I2830="",$P2830="",$P2830="なし"),"",$I2830*N(INDEX('メンバー'!$D$5:$D$24,$P2830)))</f>
        <v/>
      </c>
      <c r="K2830" s="32">
        <f>IF(OR($O2830="",$O2830="なし"),"",INDEX('案件'!$D$5:$D$84,$O2830)&amp;"")</f>
        <v/>
      </c>
      <c r="L2830" s="32">
        <f>IF(AND($A2830="",$B2830="",$C2830="",$F2830="",$G2830=""),"",IF(NOT(ISNUMBER($A2830)),"日付がない",IF($P2830="","氏名がない",IF($P2830="なし","氏名がメンバーにない",IF($O2830="","案件コードがない",IF($O2830="なし","案件コードが案件にない",IF($I2830="","時間がない",IF((N($F2830)*60+N($G2830))=0,"時間が0",IF($I2830=0,"丸めると0分","")))))))))</f>
        <v/>
      </c>
      <c r="M2830" s="58" t="n"/>
      <c r="N2830" s="33">
        <f>IF(ISNUMBER($A2830),DATE(YEAR($A2830),MONTH($A2830),1),"")</f>
        <v/>
      </c>
      <c r="O2830" s="34">
        <f>IF($C2830="","",IFERROR(MATCH($C2830,'案件'!$A$5:$A$84,0),"なし"))</f>
        <v/>
      </c>
      <c r="P2830" s="34">
        <f>IF($B2830="","",IFERROR(MATCH($B2830,'メンバー'!$B$5:$B$24,0),"なし"))</f>
        <v/>
      </c>
    </row>
    <row r="2831" ht="17" customHeight="1">
      <c r="A2831" s="23" t="n"/>
      <c r="B2831" s="21" t="n"/>
      <c r="C2831" s="21" t="n"/>
      <c r="D2831" s="29">
        <f>IF(OR($O2831="",$O2831="なし"),"",INDEX('案件'!$B$5:$B$84,$O2831)&amp;"")</f>
        <v/>
      </c>
      <c r="E2831" s="19" t="n"/>
      <c r="F2831" s="22" t="n"/>
      <c r="G2831" s="22" t="n"/>
      <c r="H2831" s="19" t="n"/>
      <c r="I2831" s="30">
        <f>IF(AND($F2831="",$G2831=""),"",IF(N('設定'!$B$11)&gt;0,ROUND((N($F2831)*60+N($G2831))/N('設定'!$B$11),0)*N('設定'!$B$11),(N($F2831)*60+N($G2831)))/60)</f>
        <v/>
      </c>
      <c r="J2831" s="31">
        <f>IF(OR($I2831="",$P2831="",$P2831="なし"),"",$I2831*N(INDEX('メンバー'!$D$5:$D$24,$P2831)))</f>
        <v/>
      </c>
      <c r="K2831" s="32">
        <f>IF(OR($O2831="",$O2831="なし"),"",INDEX('案件'!$D$5:$D$84,$O2831)&amp;"")</f>
        <v/>
      </c>
      <c r="L2831" s="32">
        <f>IF(AND($A2831="",$B2831="",$C2831="",$F2831="",$G2831=""),"",IF(NOT(ISNUMBER($A2831)),"日付がない",IF($P2831="","氏名がない",IF($P2831="なし","氏名がメンバーにない",IF($O2831="","案件コードがない",IF($O2831="なし","案件コードが案件にない",IF($I2831="","時間がない",IF((N($F2831)*60+N($G2831))=0,"時間が0",IF($I2831=0,"丸めると0分","")))))))))</f>
        <v/>
      </c>
      <c r="M2831" s="58" t="n"/>
      <c r="N2831" s="33">
        <f>IF(ISNUMBER($A2831),DATE(YEAR($A2831),MONTH($A2831),1),"")</f>
        <v/>
      </c>
      <c r="O2831" s="34">
        <f>IF($C2831="","",IFERROR(MATCH($C2831,'案件'!$A$5:$A$84,0),"なし"))</f>
        <v/>
      </c>
      <c r="P2831" s="34">
        <f>IF($B2831="","",IFERROR(MATCH($B2831,'メンバー'!$B$5:$B$24,0),"なし"))</f>
        <v/>
      </c>
    </row>
    <row r="2832" ht="17" customHeight="1">
      <c r="A2832" s="23" t="n"/>
      <c r="B2832" s="21" t="n"/>
      <c r="C2832" s="21" t="n"/>
      <c r="D2832" s="29">
        <f>IF(OR($O2832="",$O2832="なし"),"",INDEX('案件'!$B$5:$B$84,$O2832)&amp;"")</f>
        <v/>
      </c>
      <c r="E2832" s="19" t="n"/>
      <c r="F2832" s="22" t="n"/>
      <c r="G2832" s="22" t="n"/>
      <c r="H2832" s="19" t="n"/>
      <c r="I2832" s="30">
        <f>IF(AND($F2832="",$G2832=""),"",IF(N('設定'!$B$11)&gt;0,ROUND((N($F2832)*60+N($G2832))/N('設定'!$B$11),0)*N('設定'!$B$11),(N($F2832)*60+N($G2832)))/60)</f>
        <v/>
      </c>
      <c r="J2832" s="31">
        <f>IF(OR($I2832="",$P2832="",$P2832="なし"),"",$I2832*N(INDEX('メンバー'!$D$5:$D$24,$P2832)))</f>
        <v/>
      </c>
      <c r="K2832" s="32">
        <f>IF(OR($O2832="",$O2832="なし"),"",INDEX('案件'!$D$5:$D$84,$O2832)&amp;"")</f>
        <v/>
      </c>
      <c r="L2832" s="32">
        <f>IF(AND($A2832="",$B2832="",$C2832="",$F2832="",$G2832=""),"",IF(NOT(ISNUMBER($A2832)),"日付がない",IF($P2832="","氏名がない",IF($P2832="なし","氏名がメンバーにない",IF($O2832="","案件コードがない",IF($O2832="なし","案件コードが案件にない",IF($I2832="","時間がない",IF((N($F2832)*60+N($G2832))=0,"時間が0",IF($I2832=0,"丸めると0分","")))))))))</f>
        <v/>
      </c>
      <c r="M2832" s="58" t="n"/>
      <c r="N2832" s="33">
        <f>IF(ISNUMBER($A2832),DATE(YEAR($A2832),MONTH($A2832),1),"")</f>
        <v/>
      </c>
      <c r="O2832" s="34">
        <f>IF($C2832="","",IFERROR(MATCH($C2832,'案件'!$A$5:$A$84,0),"なし"))</f>
        <v/>
      </c>
      <c r="P2832" s="34">
        <f>IF($B2832="","",IFERROR(MATCH($B2832,'メンバー'!$B$5:$B$24,0),"なし"))</f>
        <v/>
      </c>
    </row>
    <row r="2833" ht="17" customHeight="1">
      <c r="A2833" s="23" t="n"/>
      <c r="B2833" s="21" t="n"/>
      <c r="C2833" s="21" t="n"/>
      <c r="D2833" s="29">
        <f>IF(OR($O2833="",$O2833="なし"),"",INDEX('案件'!$B$5:$B$84,$O2833)&amp;"")</f>
        <v/>
      </c>
      <c r="E2833" s="19" t="n"/>
      <c r="F2833" s="22" t="n"/>
      <c r="G2833" s="22" t="n"/>
      <c r="H2833" s="19" t="n"/>
      <c r="I2833" s="30">
        <f>IF(AND($F2833="",$G2833=""),"",IF(N('設定'!$B$11)&gt;0,ROUND((N($F2833)*60+N($G2833))/N('設定'!$B$11),0)*N('設定'!$B$11),(N($F2833)*60+N($G2833)))/60)</f>
        <v/>
      </c>
      <c r="J2833" s="31">
        <f>IF(OR($I2833="",$P2833="",$P2833="なし"),"",$I2833*N(INDEX('メンバー'!$D$5:$D$24,$P2833)))</f>
        <v/>
      </c>
      <c r="K2833" s="32">
        <f>IF(OR($O2833="",$O2833="なし"),"",INDEX('案件'!$D$5:$D$84,$O2833)&amp;"")</f>
        <v/>
      </c>
      <c r="L2833" s="32">
        <f>IF(AND($A2833="",$B2833="",$C2833="",$F2833="",$G2833=""),"",IF(NOT(ISNUMBER($A2833)),"日付がない",IF($P2833="","氏名がない",IF($P2833="なし","氏名がメンバーにない",IF($O2833="","案件コードがない",IF($O2833="なし","案件コードが案件にない",IF($I2833="","時間がない",IF((N($F2833)*60+N($G2833))=0,"時間が0",IF($I2833=0,"丸めると0分","")))))))))</f>
        <v/>
      </c>
      <c r="M2833" s="58" t="n"/>
      <c r="N2833" s="33">
        <f>IF(ISNUMBER($A2833),DATE(YEAR($A2833),MONTH($A2833),1),"")</f>
        <v/>
      </c>
      <c r="O2833" s="34">
        <f>IF($C2833="","",IFERROR(MATCH($C2833,'案件'!$A$5:$A$84,0),"なし"))</f>
        <v/>
      </c>
      <c r="P2833" s="34">
        <f>IF($B2833="","",IFERROR(MATCH($B2833,'メンバー'!$B$5:$B$24,0),"なし"))</f>
        <v/>
      </c>
    </row>
    <row r="2834" ht="17" customHeight="1">
      <c r="A2834" s="23" t="n"/>
      <c r="B2834" s="21" t="n"/>
      <c r="C2834" s="21" t="n"/>
      <c r="D2834" s="29">
        <f>IF(OR($O2834="",$O2834="なし"),"",INDEX('案件'!$B$5:$B$84,$O2834)&amp;"")</f>
        <v/>
      </c>
      <c r="E2834" s="19" t="n"/>
      <c r="F2834" s="22" t="n"/>
      <c r="G2834" s="22" t="n"/>
      <c r="H2834" s="19" t="n"/>
      <c r="I2834" s="30">
        <f>IF(AND($F2834="",$G2834=""),"",IF(N('設定'!$B$11)&gt;0,ROUND((N($F2834)*60+N($G2834))/N('設定'!$B$11),0)*N('設定'!$B$11),(N($F2834)*60+N($G2834)))/60)</f>
        <v/>
      </c>
      <c r="J2834" s="31">
        <f>IF(OR($I2834="",$P2834="",$P2834="なし"),"",$I2834*N(INDEX('メンバー'!$D$5:$D$24,$P2834)))</f>
        <v/>
      </c>
      <c r="K2834" s="32">
        <f>IF(OR($O2834="",$O2834="なし"),"",INDEX('案件'!$D$5:$D$84,$O2834)&amp;"")</f>
        <v/>
      </c>
      <c r="L2834" s="32">
        <f>IF(AND($A2834="",$B2834="",$C2834="",$F2834="",$G2834=""),"",IF(NOT(ISNUMBER($A2834)),"日付がない",IF($P2834="","氏名がない",IF($P2834="なし","氏名がメンバーにない",IF($O2834="","案件コードがない",IF($O2834="なし","案件コードが案件にない",IF($I2834="","時間がない",IF((N($F2834)*60+N($G2834))=0,"時間が0",IF($I2834=0,"丸めると0分","")))))))))</f>
        <v/>
      </c>
      <c r="M2834" s="58" t="n"/>
      <c r="N2834" s="33">
        <f>IF(ISNUMBER($A2834),DATE(YEAR($A2834),MONTH($A2834),1),"")</f>
        <v/>
      </c>
      <c r="O2834" s="34">
        <f>IF($C2834="","",IFERROR(MATCH($C2834,'案件'!$A$5:$A$84,0),"なし"))</f>
        <v/>
      </c>
      <c r="P2834" s="34">
        <f>IF($B2834="","",IFERROR(MATCH($B2834,'メンバー'!$B$5:$B$24,0),"なし"))</f>
        <v/>
      </c>
    </row>
    <row r="2835" ht="17" customHeight="1">
      <c r="A2835" s="23" t="n"/>
      <c r="B2835" s="21" t="n"/>
      <c r="C2835" s="21" t="n"/>
      <c r="D2835" s="29">
        <f>IF(OR($O2835="",$O2835="なし"),"",INDEX('案件'!$B$5:$B$84,$O2835)&amp;"")</f>
        <v/>
      </c>
      <c r="E2835" s="19" t="n"/>
      <c r="F2835" s="22" t="n"/>
      <c r="G2835" s="22" t="n"/>
      <c r="H2835" s="19" t="n"/>
      <c r="I2835" s="30">
        <f>IF(AND($F2835="",$G2835=""),"",IF(N('設定'!$B$11)&gt;0,ROUND((N($F2835)*60+N($G2835))/N('設定'!$B$11),0)*N('設定'!$B$11),(N($F2835)*60+N($G2835)))/60)</f>
        <v/>
      </c>
      <c r="J2835" s="31">
        <f>IF(OR($I2835="",$P2835="",$P2835="なし"),"",$I2835*N(INDEX('メンバー'!$D$5:$D$24,$P2835)))</f>
        <v/>
      </c>
      <c r="K2835" s="32">
        <f>IF(OR($O2835="",$O2835="なし"),"",INDEX('案件'!$D$5:$D$84,$O2835)&amp;"")</f>
        <v/>
      </c>
      <c r="L2835" s="32">
        <f>IF(AND($A2835="",$B2835="",$C2835="",$F2835="",$G2835=""),"",IF(NOT(ISNUMBER($A2835)),"日付がない",IF($P2835="","氏名がない",IF($P2835="なし","氏名がメンバーにない",IF($O2835="","案件コードがない",IF($O2835="なし","案件コードが案件にない",IF($I2835="","時間がない",IF((N($F2835)*60+N($G2835))=0,"時間が0",IF($I2835=0,"丸めると0分","")))))))))</f>
        <v/>
      </c>
      <c r="M2835" s="58" t="n"/>
      <c r="N2835" s="33">
        <f>IF(ISNUMBER($A2835),DATE(YEAR($A2835),MONTH($A2835),1),"")</f>
        <v/>
      </c>
      <c r="O2835" s="34">
        <f>IF($C2835="","",IFERROR(MATCH($C2835,'案件'!$A$5:$A$84,0),"なし"))</f>
        <v/>
      </c>
      <c r="P2835" s="34">
        <f>IF($B2835="","",IFERROR(MATCH($B2835,'メンバー'!$B$5:$B$24,0),"なし"))</f>
        <v/>
      </c>
    </row>
    <row r="2836" ht="17" customHeight="1">
      <c r="A2836" s="23" t="n"/>
      <c r="B2836" s="21" t="n"/>
      <c r="C2836" s="21" t="n"/>
      <c r="D2836" s="29">
        <f>IF(OR($O2836="",$O2836="なし"),"",INDEX('案件'!$B$5:$B$84,$O2836)&amp;"")</f>
        <v/>
      </c>
      <c r="E2836" s="19" t="n"/>
      <c r="F2836" s="22" t="n"/>
      <c r="G2836" s="22" t="n"/>
      <c r="H2836" s="19" t="n"/>
      <c r="I2836" s="30">
        <f>IF(AND($F2836="",$G2836=""),"",IF(N('設定'!$B$11)&gt;0,ROUND((N($F2836)*60+N($G2836))/N('設定'!$B$11),0)*N('設定'!$B$11),(N($F2836)*60+N($G2836)))/60)</f>
        <v/>
      </c>
      <c r="J2836" s="31">
        <f>IF(OR($I2836="",$P2836="",$P2836="なし"),"",$I2836*N(INDEX('メンバー'!$D$5:$D$24,$P2836)))</f>
        <v/>
      </c>
      <c r="K2836" s="32">
        <f>IF(OR($O2836="",$O2836="なし"),"",INDEX('案件'!$D$5:$D$84,$O2836)&amp;"")</f>
        <v/>
      </c>
      <c r="L2836" s="32">
        <f>IF(AND($A2836="",$B2836="",$C2836="",$F2836="",$G2836=""),"",IF(NOT(ISNUMBER($A2836)),"日付がない",IF($P2836="","氏名がない",IF($P2836="なし","氏名がメンバーにない",IF($O2836="","案件コードがない",IF($O2836="なし","案件コードが案件にない",IF($I2836="","時間がない",IF((N($F2836)*60+N($G2836))=0,"時間が0",IF($I2836=0,"丸めると0分","")))))))))</f>
        <v/>
      </c>
      <c r="M2836" s="58" t="n"/>
      <c r="N2836" s="33">
        <f>IF(ISNUMBER($A2836),DATE(YEAR($A2836),MONTH($A2836),1),"")</f>
        <v/>
      </c>
      <c r="O2836" s="34">
        <f>IF($C2836="","",IFERROR(MATCH($C2836,'案件'!$A$5:$A$84,0),"なし"))</f>
        <v/>
      </c>
      <c r="P2836" s="34">
        <f>IF($B2836="","",IFERROR(MATCH($B2836,'メンバー'!$B$5:$B$24,0),"なし"))</f>
        <v/>
      </c>
    </row>
    <row r="2837" ht="17" customHeight="1">
      <c r="A2837" s="23" t="n"/>
      <c r="B2837" s="21" t="n"/>
      <c r="C2837" s="21" t="n"/>
      <c r="D2837" s="29">
        <f>IF(OR($O2837="",$O2837="なし"),"",INDEX('案件'!$B$5:$B$84,$O2837)&amp;"")</f>
        <v/>
      </c>
      <c r="E2837" s="19" t="n"/>
      <c r="F2837" s="22" t="n"/>
      <c r="G2837" s="22" t="n"/>
      <c r="H2837" s="19" t="n"/>
      <c r="I2837" s="30">
        <f>IF(AND($F2837="",$G2837=""),"",IF(N('設定'!$B$11)&gt;0,ROUND((N($F2837)*60+N($G2837))/N('設定'!$B$11),0)*N('設定'!$B$11),(N($F2837)*60+N($G2837)))/60)</f>
        <v/>
      </c>
      <c r="J2837" s="31">
        <f>IF(OR($I2837="",$P2837="",$P2837="なし"),"",$I2837*N(INDEX('メンバー'!$D$5:$D$24,$P2837)))</f>
        <v/>
      </c>
      <c r="K2837" s="32">
        <f>IF(OR($O2837="",$O2837="なし"),"",INDEX('案件'!$D$5:$D$84,$O2837)&amp;"")</f>
        <v/>
      </c>
      <c r="L2837" s="32">
        <f>IF(AND($A2837="",$B2837="",$C2837="",$F2837="",$G2837=""),"",IF(NOT(ISNUMBER($A2837)),"日付がない",IF($P2837="","氏名がない",IF($P2837="なし","氏名がメンバーにない",IF($O2837="","案件コードがない",IF($O2837="なし","案件コードが案件にない",IF($I2837="","時間がない",IF((N($F2837)*60+N($G2837))=0,"時間が0",IF($I2837=0,"丸めると0分","")))))))))</f>
        <v/>
      </c>
      <c r="M2837" s="58" t="n"/>
      <c r="N2837" s="33">
        <f>IF(ISNUMBER($A2837),DATE(YEAR($A2837),MONTH($A2837),1),"")</f>
        <v/>
      </c>
      <c r="O2837" s="34">
        <f>IF($C2837="","",IFERROR(MATCH($C2837,'案件'!$A$5:$A$84,0),"なし"))</f>
        <v/>
      </c>
      <c r="P2837" s="34">
        <f>IF($B2837="","",IFERROR(MATCH($B2837,'メンバー'!$B$5:$B$24,0),"なし"))</f>
        <v/>
      </c>
    </row>
    <row r="2838" ht="17" customHeight="1">
      <c r="A2838" s="23" t="n"/>
      <c r="B2838" s="21" t="n"/>
      <c r="C2838" s="21" t="n"/>
      <c r="D2838" s="29">
        <f>IF(OR($O2838="",$O2838="なし"),"",INDEX('案件'!$B$5:$B$84,$O2838)&amp;"")</f>
        <v/>
      </c>
      <c r="E2838" s="19" t="n"/>
      <c r="F2838" s="22" t="n"/>
      <c r="G2838" s="22" t="n"/>
      <c r="H2838" s="19" t="n"/>
      <c r="I2838" s="30">
        <f>IF(AND($F2838="",$G2838=""),"",IF(N('設定'!$B$11)&gt;0,ROUND((N($F2838)*60+N($G2838))/N('設定'!$B$11),0)*N('設定'!$B$11),(N($F2838)*60+N($G2838)))/60)</f>
        <v/>
      </c>
      <c r="J2838" s="31">
        <f>IF(OR($I2838="",$P2838="",$P2838="なし"),"",$I2838*N(INDEX('メンバー'!$D$5:$D$24,$P2838)))</f>
        <v/>
      </c>
      <c r="K2838" s="32">
        <f>IF(OR($O2838="",$O2838="なし"),"",INDEX('案件'!$D$5:$D$84,$O2838)&amp;"")</f>
        <v/>
      </c>
      <c r="L2838" s="32">
        <f>IF(AND($A2838="",$B2838="",$C2838="",$F2838="",$G2838=""),"",IF(NOT(ISNUMBER($A2838)),"日付がない",IF($P2838="","氏名がない",IF($P2838="なし","氏名がメンバーにない",IF($O2838="","案件コードがない",IF($O2838="なし","案件コードが案件にない",IF($I2838="","時間がない",IF((N($F2838)*60+N($G2838))=0,"時間が0",IF($I2838=0,"丸めると0分","")))))))))</f>
        <v/>
      </c>
      <c r="M2838" s="58" t="n"/>
      <c r="N2838" s="33">
        <f>IF(ISNUMBER($A2838),DATE(YEAR($A2838),MONTH($A2838),1),"")</f>
        <v/>
      </c>
      <c r="O2838" s="34">
        <f>IF($C2838="","",IFERROR(MATCH($C2838,'案件'!$A$5:$A$84,0),"なし"))</f>
        <v/>
      </c>
      <c r="P2838" s="34">
        <f>IF($B2838="","",IFERROR(MATCH($B2838,'メンバー'!$B$5:$B$24,0),"なし"))</f>
        <v/>
      </c>
    </row>
    <row r="2839" ht="17" customHeight="1">
      <c r="A2839" s="23" t="n"/>
      <c r="B2839" s="21" t="n"/>
      <c r="C2839" s="21" t="n"/>
      <c r="D2839" s="29">
        <f>IF(OR($O2839="",$O2839="なし"),"",INDEX('案件'!$B$5:$B$84,$O2839)&amp;"")</f>
        <v/>
      </c>
      <c r="E2839" s="19" t="n"/>
      <c r="F2839" s="22" t="n"/>
      <c r="G2839" s="22" t="n"/>
      <c r="H2839" s="19" t="n"/>
      <c r="I2839" s="30">
        <f>IF(AND($F2839="",$G2839=""),"",IF(N('設定'!$B$11)&gt;0,ROUND((N($F2839)*60+N($G2839))/N('設定'!$B$11),0)*N('設定'!$B$11),(N($F2839)*60+N($G2839)))/60)</f>
        <v/>
      </c>
      <c r="J2839" s="31">
        <f>IF(OR($I2839="",$P2839="",$P2839="なし"),"",$I2839*N(INDEX('メンバー'!$D$5:$D$24,$P2839)))</f>
        <v/>
      </c>
      <c r="K2839" s="32">
        <f>IF(OR($O2839="",$O2839="なし"),"",INDEX('案件'!$D$5:$D$84,$O2839)&amp;"")</f>
        <v/>
      </c>
      <c r="L2839" s="32">
        <f>IF(AND($A2839="",$B2839="",$C2839="",$F2839="",$G2839=""),"",IF(NOT(ISNUMBER($A2839)),"日付がない",IF($P2839="","氏名がない",IF($P2839="なし","氏名がメンバーにない",IF($O2839="","案件コードがない",IF($O2839="なし","案件コードが案件にない",IF($I2839="","時間がない",IF((N($F2839)*60+N($G2839))=0,"時間が0",IF($I2839=0,"丸めると0分","")))))))))</f>
        <v/>
      </c>
      <c r="M2839" s="58" t="n"/>
      <c r="N2839" s="33">
        <f>IF(ISNUMBER($A2839),DATE(YEAR($A2839),MONTH($A2839),1),"")</f>
        <v/>
      </c>
      <c r="O2839" s="34">
        <f>IF($C2839="","",IFERROR(MATCH($C2839,'案件'!$A$5:$A$84,0),"なし"))</f>
        <v/>
      </c>
      <c r="P2839" s="34">
        <f>IF($B2839="","",IFERROR(MATCH($B2839,'メンバー'!$B$5:$B$24,0),"なし"))</f>
        <v/>
      </c>
    </row>
    <row r="2840" ht="17" customHeight="1">
      <c r="A2840" s="23" t="n"/>
      <c r="B2840" s="21" t="n"/>
      <c r="C2840" s="21" t="n"/>
      <c r="D2840" s="29">
        <f>IF(OR($O2840="",$O2840="なし"),"",INDEX('案件'!$B$5:$B$84,$O2840)&amp;"")</f>
        <v/>
      </c>
      <c r="E2840" s="19" t="n"/>
      <c r="F2840" s="22" t="n"/>
      <c r="G2840" s="22" t="n"/>
      <c r="H2840" s="19" t="n"/>
      <c r="I2840" s="30">
        <f>IF(AND($F2840="",$G2840=""),"",IF(N('設定'!$B$11)&gt;0,ROUND((N($F2840)*60+N($G2840))/N('設定'!$B$11),0)*N('設定'!$B$11),(N($F2840)*60+N($G2840)))/60)</f>
        <v/>
      </c>
      <c r="J2840" s="31">
        <f>IF(OR($I2840="",$P2840="",$P2840="なし"),"",$I2840*N(INDEX('メンバー'!$D$5:$D$24,$P2840)))</f>
        <v/>
      </c>
      <c r="K2840" s="32">
        <f>IF(OR($O2840="",$O2840="なし"),"",INDEX('案件'!$D$5:$D$84,$O2840)&amp;"")</f>
        <v/>
      </c>
      <c r="L2840" s="32">
        <f>IF(AND($A2840="",$B2840="",$C2840="",$F2840="",$G2840=""),"",IF(NOT(ISNUMBER($A2840)),"日付がない",IF($P2840="","氏名がない",IF($P2840="なし","氏名がメンバーにない",IF($O2840="","案件コードがない",IF($O2840="なし","案件コードが案件にない",IF($I2840="","時間がない",IF((N($F2840)*60+N($G2840))=0,"時間が0",IF($I2840=0,"丸めると0分","")))))))))</f>
        <v/>
      </c>
      <c r="M2840" s="58" t="n"/>
      <c r="N2840" s="33">
        <f>IF(ISNUMBER($A2840),DATE(YEAR($A2840),MONTH($A2840),1),"")</f>
        <v/>
      </c>
      <c r="O2840" s="34">
        <f>IF($C2840="","",IFERROR(MATCH($C2840,'案件'!$A$5:$A$84,0),"なし"))</f>
        <v/>
      </c>
      <c r="P2840" s="34">
        <f>IF($B2840="","",IFERROR(MATCH($B2840,'メンバー'!$B$5:$B$24,0),"なし"))</f>
        <v/>
      </c>
    </row>
    <row r="2841" ht="17" customHeight="1">
      <c r="A2841" s="23" t="n"/>
      <c r="B2841" s="21" t="n"/>
      <c r="C2841" s="21" t="n"/>
      <c r="D2841" s="29">
        <f>IF(OR($O2841="",$O2841="なし"),"",INDEX('案件'!$B$5:$B$84,$O2841)&amp;"")</f>
        <v/>
      </c>
      <c r="E2841" s="19" t="n"/>
      <c r="F2841" s="22" t="n"/>
      <c r="G2841" s="22" t="n"/>
      <c r="H2841" s="19" t="n"/>
      <c r="I2841" s="30">
        <f>IF(AND($F2841="",$G2841=""),"",IF(N('設定'!$B$11)&gt;0,ROUND((N($F2841)*60+N($G2841))/N('設定'!$B$11),0)*N('設定'!$B$11),(N($F2841)*60+N($G2841)))/60)</f>
        <v/>
      </c>
      <c r="J2841" s="31">
        <f>IF(OR($I2841="",$P2841="",$P2841="なし"),"",$I2841*N(INDEX('メンバー'!$D$5:$D$24,$P2841)))</f>
        <v/>
      </c>
      <c r="K2841" s="32">
        <f>IF(OR($O2841="",$O2841="なし"),"",INDEX('案件'!$D$5:$D$84,$O2841)&amp;"")</f>
        <v/>
      </c>
      <c r="L2841" s="32">
        <f>IF(AND($A2841="",$B2841="",$C2841="",$F2841="",$G2841=""),"",IF(NOT(ISNUMBER($A2841)),"日付がない",IF($P2841="","氏名がない",IF($P2841="なし","氏名がメンバーにない",IF($O2841="","案件コードがない",IF($O2841="なし","案件コードが案件にない",IF($I2841="","時間がない",IF((N($F2841)*60+N($G2841))=0,"時間が0",IF($I2841=0,"丸めると0分","")))))))))</f>
        <v/>
      </c>
      <c r="M2841" s="58" t="n"/>
      <c r="N2841" s="33">
        <f>IF(ISNUMBER($A2841),DATE(YEAR($A2841),MONTH($A2841),1),"")</f>
        <v/>
      </c>
      <c r="O2841" s="34">
        <f>IF($C2841="","",IFERROR(MATCH($C2841,'案件'!$A$5:$A$84,0),"なし"))</f>
        <v/>
      </c>
      <c r="P2841" s="34">
        <f>IF($B2841="","",IFERROR(MATCH($B2841,'メンバー'!$B$5:$B$24,0),"なし"))</f>
        <v/>
      </c>
    </row>
    <row r="2842" ht="17" customHeight="1">
      <c r="A2842" s="23" t="n"/>
      <c r="B2842" s="21" t="n"/>
      <c r="C2842" s="21" t="n"/>
      <c r="D2842" s="29">
        <f>IF(OR($O2842="",$O2842="なし"),"",INDEX('案件'!$B$5:$B$84,$O2842)&amp;"")</f>
        <v/>
      </c>
      <c r="E2842" s="19" t="n"/>
      <c r="F2842" s="22" t="n"/>
      <c r="G2842" s="22" t="n"/>
      <c r="H2842" s="19" t="n"/>
      <c r="I2842" s="30">
        <f>IF(AND($F2842="",$G2842=""),"",IF(N('設定'!$B$11)&gt;0,ROUND((N($F2842)*60+N($G2842))/N('設定'!$B$11),0)*N('設定'!$B$11),(N($F2842)*60+N($G2842)))/60)</f>
        <v/>
      </c>
      <c r="J2842" s="31">
        <f>IF(OR($I2842="",$P2842="",$P2842="なし"),"",$I2842*N(INDEX('メンバー'!$D$5:$D$24,$P2842)))</f>
        <v/>
      </c>
      <c r="K2842" s="32">
        <f>IF(OR($O2842="",$O2842="なし"),"",INDEX('案件'!$D$5:$D$84,$O2842)&amp;"")</f>
        <v/>
      </c>
      <c r="L2842" s="32">
        <f>IF(AND($A2842="",$B2842="",$C2842="",$F2842="",$G2842=""),"",IF(NOT(ISNUMBER($A2842)),"日付がない",IF($P2842="","氏名がない",IF($P2842="なし","氏名がメンバーにない",IF($O2842="","案件コードがない",IF($O2842="なし","案件コードが案件にない",IF($I2842="","時間がない",IF((N($F2842)*60+N($G2842))=0,"時間が0",IF($I2842=0,"丸めると0分","")))))))))</f>
        <v/>
      </c>
      <c r="M2842" s="58" t="n"/>
      <c r="N2842" s="33">
        <f>IF(ISNUMBER($A2842),DATE(YEAR($A2842),MONTH($A2842),1),"")</f>
        <v/>
      </c>
      <c r="O2842" s="34">
        <f>IF($C2842="","",IFERROR(MATCH($C2842,'案件'!$A$5:$A$84,0),"なし"))</f>
        <v/>
      </c>
      <c r="P2842" s="34">
        <f>IF($B2842="","",IFERROR(MATCH($B2842,'メンバー'!$B$5:$B$24,0),"なし"))</f>
        <v/>
      </c>
    </row>
    <row r="2843" ht="17" customHeight="1">
      <c r="A2843" s="23" t="n"/>
      <c r="B2843" s="21" t="n"/>
      <c r="C2843" s="21" t="n"/>
      <c r="D2843" s="29">
        <f>IF(OR($O2843="",$O2843="なし"),"",INDEX('案件'!$B$5:$B$84,$O2843)&amp;"")</f>
        <v/>
      </c>
      <c r="E2843" s="19" t="n"/>
      <c r="F2843" s="22" t="n"/>
      <c r="G2843" s="22" t="n"/>
      <c r="H2843" s="19" t="n"/>
      <c r="I2843" s="30">
        <f>IF(AND($F2843="",$G2843=""),"",IF(N('設定'!$B$11)&gt;0,ROUND((N($F2843)*60+N($G2843))/N('設定'!$B$11),0)*N('設定'!$B$11),(N($F2843)*60+N($G2843)))/60)</f>
        <v/>
      </c>
      <c r="J2843" s="31">
        <f>IF(OR($I2843="",$P2843="",$P2843="なし"),"",$I2843*N(INDEX('メンバー'!$D$5:$D$24,$P2843)))</f>
        <v/>
      </c>
      <c r="K2843" s="32">
        <f>IF(OR($O2843="",$O2843="なし"),"",INDEX('案件'!$D$5:$D$84,$O2843)&amp;"")</f>
        <v/>
      </c>
      <c r="L2843" s="32">
        <f>IF(AND($A2843="",$B2843="",$C2843="",$F2843="",$G2843=""),"",IF(NOT(ISNUMBER($A2843)),"日付がない",IF($P2843="","氏名がない",IF($P2843="なし","氏名がメンバーにない",IF($O2843="","案件コードがない",IF($O2843="なし","案件コードが案件にない",IF($I2843="","時間がない",IF((N($F2843)*60+N($G2843))=0,"時間が0",IF($I2843=0,"丸めると0分","")))))))))</f>
        <v/>
      </c>
      <c r="M2843" s="58" t="n"/>
      <c r="N2843" s="33">
        <f>IF(ISNUMBER($A2843),DATE(YEAR($A2843),MONTH($A2843),1),"")</f>
        <v/>
      </c>
      <c r="O2843" s="34">
        <f>IF($C2843="","",IFERROR(MATCH($C2843,'案件'!$A$5:$A$84,0),"なし"))</f>
        <v/>
      </c>
      <c r="P2843" s="34">
        <f>IF($B2843="","",IFERROR(MATCH($B2843,'メンバー'!$B$5:$B$24,0),"なし"))</f>
        <v/>
      </c>
    </row>
    <row r="2844" ht="17" customHeight="1">
      <c r="A2844" s="23" t="n"/>
      <c r="B2844" s="21" t="n"/>
      <c r="C2844" s="21" t="n"/>
      <c r="D2844" s="29">
        <f>IF(OR($O2844="",$O2844="なし"),"",INDEX('案件'!$B$5:$B$84,$O2844)&amp;"")</f>
        <v/>
      </c>
      <c r="E2844" s="19" t="n"/>
      <c r="F2844" s="22" t="n"/>
      <c r="G2844" s="22" t="n"/>
      <c r="H2844" s="19" t="n"/>
      <c r="I2844" s="30">
        <f>IF(AND($F2844="",$G2844=""),"",IF(N('設定'!$B$11)&gt;0,ROUND((N($F2844)*60+N($G2844))/N('設定'!$B$11),0)*N('設定'!$B$11),(N($F2844)*60+N($G2844)))/60)</f>
        <v/>
      </c>
      <c r="J2844" s="31">
        <f>IF(OR($I2844="",$P2844="",$P2844="なし"),"",$I2844*N(INDEX('メンバー'!$D$5:$D$24,$P2844)))</f>
        <v/>
      </c>
      <c r="K2844" s="32">
        <f>IF(OR($O2844="",$O2844="なし"),"",INDEX('案件'!$D$5:$D$84,$O2844)&amp;"")</f>
        <v/>
      </c>
      <c r="L2844" s="32">
        <f>IF(AND($A2844="",$B2844="",$C2844="",$F2844="",$G2844=""),"",IF(NOT(ISNUMBER($A2844)),"日付がない",IF($P2844="","氏名がない",IF($P2844="なし","氏名がメンバーにない",IF($O2844="","案件コードがない",IF($O2844="なし","案件コードが案件にない",IF($I2844="","時間がない",IF((N($F2844)*60+N($G2844))=0,"時間が0",IF($I2844=0,"丸めると0分","")))))))))</f>
        <v/>
      </c>
      <c r="M2844" s="58" t="n"/>
      <c r="N2844" s="33">
        <f>IF(ISNUMBER($A2844),DATE(YEAR($A2844),MONTH($A2844),1),"")</f>
        <v/>
      </c>
      <c r="O2844" s="34">
        <f>IF($C2844="","",IFERROR(MATCH($C2844,'案件'!$A$5:$A$84,0),"なし"))</f>
        <v/>
      </c>
      <c r="P2844" s="34">
        <f>IF($B2844="","",IFERROR(MATCH($B2844,'メンバー'!$B$5:$B$24,0),"なし"))</f>
        <v/>
      </c>
    </row>
    <row r="2845" ht="17" customHeight="1">
      <c r="A2845" s="23" t="n"/>
      <c r="B2845" s="21" t="n"/>
      <c r="C2845" s="21" t="n"/>
      <c r="D2845" s="29">
        <f>IF(OR($O2845="",$O2845="なし"),"",INDEX('案件'!$B$5:$B$84,$O2845)&amp;"")</f>
        <v/>
      </c>
      <c r="E2845" s="19" t="n"/>
      <c r="F2845" s="22" t="n"/>
      <c r="G2845" s="22" t="n"/>
      <c r="H2845" s="19" t="n"/>
      <c r="I2845" s="30">
        <f>IF(AND($F2845="",$G2845=""),"",IF(N('設定'!$B$11)&gt;0,ROUND((N($F2845)*60+N($G2845))/N('設定'!$B$11),0)*N('設定'!$B$11),(N($F2845)*60+N($G2845)))/60)</f>
        <v/>
      </c>
      <c r="J2845" s="31">
        <f>IF(OR($I2845="",$P2845="",$P2845="なし"),"",$I2845*N(INDEX('メンバー'!$D$5:$D$24,$P2845)))</f>
        <v/>
      </c>
      <c r="K2845" s="32">
        <f>IF(OR($O2845="",$O2845="なし"),"",INDEX('案件'!$D$5:$D$84,$O2845)&amp;"")</f>
        <v/>
      </c>
      <c r="L2845" s="32">
        <f>IF(AND($A2845="",$B2845="",$C2845="",$F2845="",$G2845=""),"",IF(NOT(ISNUMBER($A2845)),"日付がない",IF($P2845="","氏名がない",IF($P2845="なし","氏名がメンバーにない",IF($O2845="","案件コードがない",IF($O2845="なし","案件コードが案件にない",IF($I2845="","時間がない",IF((N($F2845)*60+N($G2845))=0,"時間が0",IF($I2845=0,"丸めると0分","")))))))))</f>
        <v/>
      </c>
      <c r="M2845" s="58" t="n"/>
      <c r="N2845" s="33">
        <f>IF(ISNUMBER($A2845),DATE(YEAR($A2845),MONTH($A2845),1),"")</f>
        <v/>
      </c>
      <c r="O2845" s="34">
        <f>IF($C2845="","",IFERROR(MATCH($C2845,'案件'!$A$5:$A$84,0),"なし"))</f>
        <v/>
      </c>
      <c r="P2845" s="34">
        <f>IF($B2845="","",IFERROR(MATCH($B2845,'メンバー'!$B$5:$B$24,0),"なし"))</f>
        <v/>
      </c>
    </row>
    <row r="2846" ht="17" customHeight="1">
      <c r="A2846" s="23" t="n"/>
      <c r="B2846" s="21" t="n"/>
      <c r="C2846" s="21" t="n"/>
      <c r="D2846" s="29">
        <f>IF(OR($O2846="",$O2846="なし"),"",INDEX('案件'!$B$5:$B$84,$O2846)&amp;"")</f>
        <v/>
      </c>
      <c r="E2846" s="19" t="n"/>
      <c r="F2846" s="22" t="n"/>
      <c r="G2846" s="22" t="n"/>
      <c r="H2846" s="19" t="n"/>
      <c r="I2846" s="30">
        <f>IF(AND($F2846="",$G2846=""),"",IF(N('設定'!$B$11)&gt;0,ROUND((N($F2846)*60+N($G2846))/N('設定'!$B$11),0)*N('設定'!$B$11),(N($F2846)*60+N($G2846)))/60)</f>
        <v/>
      </c>
      <c r="J2846" s="31">
        <f>IF(OR($I2846="",$P2846="",$P2846="なし"),"",$I2846*N(INDEX('メンバー'!$D$5:$D$24,$P2846)))</f>
        <v/>
      </c>
      <c r="K2846" s="32">
        <f>IF(OR($O2846="",$O2846="なし"),"",INDEX('案件'!$D$5:$D$84,$O2846)&amp;"")</f>
        <v/>
      </c>
      <c r="L2846" s="32">
        <f>IF(AND($A2846="",$B2846="",$C2846="",$F2846="",$G2846=""),"",IF(NOT(ISNUMBER($A2846)),"日付がない",IF($P2846="","氏名がない",IF($P2846="なし","氏名がメンバーにない",IF($O2846="","案件コードがない",IF($O2846="なし","案件コードが案件にない",IF($I2846="","時間がない",IF((N($F2846)*60+N($G2846))=0,"時間が0",IF($I2846=0,"丸めると0分","")))))))))</f>
        <v/>
      </c>
      <c r="M2846" s="58" t="n"/>
      <c r="N2846" s="33">
        <f>IF(ISNUMBER($A2846),DATE(YEAR($A2846),MONTH($A2846),1),"")</f>
        <v/>
      </c>
      <c r="O2846" s="34">
        <f>IF($C2846="","",IFERROR(MATCH($C2846,'案件'!$A$5:$A$84,0),"なし"))</f>
        <v/>
      </c>
      <c r="P2846" s="34">
        <f>IF($B2846="","",IFERROR(MATCH($B2846,'メンバー'!$B$5:$B$24,0),"なし"))</f>
        <v/>
      </c>
    </row>
    <row r="2847" ht="17" customHeight="1">
      <c r="A2847" s="23" t="n"/>
      <c r="B2847" s="21" t="n"/>
      <c r="C2847" s="21" t="n"/>
      <c r="D2847" s="29">
        <f>IF(OR($O2847="",$O2847="なし"),"",INDEX('案件'!$B$5:$B$84,$O2847)&amp;"")</f>
        <v/>
      </c>
      <c r="E2847" s="19" t="n"/>
      <c r="F2847" s="22" t="n"/>
      <c r="G2847" s="22" t="n"/>
      <c r="H2847" s="19" t="n"/>
      <c r="I2847" s="30">
        <f>IF(AND($F2847="",$G2847=""),"",IF(N('設定'!$B$11)&gt;0,ROUND((N($F2847)*60+N($G2847))/N('設定'!$B$11),0)*N('設定'!$B$11),(N($F2847)*60+N($G2847)))/60)</f>
        <v/>
      </c>
      <c r="J2847" s="31">
        <f>IF(OR($I2847="",$P2847="",$P2847="なし"),"",$I2847*N(INDEX('メンバー'!$D$5:$D$24,$P2847)))</f>
        <v/>
      </c>
      <c r="K2847" s="32">
        <f>IF(OR($O2847="",$O2847="なし"),"",INDEX('案件'!$D$5:$D$84,$O2847)&amp;"")</f>
        <v/>
      </c>
      <c r="L2847" s="32">
        <f>IF(AND($A2847="",$B2847="",$C2847="",$F2847="",$G2847=""),"",IF(NOT(ISNUMBER($A2847)),"日付がない",IF($P2847="","氏名がない",IF($P2847="なし","氏名がメンバーにない",IF($O2847="","案件コードがない",IF($O2847="なし","案件コードが案件にない",IF($I2847="","時間がない",IF((N($F2847)*60+N($G2847))=0,"時間が0",IF($I2847=0,"丸めると0分","")))))))))</f>
        <v/>
      </c>
      <c r="M2847" s="58" t="n"/>
      <c r="N2847" s="33">
        <f>IF(ISNUMBER($A2847),DATE(YEAR($A2847),MONTH($A2847),1),"")</f>
        <v/>
      </c>
      <c r="O2847" s="34">
        <f>IF($C2847="","",IFERROR(MATCH($C2847,'案件'!$A$5:$A$84,0),"なし"))</f>
        <v/>
      </c>
      <c r="P2847" s="34">
        <f>IF($B2847="","",IFERROR(MATCH($B2847,'メンバー'!$B$5:$B$24,0),"なし"))</f>
        <v/>
      </c>
    </row>
    <row r="2848" ht="17" customHeight="1">
      <c r="A2848" s="23" t="n"/>
      <c r="B2848" s="21" t="n"/>
      <c r="C2848" s="21" t="n"/>
      <c r="D2848" s="29">
        <f>IF(OR($O2848="",$O2848="なし"),"",INDEX('案件'!$B$5:$B$84,$O2848)&amp;"")</f>
        <v/>
      </c>
      <c r="E2848" s="19" t="n"/>
      <c r="F2848" s="22" t="n"/>
      <c r="G2848" s="22" t="n"/>
      <c r="H2848" s="19" t="n"/>
      <c r="I2848" s="30">
        <f>IF(AND($F2848="",$G2848=""),"",IF(N('設定'!$B$11)&gt;0,ROUND((N($F2848)*60+N($G2848))/N('設定'!$B$11),0)*N('設定'!$B$11),(N($F2848)*60+N($G2848)))/60)</f>
        <v/>
      </c>
      <c r="J2848" s="31">
        <f>IF(OR($I2848="",$P2848="",$P2848="なし"),"",$I2848*N(INDEX('メンバー'!$D$5:$D$24,$P2848)))</f>
        <v/>
      </c>
      <c r="K2848" s="32">
        <f>IF(OR($O2848="",$O2848="なし"),"",INDEX('案件'!$D$5:$D$84,$O2848)&amp;"")</f>
        <v/>
      </c>
      <c r="L2848" s="32">
        <f>IF(AND($A2848="",$B2848="",$C2848="",$F2848="",$G2848=""),"",IF(NOT(ISNUMBER($A2848)),"日付がない",IF($P2848="","氏名がない",IF($P2848="なし","氏名がメンバーにない",IF($O2848="","案件コードがない",IF($O2848="なし","案件コードが案件にない",IF($I2848="","時間がない",IF((N($F2848)*60+N($G2848))=0,"時間が0",IF($I2848=0,"丸めると0分","")))))))))</f>
        <v/>
      </c>
      <c r="M2848" s="58" t="n"/>
      <c r="N2848" s="33">
        <f>IF(ISNUMBER($A2848),DATE(YEAR($A2848),MONTH($A2848),1),"")</f>
        <v/>
      </c>
      <c r="O2848" s="34">
        <f>IF($C2848="","",IFERROR(MATCH($C2848,'案件'!$A$5:$A$84,0),"なし"))</f>
        <v/>
      </c>
      <c r="P2848" s="34">
        <f>IF($B2848="","",IFERROR(MATCH($B2848,'メンバー'!$B$5:$B$24,0),"なし"))</f>
        <v/>
      </c>
    </row>
    <row r="2849" ht="17" customHeight="1">
      <c r="A2849" s="23" t="n"/>
      <c r="B2849" s="21" t="n"/>
      <c r="C2849" s="21" t="n"/>
      <c r="D2849" s="29">
        <f>IF(OR($O2849="",$O2849="なし"),"",INDEX('案件'!$B$5:$B$84,$O2849)&amp;"")</f>
        <v/>
      </c>
      <c r="E2849" s="19" t="n"/>
      <c r="F2849" s="22" t="n"/>
      <c r="G2849" s="22" t="n"/>
      <c r="H2849" s="19" t="n"/>
      <c r="I2849" s="30">
        <f>IF(AND($F2849="",$G2849=""),"",IF(N('設定'!$B$11)&gt;0,ROUND((N($F2849)*60+N($G2849))/N('設定'!$B$11),0)*N('設定'!$B$11),(N($F2849)*60+N($G2849)))/60)</f>
        <v/>
      </c>
      <c r="J2849" s="31">
        <f>IF(OR($I2849="",$P2849="",$P2849="なし"),"",$I2849*N(INDEX('メンバー'!$D$5:$D$24,$P2849)))</f>
        <v/>
      </c>
      <c r="K2849" s="32">
        <f>IF(OR($O2849="",$O2849="なし"),"",INDEX('案件'!$D$5:$D$84,$O2849)&amp;"")</f>
        <v/>
      </c>
      <c r="L2849" s="32">
        <f>IF(AND($A2849="",$B2849="",$C2849="",$F2849="",$G2849=""),"",IF(NOT(ISNUMBER($A2849)),"日付がない",IF($P2849="","氏名がない",IF($P2849="なし","氏名がメンバーにない",IF($O2849="","案件コードがない",IF($O2849="なし","案件コードが案件にない",IF($I2849="","時間がない",IF((N($F2849)*60+N($G2849))=0,"時間が0",IF($I2849=0,"丸めると0分","")))))))))</f>
        <v/>
      </c>
      <c r="M2849" s="58" t="n"/>
      <c r="N2849" s="33">
        <f>IF(ISNUMBER($A2849),DATE(YEAR($A2849),MONTH($A2849),1),"")</f>
        <v/>
      </c>
      <c r="O2849" s="34">
        <f>IF($C2849="","",IFERROR(MATCH($C2849,'案件'!$A$5:$A$84,0),"なし"))</f>
        <v/>
      </c>
      <c r="P2849" s="34">
        <f>IF($B2849="","",IFERROR(MATCH($B2849,'メンバー'!$B$5:$B$24,0),"なし"))</f>
        <v/>
      </c>
    </row>
    <row r="2850" ht="17" customHeight="1">
      <c r="A2850" s="23" t="n"/>
      <c r="B2850" s="21" t="n"/>
      <c r="C2850" s="21" t="n"/>
      <c r="D2850" s="29">
        <f>IF(OR($O2850="",$O2850="なし"),"",INDEX('案件'!$B$5:$B$84,$O2850)&amp;"")</f>
        <v/>
      </c>
      <c r="E2850" s="19" t="n"/>
      <c r="F2850" s="22" t="n"/>
      <c r="G2850" s="22" t="n"/>
      <c r="H2850" s="19" t="n"/>
      <c r="I2850" s="30">
        <f>IF(AND($F2850="",$G2850=""),"",IF(N('設定'!$B$11)&gt;0,ROUND((N($F2850)*60+N($G2850))/N('設定'!$B$11),0)*N('設定'!$B$11),(N($F2850)*60+N($G2850)))/60)</f>
        <v/>
      </c>
      <c r="J2850" s="31">
        <f>IF(OR($I2850="",$P2850="",$P2850="なし"),"",$I2850*N(INDEX('メンバー'!$D$5:$D$24,$P2850)))</f>
        <v/>
      </c>
      <c r="K2850" s="32">
        <f>IF(OR($O2850="",$O2850="なし"),"",INDEX('案件'!$D$5:$D$84,$O2850)&amp;"")</f>
        <v/>
      </c>
      <c r="L2850" s="32">
        <f>IF(AND($A2850="",$B2850="",$C2850="",$F2850="",$G2850=""),"",IF(NOT(ISNUMBER($A2850)),"日付がない",IF($P2850="","氏名がない",IF($P2850="なし","氏名がメンバーにない",IF($O2850="","案件コードがない",IF($O2850="なし","案件コードが案件にない",IF($I2850="","時間がない",IF((N($F2850)*60+N($G2850))=0,"時間が0",IF($I2850=0,"丸めると0分","")))))))))</f>
        <v/>
      </c>
      <c r="M2850" s="58" t="n"/>
      <c r="N2850" s="33">
        <f>IF(ISNUMBER($A2850),DATE(YEAR($A2850),MONTH($A2850),1),"")</f>
        <v/>
      </c>
      <c r="O2850" s="34">
        <f>IF($C2850="","",IFERROR(MATCH($C2850,'案件'!$A$5:$A$84,0),"なし"))</f>
        <v/>
      </c>
      <c r="P2850" s="34">
        <f>IF($B2850="","",IFERROR(MATCH($B2850,'メンバー'!$B$5:$B$24,0),"なし"))</f>
        <v/>
      </c>
    </row>
    <row r="2851" ht="17" customHeight="1">
      <c r="A2851" s="23" t="n"/>
      <c r="B2851" s="21" t="n"/>
      <c r="C2851" s="21" t="n"/>
      <c r="D2851" s="29">
        <f>IF(OR($O2851="",$O2851="なし"),"",INDEX('案件'!$B$5:$B$84,$O2851)&amp;"")</f>
        <v/>
      </c>
      <c r="E2851" s="19" t="n"/>
      <c r="F2851" s="22" t="n"/>
      <c r="G2851" s="22" t="n"/>
      <c r="H2851" s="19" t="n"/>
      <c r="I2851" s="30">
        <f>IF(AND($F2851="",$G2851=""),"",IF(N('設定'!$B$11)&gt;0,ROUND((N($F2851)*60+N($G2851))/N('設定'!$B$11),0)*N('設定'!$B$11),(N($F2851)*60+N($G2851)))/60)</f>
        <v/>
      </c>
      <c r="J2851" s="31">
        <f>IF(OR($I2851="",$P2851="",$P2851="なし"),"",$I2851*N(INDEX('メンバー'!$D$5:$D$24,$P2851)))</f>
        <v/>
      </c>
      <c r="K2851" s="32">
        <f>IF(OR($O2851="",$O2851="なし"),"",INDEX('案件'!$D$5:$D$84,$O2851)&amp;"")</f>
        <v/>
      </c>
      <c r="L2851" s="32">
        <f>IF(AND($A2851="",$B2851="",$C2851="",$F2851="",$G2851=""),"",IF(NOT(ISNUMBER($A2851)),"日付がない",IF($P2851="","氏名がない",IF($P2851="なし","氏名がメンバーにない",IF($O2851="","案件コードがない",IF($O2851="なし","案件コードが案件にない",IF($I2851="","時間がない",IF((N($F2851)*60+N($G2851))=0,"時間が0",IF($I2851=0,"丸めると0分","")))))))))</f>
        <v/>
      </c>
      <c r="M2851" s="58" t="n"/>
      <c r="N2851" s="33">
        <f>IF(ISNUMBER($A2851),DATE(YEAR($A2851),MONTH($A2851),1),"")</f>
        <v/>
      </c>
      <c r="O2851" s="34">
        <f>IF($C2851="","",IFERROR(MATCH($C2851,'案件'!$A$5:$A$84,0),"なし"))</f>
        <v/>
      </c>
      <c r="P2851" s="34">
        <f>IF($B2851="","",IFERROR(MATCH($B2851,'メンバー'!$B$5:$B$24,0),"なし"))</f>
        <v/>
      </c>
    </row>
    <row r="2852" ht="17" customHeight="1">
      <c r="A2852" s="23" t="n"/>
      <c r="B2852" s="21" t="n"/>
      <c r="C2852" s="21" t="n"/>
      <c r="D2852" s="29">
        <f>IF(OR($O2852="",$O2852="なし"),"",INDEX('案件'!$B$5:$B$84,$O2852)&amp;"")</f>
        <v/>
      </c>
      <c r="E2852" s="19" t="n"/>
      <c r="F2852" s="22" t="n"/>
      <c r="G2852" s="22" t="n"/>
      <c r="H2852" s="19" t="n"/>
      <c r="I2852" s="30">
        <f>IF(AND($F2852="",$G2852=""),"",IF(N('設定'!$B$11)&gt;0,ROUND((N($F2852)*60+N($G2852))/N('設定'!$B$11),0)*N('設定'!$B$11),(N($F2852)*60+N($G2852)))/60)</f>
        <v/>
      </c>
      <c r="J2852" s="31">
        <f>IF(OR($I2852="",$P2852="",$P2852="なし"),"",$I2852*N(INDEX('メンバー'!$D$5:$D$24,$P2852)))</f>
        <v/>
      </c>
      <c r="K2852" s="32">
        <f>IF(OR($O2852="",$O2852="なし"),"",INDEX('案件'!$D$5:$D$84,$O2852)&amp;"")</f>
        <v/>
      </c>
      <c r="L2852" s="32">
        <f>IF(AND($A2852="",$B2852="",$C2852="",$F2852="",$G2852=""),"",IF(NOT(ISNUMBER($A2852)),"日付がない",IF($P2852="","氏名がない",IF($P2852="なし","氏名がメンバーにない",IF($O2852="","案件コードがない",IF($O2852="なし","案件コードが案件にない",IF($I2852="","時間がない",IF((N($F2852)*60+N($G2852))=0,"時間が0",IF($I2852=0,"丸めると0分","")))))))))</f>
        <v/>
      </c>
      <c r="M2852" s="58" t="n"/>
      <c r="N2852" s="33">
        <f>IF(ISNUMBER($A2852),DATE(YEAR($A2852),MONTH($A2852),1),"")</f>
        <v/>
      </c>
      <c r="O2852" s="34">
        <f>IF($C2852="","",IFERROR(MATCH($C2852,'案件'!$A$5:$A$84,0),"なし"))</f>
        <v/>
      </c>
      <c r="P2852" s="34">
        <f>IF($B2852="","",IFERROR(MATCH($B2852,'メンバー'!$B$5:$B$24,0),"なし"))</f>
        <v/>
      </c>
    </row>
    <row r="2853" ht="17" customHeight="1">
      <c r="A2853" s="23" t="n"/>
      <c r="B2853" s="21" t="n"/>
      <c r="C2853" s="21" t="n"/>
      <c r="D2853" s="29">
        <f>IF(OR($O2853="",$O2853="なし"),"",INDEX('案件'!$B$5:$B$84,$O2853)&amp;"")</f>
        <v/>
      </c>
      <c r="E2853" s="19" t="n"/>
      <c r="F2853" s="22" t="n"/>
      <c r="G2853" s="22" t="n"/>
      <c r="H2853" s="19" t="n"/>
      <c r="I2853" s="30">
        <f>IF(AND($F2853="",$G2853=""),"",IF(N('設定'!$B$11)&gt;0,ROUND((N($F2853)*60+N($G2853))/N('設定'!$B$11),0)*N('設定'!$B$11),(N($F2853)*60+N($G2853)))/60)</f>
        <v/>
      </c>
      <c r="J2853" s="31">
        <f>IF(OR($I2853="",$P2853="",$P2853="なし"),"",$I2853*N(INDEX('メンバー'!$D$5:$D$24,$P2853)))</f>
        <v/>
      </c>
      <c r="K2853" s="32">
        <f>IF(OR($O2853="",$O2853="なし"),"",INDEX('案件'!$D$5:$D$84,$O2853)&amp;"")</f>
        <v/>
      </c>
      <c r="L2853" s="32">
        <f>IF(AND($A2853="",$B2853="",$C2853="",$F2853="",$G2853=""),"",IF(NOT(ISNUMBER($A2853)),"日付がない",IF($P2853="","氏名がない",IF($P2853="なし","氏名がメンバーにない",IF($O2853="","案件コードがない",IF($O2853="なし","案件コードが案件にない",IF($I2853="","時間がない",IF((N($F2853)*60+N($G2853))=0,"時間が0",IF($I2853=0,"丸めると0分","")))))))))</f>
        <v/>
      </c>
      <c r="M2853" s="58" t="n"/>
      <c r="N2853" s="33">
        <f>IF(ISNUMBER($A2853),DATE(YEAR($A2853),MONTH($A2853),1),"")</f>
        <v/>
      </c>
      <c r="O2853" s="34">
        <f>IF($C2853="","",IFERROR(MATCH($C2853,'案件'!$A$5:$A$84,0),"なし"))</f>
        <v/>
      </c>
      <c r="P2853" s="34">
        <f>IF($B2853="","",IFERROR(MATCH($B2853,'メンバー'!$B$5:$B$24,0),"なし"))</f>
        <v/>
      </c>
    </row>
    <row r="2854" ht="17" customHeight="1">
      <c r="A2854" s="23" t="n"/>
      <c r="B2854" s="21" t="n"/>
      <c r="C2854" s="21" t="n"/>
      <c r="D2854" s="29">
        <f>IF(OR($O2854="",$O2854="なし"),"",INDEX('案件'!$B$5:$B$84,$O2854)&amp;"")</f>
        <v/>
      </c>
      <c r="E2854" s="19" t="n"/>
      <c r="F2854" s="22" t="n"/>
      <c r="G2854" s="22" t="n"/>
      <c r="H2854" s="19" t="n"/>
      <c r="I2854" s="30">
        <f>IF(AND($F2854="",$G2854=""),"",IF(N('設定'!$B$11)&gt;0,ROUND((N($F2854)*60+N($G2854))/N('設定'!$B$11),0)*N('設定'!$B$11),(N($F2854)*60+N($G2854)))/60)</f>
        <v/>
      </c>
      <c r="J2854" s="31">
        <f>IF(OR($I2854="",$P2854="",$P2854="なし"),"",$I2854*N(INDEX('メンバー'!$D$5:$D$24,$P2854)))</f>
        <v/>
      </c>
      <c r="K2854" s="32">
        <f>IF(OR($O2854="",$O2854="なし"),"",INDEX('案件'!$D$5:$D$84,$O2854)&amp;"")</f>
        <v/>
      </c>
      <c r="L2854" s="32">
        <f>IF(AND($A2854="",$B2854="",$C2854="",$F2854="",$G2854=""),"",IF(NOT(ISNUMBER($A2854)),"日付がない",IF($P2854="","氏名がない",IF($P2854="なし","氏名がメンバーにない",IF($O2854="","案件コードがない",IF($O2854="なし","案件コードが案件にない",IF($I2854="","時間がない",IF((N($F2854)*60+N($G2854))=0,"時間が0",IF($I2854=0,"丸めると0分","")))))))))</f>
        <v/>
      </c>
      <c r="M2854" s="58" t="n"/>
      <c r="N2854" s="33">
        <f>IF(ISNUMBER($A2854),DATE(YEAR($A2854),MONTH($A2854),1),"")</f>
        <v/>
      </c>
      <c r="O2854" s="34">
        <f>IF($C2854="","",IFERROR(MATCH($C2854,'案件'!$A$5:$A$84,0),"なし"))</f>
        <v/>
      </c>
      <c r="P2854" s="34">
        <f>IF($B2854="","",IFERROR(MATCH($B2854,'メンバー'!$B$5:$B$24,0),"なし"))</f>
        <v/>
      </c>
    </row>
    <row r="2855" ht="17" customHeight="1">
      <c r="A2855" s="23" t="n"/>
      <c r="B2855" s="21" t="n"/>
      <c r="C2855" s="21" t="n"/>
      <c r="D2855" s="29">
        <f>IF(OR($O2855="",$O2855="なし"),"",INDEX('案件'!$B$5:$B$84,$O2855)&amp;"")</f>
        <v/>
      </c>
      <c r="E2855" s="19" t="n"/>
      <c r="F2855" s="22" t="n"/>
      <c r="G2855" s="22" t="n"/>
      <c r="H2855" s="19" t="n"/>
      <c r="I2855" s="30">
        <f>IF(AND($F2855="",$G2855=""),"",IF(N('設定'!$B$11)&gt;0,ROUND((N($F2855)*60+N($G2855))/N('設定'!$B$11),0)*N('設定'!$B$11),(N($F2855)*60+N($G2855)))/60)</f>
        <v/>
      </c>
      <c r="J2855" s="31">
        <f>IF(OR($I2855="",$P2855="",$P2855="なし"),"",$I2855*N(INDEX('メンバー'!$D$5:$D$24,$P2855)))</f>
        <v/>
      </c>
      <c r="K2855" s="32">
        <f>IF(OR($O2855="",$O2855="なし"),"",INDEX('案件'!$D$5:$D$84,$O2855)&amp;"")</f>
        <v/>
      </c>
      <c r="L2855" s="32">
        <f>IF(AND($A2855="",$B2855="",$C2855="",$F2855="",$G2855=""),"",IF(NOT(ISNUMBER($A2855)),"日付がない",IF($P2855="","氏名がない",IF($P2855="なし","氏名がメンバーにない",IF($O2855="","案件コードがない",IF($O2855="なし","案件コードが案件にない",IF($I2855="","時間がない",IF((N($F2855)*60+N($G2855))=0,"時間が0",IF($I2855=0,"丸めると0分","")))))))))</f>
        <v/>
      </c>
      <c r="M2855" s="58" t="n"/>
      <c r="N2855" s="33">
        <f>IF(ISNUMBER($A2855),DATE(YEAR($A2855),MONTH($A2855),1),"")</f>
        <v/>
      </c>
      <c r="O2855" s="34">
        <f>IF($C2855="","",IFERROR(MATCH($C2855,'案件'!$A$5:$A$84,0),"なし"))</f>
        <v/>
      </c>
      <c r="P2855" s="34">
        <f>IF($B2855="","",IFERROR(MATCH($B2855,'メンバー'!$B$5:$B$24,0),"なし"))</f>
        <v/>
      </c>
    </row>
    <row r="2856" ht="17" customHeight="1">
      <c r="A2856" s="23" t="n"/>
      <c r="B2856" s="21" t="n"/>
      <c r="C2856" s="21" t="n"/>
      <c r="D2856" s="29">
        <f>IF(OR($O2856="",$O2856="なし"),"",INDEX('案件'!$B$5:$B$84,$O2856)&amp;"")</f>
        <v/>
      </c>
      <c r="E2856" s="19" t="n"/>
      <c r="F2856" s="22" t="n"/>
      <c r="G2856" s="22" t="n"/>
      <c r="H2856" s="19" t="n"/>
      <c r="I2856" s="30">
        <f>IF(AND($F2856="",$G2856=""),"",IF(N('設定'!$B$11)&gt;0,ROUND((N($F2856)*60+N($G2856))/N('設定'!$B$11),0)*N('設定'!$B$11),(N($F2856)*60+N($G2856)))/60)</f>
        <v/>
      </c>
      <c r="J2856" s="31">
        <f>IF(OR($I2856="",$P2856="",$P2856="なし"),"",$I2856*N(INDEX('メンバー'!$D$5:$D$24,$P2856)))</f>
        <v/>
      </c>
      <c r="K2856" s="32">
        <f>IF(OR($O2856="",$O2856="なし"),"",INDEX('案件'!$D$5:$D$84,$O2856)&amp;"")</f>
        <v/>
      </c>
      <c r="L2856" s="32">
        <f>IF(AND($A2856="",$B2856="",$C2856="",$F2856="",$G2856=""),"",IF(NOT(ISNUMBER($A2856)),"日付がない",IF($P2856="","氏名がない",IF($P2856="なし","氏名がメンバーにない",IF($O2856="","案件コードがない",IF($O2856="なし","案件コードが案件にない",IF($I2856="","時間がない",IF((N($F2856)*60+N($G2856))=0,"時間が0",IF($I2856=0,"丸めると0分","")))))))))</f>
        <v/>
      </c>
      <c r="M2856" s="58" t="n"/>
      <c r="N2856" s="33">
        <f>IF(ISNUMBER($A2856),DATE(YEAR($A2856),MONTH($A2856),1),"")</f>
        <v/>
      </c>
      <c r="O2856" s="34">
        <f>IF($C2856="","",IFERROR(MATCH($C2856,'案件'!$A$5:$A$84,0),"なし"))</f>
        <v/>
      </c>
      <c r="P2856" s="34">
        <f>IF($B2856="","",IFERROR(MATCH($B2856,'メンバー'!$B$5:$B$24,0),"なし"))</f>
        <v/>
      </c>
    </row>
    <row r="2857" ht="17" customHeight="1">
      <c r="A2857" s="23" t="n"/>
      <c r="B2857" s="21" t="n"/>
      <c r="C2857" s="21" t="n"/>
      <c r="D2857" s="29">
        <f>IF(OR($O2857="",$O2857="なし"),"",INDEX('案件'!$B$5:$B$84,$O2857)&amp;"")</f>
        <v/>
      </c>
      <c r="E2857" s="19" t="n"/>
      <c r="F2857" s="22" t="n"/>
      <c r="G2857" s="22" t="n"/>
      <c r="H2857" s="19" t="n"/>
      <c r="I2857" s="30">
        <f>IF(AND($F2857="",$G2857=""),"",IF(N('設定'!$B$11)&gt;0,ROUND((N($F2857)*60+N($G2857))/N('設定'!$B$11),0)*N('設定'!$B$11),(N($F2857)*60+N($G2857)))/60)</f>
        <v/>
      </c>
      <c r="J2857" s="31">
        <f>IF(OR($I2857="",$P2857="",$P2857="なし"),"",$I2857*N(INDEX('メンバー'!$D$5:$D$24,$P2857)))</f>
        <v/>
      </c>
      <c r="K2857" s="32">
        <f>IF(OR($O2857="",$O2857="なし"),"",INDEX('案件'!$D$5:$D$84,$O2857)&amp;"")</f>
        <v/>
      </c>
      <c r="L2857" s="32">
        <f>IF(AND($A2857="",$B2857="",$C2857="",$F2857="",$G2857=""),"",IF(NOT(ISNUMBER($A2857)),"日付がない",IF($P2857="","氏名がない",IF($P2857="なし","氏名がメンバーにない",IF($O2857="","案件コードがない",IF($O2857="なし","案件コードが案件にない",IF($I2857="","時間がない",IF((N($F2857)*60+N($G2857))=0,"時間が0",IF($I2857=0,"丸めると0分","")))))))))</f>
        <v/>
      </c>
      <c r="M2857" s="58" t="n"/>
      <c r="N2857" s="33">
        <f>IF(ISNUMBER($A2857),DATE(YEAR($A2857),MONTH($A2857),1),"")</f>
        <v/>
      </c>
      <c r="O2857" s="34">
        <f>IF($C2857="","",IFERROR(MATCH($C2857,'案件'!$A$5:$A$84,0),"なし"))</f>
        <v/>
      </c>
      <c r="P2857" s="34">
        <f>IF($B2857="","",IFERROR(MATCH($B2857,'メンバー'!$B$5:$B$24,0),"なし"))</f>
        <v/>
      </c>
    </row>
    <row r="2858" ht="17" customHeight="1">
      <c r="A2858" s="23" t="n"/>
      <c r="B2858" s="21" t="n"/>
      <c r="C2858" s="21" t="n"/>
      <c r="D2858" s="29">
        <f>IF(OR($O2858="",$O2858="なし"),"",INDEX('案件'!$B$5:$B$84,$O2858)&amp;"")</f>
        <v/>
      </c>
      <c r="E2858" s="19" t="n"/>
      <c r="F2858" s="22" t="n"/>
      <c r="G2858" s="22" t="n"/>
      <c r="H2858" s="19" t="n"/>
      <c r="I2858" s="30">
        <f>IF(AND($F2858="",$G2858=""),"",IF(N('設定'!$B$11)&gt;0,ROUND((N($F2858)*60+N($G2858))/N('設定'!$B$11),0)*N('設定'!$B$11),(N($F2858)*60+N($G2858)))/60)</f>
        <v/>
      </c>
      <c r="J2858" s="31">
        <f>IF(OR($I2858="",$P2858="",$P2858="なし"),"",$I2858*N(INDEX('メンバー'!$D$5:$D$24,$P2858)))</f>
        <v/>
      </c>
      <c r="K2858" s="32">
        <f>IF(OR($O2858="",$O2858="なし"),"",INDEX('案件'!$D$5:$D$84,$O2858)&amp;"")</f>
        <v/>
      </c>
      <c r="L2858" s="32">
        <f>IF(AND($A2858="",$B2858="",$C2858="",$F2858="",$G2858=""),"",IF(NOT(ISNUMBER($A2858)),"日付がない",IF($P2858="","氏名がない",IF($P2858="なし","氏名がメンバーにない",IF($O2858="","案件コードがない",IF($O2858="なし","案件コードが案件にない",IF($I2858="","時間がない",IF((N($F2858)*60+N($G2858))=0,"時間が0",IF($I2858=0,"丸めると0分","")))))))))</f>
        <v/>
      </c>
      <c r="M2858" s="58" t="n"/>
      <c r="N2858" s="33">
        <f>IF(ISNUMBER($A2858),DATE(YEAR($A2858),MONTH($A2858),1),"")</f>
        <v/>
      </c>
      <c r="O2858" s="34">
        <f>IF($C2858="","",IFERROR(MATCH($C2858,'案件'!$A$5:$A$84,0),"なし"))</f>
        <v/>
      </c>
      <c r="P2858" s="34">
        <f>IF($B2858="","",IFERROR(MATCH($B2858,'メンバー'!$B$5:$B$24,0),"なし"))</f>
        <v/>
      </c>
    </row>
    <row r="2859" ht="17" customHeight="1">
      <c r="A2859" s="23" t="n"/>
      <c r="B2859" s="21" t="n"/>
      <c r="C2859" s="21" t="n"/>
      <c r="D2859" s="29">
        <f>IF(OR($O2859="",$O2859="なし"),"",INDEX('案件'!$B$5:$B$84,$O2859)&amp;"")</f>
        <v/>
      </c>
      <c r="E2859" s="19" t="n"/>
      <c r="F2859" s="22" t="n"/>
      <c r="G2859" s="22" t="n"/>
      <c r="H2859" s="19" t="n"/>
      <c r="I2859" s="30">
        <f>IF(AND($F2859="",$G2859=""),"",IF(N('設定'!$B$11)&gt;0,ROUND((N($F2859)*60+N($G2859))/N('設定'!$B$11),0)*N('設定'!$B$11),(N($F2859)*60+N($G2859)))/60)</f>
        <v/>
      </c>
      <c r="J2859" s="31">
        <f>IF(OR($I2859="",$P2859="",$P2859="なし"),"",$I2859*N(INDEX('メンバー'!$D$5:$D$24,$P2859)))</f>
        <v/>
      </c>
      <c r="K2859" s="32">
        <f>IF(OR($O2859="",$O2859="なし"),"",INDEX('案件'!$D$5:$D$84,$O2859)&amp;"")</f>
        <v/>
      </c>
      <c r="L2859" s="32">
        <f>IF(AND($A2859="",$B2859="",$C2859="",$F2859="",$G2859=""),"",IF(NOT(ISNUMBER($A2859)),"日付がない",IF($P2859="","氏名がない",IF($P2859="なし","氏名がメンバーにない",IF($O2859="","案件コードがない",IF($O2859="なし","案件コードが案件にない",IF($I2859="","時間がない",IF((N($F2859)*60+N($G2859))=0,"時間が0",IF($I2859=0,"丸めると0分","")))))))))</f>
        <v/>
      </c>
      <c r="M2859" s="58" t="n"/>
      <c r="N2859" s="33">
        <f>IF(ISNUMBER($A2859),DATE(YEAR($A2859),MONTH($A2859),1),"")</f>
        <v/>
      </c>
      <c r="O2859" s="34">
        <f>IF($C2859="","",IFERROR(MATCH($C2859,'案件'!$A$5:$A$84,0),"なし"))</f>
        <v/>
      </c>
      <c r="P2859" s="34">
        <f>IF($B2859="","",IFERROR(MATCH($B2859,'メンバー'!$B$5:$B$24,0),"なし"))</f>
        <v/>
      </c>
    </row>
    <row r="2860" ht="17" customHeight="1">
      <c r="A2860" s="23" t="n"/>
      <c r="B2860" s="21" t="n"/>
      <c r="C2860" s="21" t="n"/>
      <c r="D2860" s="29">
        <f>IF(OR($O2860="",$O2860="なし"),"",INDEX('案件'!$B$5:$B$84,$O2860)&amp;"")</f>
        <v/>
      </c>
      <c r="E2860" s="19" t="n"/>
      <c r="F2860" s="22" t="n"/>
      <c r="G2860" s="22" t="n"/>
      <c r="H2860" s="19" t="n"/>
      <c r="I2860" s="30">
        <f>IF(AND($F2860="",$G2860=""),"",IF(N('設定'!$B$11)&gt;0,ROUND((N($F2860)*60+N($G2860))/N('設定'!$B$11),0)*N('設定'!$B$11),(N($F2860)*60+N($G2860)))/60)</f>
        <v/>
      </c>
      <c r="J2860" s="31">
        <f>IF(OR($I2860="",$P2860="",$P2860="なし"),"",$I2860*N(INDEX('メンバー'!$D$5:$D$24,$P2860)))</f>
        <v/>
      </c>
      <c r="K2860" s="32">
        <f>IF(OR($O2860="",$O2860="なし"),"",INDEX('案件'!$D$5:$D$84,$O2860)&amp;"")</f>
        <v/>
      </c>
      <c r="L2860" s="32">
        <f>IF(AND($A2860="",$B2860="",$C2860="",$F2860="",$G2860=""),"",IF(NOT(ISNUMBER($A2860)),"日付がない",IF($P2860="","氏名がない",IF($P2860="なし","氏名がメンバーにない",IF($O2860="","案件コードがない",IF($O2860="なし","案件コードが案件にない",IF($I2860="","時間がない",IF((N($F2860)*60+N($G2860))=0,"時間が0",IF($I2860=0,"丸めると0分","")))))))))</f>
        <v/>
      </c>
      <c r="M2860" s="58" t="n"/>
      <c r="N2860" s="33">
        <f>IF(ISNUMBER($A2860),DATE(YEAR($A2860),MONTH($A2860),1),"")</f>
        <v/>
      </c>
      <c r="O2860" s="34">
        <f>IF($C2860="","",IFERROR(MATCH($C2860,'案件'!$A$5:$A$84,0),"なし"))</f>
        <v/>
      </c>
      <c r="P2860" s="34">
        <f>IF($B2860="","",IFERROR(MATCH($B2860,'メンバー'!$B$5:$B$24,0),"なし"))</f>
        <v/>
      </c>
    </row>
    <row r="2861" ht="17" customHeight="1">
      <c r="A2861" s="23" t="n"/>
      <c r="B2861" s="21" t="n"/>
      <c r="C2861" s="21" t="n"/>
      <c r="D2861" s="29">
        <f>IF(OR($O2861="",$O2861="なし"),"",INDEX('案件'!$B$5:$B$84,$O2861)&amp;"")</f>
        <v/>
      </c>
      <c r="E2861" s="19" t="n"/>
      <c r="F2861" s="22" t="n"/>
      <c r="G2861" s="22" t="n"/>
      <c r="H2861" s="19" t="n"/>
      <c r="I2861" s="30">
        <f>IF(AND($F2861="",$G2861=""),"",IF(N('設定'!$B$11)&gt;0,ROUND((N($F2861)*60+N($G2861))/N('設定'!$B$11),0)*N('設定'!$B$11),(N($F2861)*60+N($G2861)))/60)</f>
        <v/>
      </c>
      <c r="J2861" s="31">
        <f>IF(OR($I2861="",$P2861="",$P2861="なし"),"",$I2861*N(INDEX('メンバー'!$D$5:$D$24,$P2861)))</f>
        <v/>
      </c>
      <c r="K2861" s="32">
        <f>IF(OR($O2861="",$O2861="なし"),"",INDEX('案件'!$D$5:$D$84,$O2861)&amp;"")</f>
        <v/>
      </c>
      <c r="L2861" s="32">
        <f>IF(AND($A2861="",$B2861="",$C2861="",$F2861="",$G2861=""),"",IF(NOT(ISNUMBER($A2861)),"日付がない",IF($P2861="","氏名がない",IF($P2861="なし","氏名がメンバーにない",IF($O2861="","案件コードがない",IF($O2861="なし","案件コードが案件にない",IF($I2861="","時間がない",IF((N($F2861)*60+N($G2861))=0,"時間が0",IF($I2861=0,"丸めると0分","")))))))))</f>
        <v/>
      </c>
      <c r="M2861" s="58" t="n"/>
      <c r="N2861" s="33">
        <f>IF(ISNUMBER($A2861),DATE(YEAR($A2861),MONTH($A2861),1),"")</f>
        <v/>
      </c>
      <c r="O2861" s="34">
        <f>IF($C2861="","",IFERROR(MATCH($C2861,'案件'!$A$5:$A$84,0),"なし"))</f>
        <v/>
      </c>
      <c r="P2861" s="34">
        <f>IF($B2861="","",IFERROR(MATCH($B2861,'メンバー'!$B$5:$B$24,0),"なし"))</f>
        <v/>
      </c>
    </row>
    <row r="2862" ht="17" customHeight="1">
      <c r="A2862" s="23" t="n"/>
      <c r="B2862" s="21" t="n"/>
      <c r="C2862" s="21" t="n"/>
      <c r="D2862" s="29">
        <f>IF(OR($O2862="",$O2862="なし"),"",INDEX('案件'!$B$5:$B$84,$O2862)&amp;"")</f>
        <v/>
      </c>
      <c r="E2862" s="19" t="n"/>
      <c r="F2862" s="22" t="n"/>
      <c r="G2862" s="22" t="n"/>
      <c r="H2862" s="19" t="n"/>
      <c r="I2862" s="30">
        <f>IF(AND($F2862="",$G2862=""),"",IF(N('設定'!$B$11)&gt;0,ROUND((N($F2862)*60+N($G2862))/N('設定'!$B$11),0)*N('設定'!$B$11),(N($F2862)*60+N($G2862)))/60)</f>
        <v/>
      </c>
      <c r="J2862" s="31">
        <f>IF(OR($I2862="",$P2862="",$P2862="なし"),"",$I2862*N(INDEX('メンバー'!$D$5:$D$24,$P2862)))</f>
        <v/>
      </c>
      <c r="K2862" s="32">
        <f>IF(OR($O2862="",$O2862="なし"),"",INDEX('案件'!$D$5:$D$84,$O2862)&amp;"")</f>
        <v/>
      </c>
      <c r="L2862" s="32">
        <f>IF(AND($A2862="",$B2862="",$C2862="",$F2862="",$G2862=""),"",IF(NOT(ISNUMBER($A2862)),"日付がない",IF($P2862="","氏名がない",IF($P2862="なし","氏名がメンバーにない",IF($O2862="","案件コードがない",IF($O2862="なし","案件コードが案件にない",IF($I2862="","時間がない",IF((N($F2862)*60+N($G2862))=0,"時間が0",IF($I2862=0,"丸めると0分","")))))))))</f>
        <v/>
      </c>
      <c r="M2862" s="58" t="n"/>
      <c r="N2862" s="33">
        <f>IF(ISNUMBER($A2862),DATE(YEAR($A2862),MONTH($A2862),1),"")</f>
        <v/>
      </c>
      <c r="O2862" s="34">
        <f>IF($C2862="","",IFERROR(MATCH($C2862,'案件'!$A$5:$A$84,0),"なし"))</f>
        <v/>
      </c>
      <c r="P2862" s="34">
        <f>IF($B2862="","",IFERROR(MATCH($B2862,'メンバー'!$B$5:$B$24,0),"なし"))</f>
        <v/>
      </c>
    </row>
    <row r="2863" ht="17" customHeight="1">
      <c r="A2863" s="23" t="n"/>
      <c r="B2863" s="21" t="n"/>
      <c r="C2863" s="21" t="n"/>
      <c r="D2863" s="29">
        <f>IF(OR($O2863="",$O2863="なし"),"",INDEX('案件'!$B$5:$B$84,$O2863)&amp;"")</f>
        <v/>
      </c>
      <c r="E2863" s="19" t="n"/>
      <c r="F2863" s="22" t="n"/>
      <c r="G2863" s="22" t="n"/>
      <c r="H2863" s="19" t="n"/>
      <c r="I2863" s="30">
        <f>IF(AND($F2863="",$G2863=""),"",IF(N('設定'!$B$11)&gt;0,ROUND((N($F2863)*60+N($G2863))/N('設定'!$B$11),0)*N('設定'!$B$11),(N($F2863)*60+N($G2863)))/60)</f>
        <v/>
      </c>
      <c r="J2863" s="31">
        <f>IF(OR($I2863="",$P2863="",$P2863="なし"),"",$I2863*N(INDEX('メンバー'!$D$5:$D$24,$P2863)))</f>
        <v/>
      </c>
      <c r="K2863" s="32">
        <f>IF(OR($O2863="",$O2863="なし"),"",INDEX('案件'!$D$5:$D$84,$O2863)&amp;"")</f>
        <v/>
      </c>
      <c r="L2863" s="32">
        <f>IF(AND($A2863="",$B2863="",$C2863="",$F2863="",$G2863=""),"",IF(NOT(ISNUMBER($A2863)),"日付がない",IF($P2863="","氏名がない",IF($P2863="なし","氏名がメンバーにない",IF($O2863="","案件コードがない",IF($O2863="なし","案件コードが案件にない",IF($I2863="","時間がない",IF((N($F2863)*60+N($G2863))=0,"時間が0",IF($I2863=0,"丸めると0分","")))))))))</f>
        <v/>
      </c>
      <c r="M2863" s="58" t="n"/>
      <c r="N2863" s="33">
        <f>IF(ISNUMBER($A2863),DATE(YEAR($A2863),MONTH($A2863),1),"")</f>
        <v/>
      </c>
      <c r="O2863" s="34">
        <f>IF($C2863="","",IFERROR(MATCH($C2863,'案件'!$A$5:$A$84,0),"なし"))</f>
        <v/>
      </c>
      <c r="P2863" s="34">
        <f>IF($B2863="","",IFERROR(MATCH($B2863,'メンバー'!$B$5:$B$24,0),"なし"))</f>
        <v/>
      </c>
    </row>
    <row r="2864" ht="17" customHeight="1">
      <c r="A2864" s="23" t="n"/>
      <c r="B2864" s="21" t="n"/>
      <c r="C2864" s="21" t="n"/>
      <c r="D2864" s="29">
        <f>IF(OR($O2864="",$O2864="なし"),"",INDEX('案件'!$B$5:$B$84,$O2864)&amp;"")</f>
        <v/>
      </c>
      <c r="E2864" s="19" t="n"/>
      <c r="F2864" s="22" t="n"/>
      <c r="G2864" s="22" t="n"/>
      <c r="H2864" s="19" t="n"/>
      <c r="I2864" s="30">
        <f>IF(AND($F2864="",$G2864=""),"",IF(N('設定'!$B$11)&gt;0,ROUND((N($F2864)*60+N($G2864))/N('設定'!$B$11),0)*N('設定'!$B$11),(N($F2864)*60+N($G2864)))/60)</f>
        <v/>
      </c>
      <c r="J2864" s="31">
        <f>IF(OR($I2864="",$P2864="",$P2864="なし"),"",$I2864*N(INDEX('メンバー'!$D$5:$D$24,$P2864)))</f>
        <v/>
      </c>
      <c r="K2864" s="32">
        <f>IF(OR($O2864="",$O2864="なし"),"",INDEX('案件'!$D$5:$D$84,$O2864)&amp;"")</f>
        <v/>
      </c>
      <c r="L2864" s="32">
        <f>IF(AND($A2864="",$B2864="",$C2864="",$F2864="",$G2864=""),"",IF(NOT(ISNUMBER($A2864)),"日付がない",IF($P2864="","氏名がない",IF($P2864="なし","氏名がメンバーにない",IF($O2864="","案件コードがない",IF($O2864="なし","案件コードが案件にない",IF($I2864="","時間がない",IF((N($F2864)*60+N($G2864))=0,"時間が0",IF($I2864=0,"丸めると0分","")))))))))</f>
        <v/>
      </c>
      <c r="M2864" s="58" t="n"/>
      <c r="N2864" s="33">
        <f>IF(ISNUMBER($A2864),DATE(YEAR($A2864),MONTH($A2864),1),"")</f>
        <v/>
      </c>
      <c r="O2864" s="34">
        <f>IF($C2864="","",IFERROR(MATCH($C2864,'案件'!$A$5:$A$84,0),"なし"))</f>
        <v/>
      </c>
      <c r="P2864" s="34">
        <f>IF($B2864="","",IFERROR(MATCH($B2864,'メンバー'!$B$5:$B$24,0),"なし"))</f>
        <v/>
      </c>
    </row>
    <row r="2865" ht="17" customHeight="1">
      <c r="A2865" s="23" t="n"/>
      <c r="B2865" s="21" t="n"/>
      <c r="C2865" s="21" t="n"/>
      <c r="D2865" s="29">
        <f>IF(OR($O2865="",$O2865="なし"),"",INDEX('案件'!$B$5:$B$84,$O2865)&amp;"")</f>
        <v/>
      </c>
      <c r="E2865" s="19" t="n"/>
      <c r="F2865" s="22" t="n"/>
      <c r="G2865" s="22" t="n"/>
      <c r="H2865" s="19" t="n"/>
      <c r="I2865" s="30">
        <f>IF(AND($F2865="",$G2865=""),"",IF(N('設定'!$B$11)&gt;0,ROUND((N($F2865)*60+N($G2865))/N('設定'!$B$11),0)*N('設定'!$B$11),(N($F2865)*60+N($G2865)))/60)</f>
        <v/>
      </c>
      <c r="J2865" s="31">
        <f>IF(OR($I2865="",$P2865="",$P2865="なし"),"",$I2865*N(INDEX('メンバー'!$D$5:$D$24,$P2865)))</f>
        <v/>
      </c>
      <c r="K2865" s="32">
        <f>IF(OR($O2865="",$O2865="なし"),"",INDEX('案件'!$D$5:$D$84,$O2865)&amp;"")</f>
        <v/>
      </c>
      <c r="L2865" s="32">
        <f>IF(AND($A2865="",$B2865="",$C2865="",$F2865="",$G2865=""),"",IF(NOT(ISNUMBER($A2865)),"日付がない",IF($P2865="","氏名がない",IF($P2865="なし","氏名がメンバーにない",IF($O2865="","案件コードがない",IF($O2865="なし","案件コードが案件にない",IF($I2865="","時間がない",IF((N($F2865)*60+N($G2865))=0,"時間が0",IF($I2865=0,"丸めると0分","")))))))))</f>
        <v/>
      </c>
      <c r="M2865" s="58" t="n"/>
      <c r="N2865" s="33">
        <f>IF(ISNUMBER($A2865),DATE(YEAR($A2865),MONTH($A2865),1),"")</f>
        <v/>
      </c>
      <c r="O2865" s="34">
        <f>IF($C2865="","",IFERROR(MATCH($C2865,'案件'!$A$5:$A$84,0),"なし"))</f>
        <v/>
      </c>
      <c r="P2865" s="34">
        <f>IF($B2865="","",IFERROR(MATCH($B2865,'メンバー'!$B$5:$B$24,0),"なし"))</f>
        <v/>
      </c>
    </row>
    <row r="2866" ht="17" customHeight="1">
      <c r="A2866" s="23" t="n"/>
      <c r="B2866" s="21" t="n"/>
      <c r="C2866" s="21" t="n"/>
      <c r="D2866" s="29">
        <f>IF(OR($O2866="",$O2866="なし"),"",INDEX('案件'!$B$5:$B$84,$O2866)&amp;"")</f>
        <v/>
      </c>
      <c r="E2866" s="19" t="n"/>
      <c r="F2866" s="22" t="n"/>
      <c r="G2866" s="22" t="n"/>
      <c r="H2866" s="19" t="n"/>
      <c r="I2866" s="30">
        <f>IF(AND($F2866="",$G2866=""),"",IF(N('設定'!$B$11)&gt;0,ROUND((N($F2866)*60+N($G2866))/N('設定'!$B$11),0)*N('設定'!$B$11),(N($F2866)*60+N($G2866)))/60)</f>
        <v/>
      </c>
      <c r="J2866" s="31">
        <f>IF(OR($I2866="",$P2866="",$P2866="なし"),"",$I2866*N(INDEX('メンバー'!$D$5:$D$24,$P2866)))</f>
        <v/>
      </c>
      <c r="K2866" s="32">
        <f>IF(OR($O2866="",$O2866="なし"),"",INDEX('案件'!$D$5:$D$84,$O2866)&amp;"")</f>
        <v/>
      </c>
      <c r="L2866" s="32">
        <f>IF(AND($A2866="",$B2866="",$C2866="",$F2866="",$G2866=""),"",IF(NOT(ISNUMBER($A2866)),"日付がない",IF($P2866="","氏名がない",IF($P2866="なし","氏名がメンバーにない",IF($O2866="","案件コードがない",IF($O2866="なし","案件コードが案件にない",IF($I2866="","時間がない",IF((N($F2866)*60+N($G2866))=0,"時間が0",IF($I2866=0,"丸めると0分","")))))))))</f>
        <v/>
      </c>
      <c r="M2866" s="58" t="n"/>
      <c r="N2866" s="33">
        <f>IF(ISNUMBER($A2866),DATE(YEAR($A2866),MONTH($A2866),1),"")</f>
        <v/>
      </c>
      <c r="O2866" s="34">
        <f>IF($C2866="","",IFERROR(MATCH($C2866,'案件'!$A$5:$A$84,0),"なし"))</f>
        <v/>
      </c>
      <c r="P2866" s="34">
        <f>IF($B2866="","",IFERROR(MATCH($B2866,'メンバー'!$B$5:$B$24,0),"なし"))</f>
        <v/>
      </c>
    </row>
    <row r="2867" ht="17" customHeight="1">
      <c r="A2867" s="23" t="n"/>
      <c r="B2867" s="21" t="n"/>
      <c r="C2867" s="21" t="n"/>
      <c r="D2867" s="29">
        <f>IF(OR($O2867="",$O2867="なし"),"",INDEX('案件'!$B$5:$B$84,$O2867)&amp;"")</f>
        <v/>
      </c>
      <c r="E2867" s="19" t="n"/>
      <c r="F2867" s="22" t="n"/>
      <c r="G2867" s="22" t="n"/>
      <c r="H2867" s="19" t="n"/>
      <c r="I2867" s="30">
        <f>IF(AND($F2867="",$G2867=""),"",IF(N('設定'!$B$11)&gt;0,ROUND((N($F2867)*60+N($G2867))/N('設定'!$B$11),0)*N('設定'!$B$11),(N($F2867)*60+N($G2867)))/60)</f>
        <v/>
      </c>
      <c r="J2867" s="31">
        <f>IF(OR($I2867="",$P2867="",$P2867="なし"),"",$I2867*N(INDEX('メンバー'!$D$5:$D$24,$P2867)))</f>
        <v/>
      </c>
      <c r="K2867" s="32">
        <f>IF(OR($O2867="",$O2867="なし"),"",INDEX('案件'!$D$5:$D$84,$O2867)&amp;"")</f>
        <v/>
      </c>
      <c r="L2867" s="32">
        <f>IF(AND($A2867="",$B2867="",$C2867="",$F2867="",$G2867=""),"",IF(NOT(ISNUMBER($A2867)),"日付がない",IF($P2867="","氏名がない",IF($P2867="なし","氏名がメンバーにない",IF($O2867="","案件コードがない",IF($O2867="なし","案件コードが案件にない",IF($I2867="","時間がない",IF((N($F2867)*60+N($G2867))=0,"時間が0",IF($I2867=0,"丸めると0分","")))))))))</f>
        <v/>
      </c>
      <c r="M2867" s="58" t="n"/>
      <c r="N2867" s="33">
        <f>IF(ISNUMBER($A2867),DATE(YEAR($A2867),MONTH($A2867),1),"")</f>
        <v/>
      </c>
      <c r="O2867" s="34">
        <f>IF($C2867="","",IFERROR(MATCH($C2867,'案件'!$A$5:$A$84,0),"なし"))</f>
        <v/>
      </c>
      <c r="P2867" s="34">
        <f>IF($B2867="","",IFERROR(MATCH($B2867,'メンバー'!$B$5:$B$24,0),"なし"))</f>
        <v/>
      </c>
    </row>
    <row r="2868" ht="17" customHeight="1">
      <c r="A2868" s="23" t="n"/>
      <c r="B2868" s="21" t="n"/>
      <c r="C2868" s="21" t="n"/>
      <c r="D2868" s="29">
        <f>IF(OR($O2868="",$O2868="なし"),"",INDEX('案件'!$B$5:$B$84,$O2868)&amp;"")</f>
        <v/>
      </c>
      <c r="E2868" s="19" t="n"/>
      <c r="F2868" s="22" t="n"/>
      <c r="G2868" s="22" t="n"/>
      <c r="H2868" s="19" t="n"/>
      <c r="I2868" s="30">
        <f>IF(AND($F2868="",$G2868=""),"",IF(N('設定'!$B$11)&gt;0,ROUND((N($F2868)*60+N($G2868))/N('設定'!$B$11),0)*N('設定'!$B$11),(N($F2868)*60+N($G2868)))/60)</f>
        <v/>
      </c>
      <c r="J2868" s="31">
        <f>IF(OR($I2868="",$P2868="",$P2868="なし"),"",$I2868*N(INDEX('メンバー'!$D$5:$D$24,$P2868)))</f>
        <v/>
      </c>
      <c r="K2868" s="32">
        <f>IF(OR($O2868="",$O2868="なし"),"",INDEX('案件'!$D$5:$D$84,$O2868)&amp;"")</f>
        <v/>
      </c>
      <c r="L2868" s="32">
        <f>IF(AND($A2868="",$B2868="",$C2868="",$F2868="",$G2868=""),"",IF(NOT(ISNUMBER($A2868)),"日付がない",IF($P2868="","氏名がない",IF($P2868="なし","氏名がメンバーにない",IF($O2868="","案件コードがない",IF($O2868="なし","案件コードが案件にない",IF($I2868="","時間がない",IF((N($F2868)*60+N($G2868))=0,"時間が0",IF($I2868=0,"丸めると0分","")))))))))</f>
        <v/>
      </c>
      <c r="M2868" s="58" t="n"/>
      <c r="N2868" s="33">
        <f>IF(ISNUMBER($A2868),DATE(YEAR($A2868),MONTH($A2868),1),"")</f>
        <v/>
      </c>
      <c r="O2868" s="34">
        <f>IF($C2868="","",IFERROR(MATCH($C2868,'案件'!$A$5:$A$84,0),"なし"))</f>
        <v/>
      </c>
      <c r="P2868" s="34">
        <f>IF($B2868="","",IFERROR(MATCH($B2868,'メンバー'!$B$5:$B$24,0),"なし"))</f>
        <v/>
      </c>
    </row>
    <row r="2869" ht="17" customHeight="1">
      <c r="A2869" s="23" t="n"/>
      <c r="B2869" s="21" t="n"/>
      <c r="C2869" s="21" t="n"/>
      <c r="D2869" s="29">
        <f>IF(OR($O2869="",$O2869="なし"),"",INDEX('案件'!$B$5:$B$84,$O2869)&amp;"")</f>
        <v/>
      </c>
      <c r="E2869" s="19" t="n"/>
      <c r="F2869" s="22" t="n"/>
      <c r="G2869" s="22" t="n"/>
      <c r="H2869" s="19" t="n"/>
      <c r="I2869" s="30">
        <f>IF(AND($F2869="",$G2869=""),"",IF(N('設定'!$B$11)&gt;0,ROUND((N($F2869)*60+N($G2869))/N('設定'!$B$11),0)*N('設定'!$B$11),(N($F2869)*60+N($G2869)))/60)</f>
        <v/>
      </c>
      <c r="J2869" s="31">
        <f>IF(OR($I2869="",$P2869="",$P2869="なし"),"",$I2869*N(INDEX('メンバー'!$D$5:$D$24,$P2869)))</f>
        <v/>
      </c>
      <c r="K2869" s="32">
        <f>IF(OR($O2869="",$O2869="なし"),"",INDEX('案件'!$D$5:$D$84,$O2869)&amp;"")</f>
        <v/>
      </c>
      <c r="L2869" s="32">
        <f>IF(AND($A2869="",$B2869="",$C2869="",$F2869="",$G2869=""),"",IF(NOT(ISNUMBER($A2869)),"日付がない",IF($P2869="","氏名がない",IF($P2869="なし","氏名がメンバーにない",IF($O2869="","案件コードがない",IF($O2869="なし","案件コードが案件にない",IF($I2869="","時間がない",IF((N($F2869)*60+N($G2869))=0,"時間が0",IF($I2869=0,"丸めると0分","")))))))))</f>
        <v/>
      </c>
      <c r="M2869" s="58" t="n"/>
      <c r="N2869" s="33">
        <f>IF(ISNUMBER($A2869),DATE(YEAR($A2869),MONTH($A2869),1),"")</f>
        <v/>
      </c>
      <c r="O2869" s="34">
        <f>IF($C2869="","",IFERROR(MATCH($C2869,'案件'!$A$5:$A$84,0),"なし"))</f>
        <v/>
      </c>
      <c r="P2869" s="34">
        <f>IF($B2869="","",IFERROR(MATCH($B2869,'メンバー'!$B$5:$B$24,0),"なし"))</f>
        <v/>
      </c>
    </row>
    <row r="2870" ht="17" customHeight="1">
      <c r="A2870" s="23" t="n"/>
      <c r="B2870" s="21" t="n"/>
      <c r="C2870" s="21" t="n"/>
      <c r="D2870" s="29">
        <f>IF(OR($O2870="",$O2870="なし"),"",INDEX('案件'!$B$5:$B$84,$O2870)&amp;"")</f>
        <v/>
      </c>
      <c r="E2870" s="19" t="n"/>
      <c r="F2870" s="22" t="n"/>
      <c r="G2870" s="22" t="n"/>
      <c r="H2870" s="19" t="n"/>
      <c r="I2870" s="30">
        <f>IF(AND($F2870="",$G2870=""),"",IF(N('設定'!$B$11)&gt;0,ROUND((N($F2870)*60+N($G2870))/N('設定'!$B$11),0)*N('設定'!$B$11),(N($F2870)*60+N($G2870)))/60)</f>
        <v/>
      </c>
      <c r="J2870" s="31">
        <f>IF(OR($I2870="",$P2870="",$P2870="なし"),"",$I2870*N(INDEX('メンバー'!$D$5:$D$24,$P2870)))</f>
        <v/>
      </c>
      <c r="K2870" s="32">
        <f>IF(OR($O2870="",$O2870="なし"),"",INDEX('案件'!$D$5:$D$84,$O2870)&amp;"")</f>
        <v/>
      </c>
      <c r="L2870" s="32">
        <f>IF(AND($A2870="",$B2870="",$C2870="",$F2870="",$G2870=""),"",IF(NOT(ISNUMBER($A2870)),"日付がない",IF($P2870="","氏名がない",IF($P2870="なし","氏名がメンバーにない",IF($O2870="","案件コードがない",IF($O2870="なし","案件コードが案件にない",IF($I2870="","時間がない",IF((N($F2870)*60+N($G2870))=0,"時間が0",IF($I2870=0,"丸めると0分","")))))))))</f>
        <v/>
      </c>
      <c r="M2870" s="58" t="n"/>
      <c r="N2870" s="33">
        <f>IF(ISNUMBER($A2870),DATE(YEAR($A2870),MONTH($A2870),1),"")</f>
        <v/>
      </c>
      <c r="O2870" s="34">
        <f>IF($C2870="","",IFERROR(MATCH($C2870,'案件'!$A$5:$A$84,0),"なし"))</f>
        <v/>
      </c>
      <c r="P2870" s="34">
        <f>IF($B2870="","",IFERROR(MATCH($B2870,'メンバー'!$B$5:$B$24,0),"なし"))</f>
        <v/>
      </c>
    </row>
    <row r="2871" ht="17" customHeight="1">
      <c r="A2871" s="23" t="n"/>
      <c r="B2871" s="21" t="n"/>
      <c r="C2871" s="21" t="n"/>
      <c r="D2871" s="29">
        <f>IF(OR($O2871="",$O2871="なし"),"",INDEX('案件'!$B$5:$B$84,$O2871)&amp;"")</f>
        <v/>
      </c>
      <c r="E2871" s="19" t="n"/>
      <c r="F2871" s="22" t="n"/>
      <c r="G2871" s="22" t="n"/>
      <c r="H2871" s="19" t="n"/>
      <c r="I2871" s="30">
        <f>IF(AND($F2871="",$G2871=""),"",IF(N('設定'!$B$11)&gt;0,ROUND((N($F2871)*60+N($G2871))/N('設定'!$B$11),0)*N('設定'!$B$11),(N($F2871)*60+N($G2871)))/60)</f>
        <v/>
      </c>
      <c r="J2871" s="31">
        <f>IF(OR($I2871="",$P2871="",$P2871="なし"),"",$I2871*N(INDEX('メンバー'!$D$5:$D$24,$P2871)))</f>
        <v/>
      </c>
      <c r="K2871" s="32">
        <f>IF(OR($O2871="",$O2871="なし"),"",INDEX('案件'!$D$5:$D$84,$O2871)&amp;"")</f>
        <v/>
      </c>
      <c r="L2871" s="32">
        <f>IF(AND($A2871="",$B2871="",$C2871="",$F2871="",$G2871=""),"",IF(NOT(ISNUMBER($A2871)),"日付がない",IF($P2871="","氏名がない",IF($P2871="なし","氏名がメンバーにない",IF($O2871="","案件コードがない",IF($O2871="なし","案件コードが案件にない",IF($I2871="","時間がない",IF((N($F2871)*60+N($G2871))=0,"時間が0",IF($I2871=0,"丸めると0分","")))))))))</f>
        <v/>
      </c>
      <c r="M2871" s="58" t="n"/>
      <c r="N2871" s="33">
        <f>IF(ISNUMBER($A2871),DATE(YEAR($A2871),MONTH($A2871),1),"")</f>
        <v/>
      </c>
      <c r="O2871" s="34">
        <f>IF($C2871="","",IFERROR(MATCH($C2871,'案件'!$A$5:$A$84,0),"なし"))</f>
        <v/>
      </c>
      <c r="P2871" s="34">
        <f>IF($B2871="","",IFERROR(MATCH($B2871,'メンバー'!$B$5:$B$24,0),"なし"))</f>
        <v/>
      </c>
    </row>
    <row r="2872" ht="17" customHeight="1">
      <c r="A2872" s="23" t="n"/>
      <c r="B2872" s="21" t="n"/>
      <c r="C2872" s="21" t="n"/>
      <c r="D2872" s="29">
        <f>IF(OR($O2872="",$O2872="なし"),"",INDEX('案件'!$B$5:$B$84,$O2872)&amp;"")</f>
        <v/>
      </c>
      <c r="E2872" s="19" t="n"/>
      <c r="F2872" s="22" t="n"/>
      <c r="G2872" s="22" t="n"/>
      <c r="H2872" s="19" t="n"/>
      <c r="I2872" s="30">
        <f>IF(AND($F2872="",$G2872=""),"",IF(N('設定'!$B$11)&gt;0,ROUND((N($F2872)*60+N($G2872))/N('設定'!$B$11),0)*N('設定'!$B$11),(N($F2872)*60+N($G2872)))/60)</f>
        <v/>
      </c>
      <c r="J2872" s="31">
        <f>IF(OR($I2872="",$P2872="",$P2872="なし"),"",$I2872*N(INDEX('メンバー'!$D$5:$D$24,$P2872)))</f>
        <v/>
      </c>
      <c r="K2872" s="32">
        <f>IF(OR($O2872="",$O2872="なし"),"",INDEX('案件'!$D$5:$D$84,$O2872)&amp;"")</f>
        <v/>
      </c>
      <c r="L2872" s="32">
        <f>IF(AND($A2872="",$B2872="",$C2872="",$F2872="",$G2872=""),"",IF(NOT(ISNUMBER($A2872)),"日付がない",IF($P2872="","氏名がない",IF($P2872="なし","氏名がメンバーにない",IF($O2872="","案件コードがない",IF($O2872="なし","案件コードが案件にない",IF($I2872="","時間がない",IF((N($F2872)*60+N($G2872))=0,"時間が0",IF($I2872=0,"丸めると0分","")))))))))</f>
        <v/>
      </c>
      <c r="M2872" s="58" t="n"/>
      <c r="N2872" s="33">
        <f>IF(ISNUMBER($A2872),DATE(YEAR($A2872),MONTH($A2872),1),"")</f>
        <v/>
      </c>
      <c r="O2872" s="34">
        <f>IF($C2872="","",IFERROR(MATCH($C2872,'案件'!$A$5:$A$84,0),"なし"))</f>
        <v/>
      </c>
      <c r="P2872" s="34">
        <f>IF($B2872="","",IFERROR(MATCH($B2872,'メンバー'!$B$5:$B$24,0),"なし"))</f>
        <v/>
      </c>
    </row>
    <row r="2873" ht="17" customHeight="1">
      <c r="A2873" s="23" t="n"/>
      <c r="B2873" s="21" t="n"/>
      <c r="C2873" s="21" t="n"/>
      <c r="D2873" s="29">
        <f>IF(OR($O2873="",$O2873="なし"),"",INDEX('案件'!$B$5:$B$84,$O2873)&amp;"")</f>
        <v/>
      </c>
      <c r="E2873" s="19" t="n"/>
      <c r="F2873" s="22" t="n"/>
      <c r="G2873" s="22" t="n"/>
      <c r="H2873" s="19" t="n"/>
      <c r="I2873" s="30">
        <f>IF(AND($F2873="",$G2873=""),"",IF(N('設定'!$B$11)&gt;0,ROUND((N($F2873)*60+N($G2873))/N('設定'!$B$11),0)*N('設定'!$B$11),(N($F2873)*60+N($G2873)))/60)</f>
        <v/>
      </c>
      <c r="J2873" s="31">
        <f>IF(OR($I2873="",$P2873="",$P2873="なし"),"",$I2873*N(INDEX('メンバー'!$D$5:$D$24,$P2873)))</f>
        <v/>
      </c>
      <c r="K2873" s="32">
        <f>IF(OR($O2873="",$O2873="なし"),"",INDEX('案件'!$D$5:$D$84,$O2873)&amp;"")</f>
        <v/>
      </c>
      <c r="L2873" s="32">
        <f>IF(AND($A2873="",$B2873="",$C2873="",$F2873="",$G2873=""),"",IF(NOT(ISNUMBER($A2873)),"日付がない",IF($P2873="","氏名がない",IF($P2873="なし","氏名がメンバーにない",IF($O2873="","案件コードがない",IF($O2873="なし","案件コードが案件にない",IF($I2873="","時間がない",IF((N($F2873)*60+N($G2873))=0,"時間が0",IF($I2873=0,"丸めると0分","")))))))))</f>
        <v/>
      </c>
      <c r="M2873" s="58" t="n"/>
      <c r="N2873" s="33">
        <f>IF(ISNUMBER($A2873),DATE(YEAR($A2873),MONTH($A2873),1),"")</f>
        <v/>
      </c>
      <c r="O2873" s="34">
        <f>IF($C2873="","",IFERROR(MATCH($C2873,'案件'!$A$5:$A$84,0),"なし"))</f>
        <v/>
      </c>
      <c r="P2873" s="34">
        <f>IF($B2873="","",IFERROR(MATCH($B2873,'メンバー'!$B$5:$B$24,0),"なし"))</f>
        <v/>
      </c>
    </row>
    <row r="2874" ht="17" customHeight="1">
      <c r="A2874" s="23" t="n"/>
      <c r="B2874" s="21" t="n"/>
      <c r="C2874" s="21" t="n"/>
      <c r="D2874" s="29">
        <f>IF(OR($O2874="",$O2874="なし"),"",INDEX('案件'!$B$5:$B$84,$O2874)&amp;"")</f>
        <v/>
      </c>
      <c r="E2874" s="19" t="n"/>
      <c r="F2874" s="22" t="n"/>
      <c r="G2874" s="22" t="n"/>
      <c r="H2874" s="19" t="n"/>
      <c r="I2874" s="30">
        <f>IF(AND($F2874="",$G2874=""),"",IF(N('設定'!$B$11)&gt;0,ROUND((N($F2874)*60+N($G2874))/N('設定'!$B$11),0)*N('設定'!$B$11),(N($F2874)*60+N($G2874)))/60)</f>
        <v/>
      </c>
      <c r="J2874" s="31">
        <f>IF(OR($I2874="",$P2874="",$P2874="なし"),"",$I2874*N(INDEX('メンバー'!$D$5:$D$24,$P2874)))</f>
        <v/>
      </c>
      <c r="K2874" s="32">
        <f>IF(OR($O2874="",$O2874="なし"),"",INDEX('案件'!$D$5:$D$84,$O2874)&amp;"")</f>
        <v/>
      </c>
      <c r="L2874" s="32">
        <f>IF(AND($A2874="",$B2874="",$C2874="",$F2874="",$G2874=""),"",IF(NOT(ISNUMBER($A2874)),"日付がない",IF($P2874="","氏名がない",IF($P2874="なし","氏名がメンバーにない",IF($O2874="","案件コードがない",IF($O2874="なし","案件コードが案件にない",IF($I2874="","時間がない",IF((N($F2874)*60+N($G2874))=0,"時間が0",IF($I2874=0,"丸めると0分","")))))))))</f>
        <v/>
      </c>
      <c r="M2874" s="58" t="n"/>
      <c r="N2874" s="33">
        <f>IF(ISNUMBER($A2874),DATE(YEAR($A2874),MONTH($A2874),1),"")</f>
        <v/>
      </c>
      <c r="O2874" s="34">
        <f>IF($C2874="","",IFERROR(MATCH($C2874,'案件'!$A$5:$A$84,0),"なし"))</f>
        <v/>
      </c>
      <c r="P2874" s="34">
        <f>IF($B2874="","",IFERROR(MATCH($B2874,'メンバー'!$B$5:$B$24,0),"なし"))</f>
        <v/>
      </c>
    </row>
    <row r="2875" ht="17" customHeight="1">
      <c r="A2875" s="23" t="n"/>
      <c r="B2875" s="21" t="n"/>
      <c r="C2875" s="21" t="n"/>
      <c r="D2875" s="29">
        <f>IF(OR($O2875="",$O2875="なし"),"",INDEX('案件'!$B$5:$B$84,$O2875)&amp;"")</f>
        <v/>
      </c>
      <c r="E2875" s="19" t="n"/>
      <c r="F2875" s="22" t="n"/>
      <c r="G2875" s="22" t="n"/>
      <c r="H2875" s="19" t="n"/>
      <c r="I2875" s="30">
        <f>IF(AND($F2875="",$G2875=""),"",IF(N('設定'!$B$11)&gt;0,ROUND((N($F2875)*60+N($G2875))/N('設定'!$B$11),0)*N('設定'!$B$11),(N($F2875)*60+N($G2875)))/60)</f>
        <v/>
      </c>
      <c r="J2875" s="31">
        <f>IF(OR($I2875="",$P2875="",$P2875="なし"),"",$I2875*N(INDEX('メンバー'!$D$5:$D$24,$P2875)))</f>
        <v/>
      </c>
      <c r="K2875" s="32">
        <f>IF(OR($O2875="",$O2875="なし"),"",INDEX('案件'!$D$5:$D$84,$O2875)&amp;"")</f>
        <v/>
      </c>
      <c r="L2875" s="32">
        <f>IF(AND($A2875="",$B2875="",$C2875="",$F2875="",$G2875=""),"",IF(NOT(ISNUMBER($A2875)),"日付がない",IF($P2875="","氏名がない",IF($P2875="なし","氏名がメンバーにない",IF($O2875="","案件コードがない",IF($O2875="なし","案件コードが案件にない",IF($I2875="","時間がない",IF((N($F2875)*60+N($G2875))=0,"時間が0",IF($I2875=0,"丸めると0分","")))))))))</f>
        <v/>
      </c>
      <c r="M2875" s="58" t="n"/>
      <c r="N2875" s="33">
        <f>IF(ISNUMBER($A2875),DATE(YEAR($A2875),MONTH($A2875),1),"")</f>
        <v/>
      </c>
      <c r="O2875" s="34">
        <f>IF($C2875="","",IFERROR(MATCH($C2875,'案件'!$A$5:$A$84,0),"なし"))</f>
        <v/>
      </c>
      <c r="P2875" s="34">
        <f>IF($B2875="","",IFERROR(MATCH($B2875,'メンバー'!$B$5:$B$24,0),"なし"))</f>
        <v/>
      </c>
    </row>
    <row r="2876" ht="17" customHeight="1">
      <c r="A2876" s="23" t="n"/>
      <c r="B2876" s="21" t="n"/>
      <c r="C2876" s="21" t="n"/>
      <c r="D2876" s="29">
        <f>IF(OR($O2876="",$O2876="なし"),"",INDEX('案件'!$B$5:$B$84,$O2876)&amp;"")</f>
        <v/>
      </c>
      <c r="E2876" s="19" t="n"/>
      <c r="F2876" s="22" t="n"/>
      <c r="G2876" s="22" t="n"/>
      <c r="H2876" s="19" t="n"/>
      <c r="I2876" s="30">
        <f>IF(AND($F2876="",$G2876=""),"",IF(N('設定'!$B$11)&gt;0,ROUND((N($F2876)*60+N($G2876))/N('設定'!$B$11),0)*N('設定'!$B$11),(N($F2876)*60+N($G2876)))/60)</f>
        <v/>
      </c>
      <c r="J2876" s="31">
        <f>IF(OR($I2876="",$P2876="",$P2876="なし"),"",$I2876*N(INDEX('メンバー'!$D$5:$D$24,$P2876)))</f>
        <v/>
      </c>
      <c r="K2876" s="32">
        <f>IF(OR($O2876="",$O2876="なし"),"",INDEX('案件'!$D$5:$D$84,$O2876)&amp;"")</f>
        <v/>
      </c>
      <c r="L2876" s="32">
        <f>IF(AND($A2876="",$B2876="",$C2876="",$F2876="",$G2876=""),"",IF(NOT(ISNUMBER($A2876)),"日付がない",IF($P2876="","氏名がない",IF($P2876="なし","氏名がメンバーにない",IF($O2876="","案件コードがない",IF($O2876="なし","案件コードが案件にない",IF($I2876="","時間がない",IF((N($F2876)*60+N($G2876))=0,"時間が0",IF($I2876=0,"丸めると0分","")))))))))</f>
        <v/>
      </c>
      <c r="M2876" s="58" t="n"/>
      <c r="N2876" s="33">
        <f>IF(ISNUMBER($A2876),DATE(YEAR($A2876),MONTH($A2876),1),"")</f>
        <v/>
      </c>
      <c r="O2876" s="34">
        <f>IF($C2876="","",IFERROR(MATCH($C2876,'案件'!$A$5:$A$84,0),"なし"))</f>
        <v/>
      </c>
      <c r="P2876" s="34">
        <f>IF($B2876="","",IFERROR(MATCH($B2876,'メンバー'!$B$5:$B$24,0),"なし"))</f>
        <v/>
      </c>
    </row>
    <row r="2877" ht="17" customHeight="1">
      <c r="A2877" s="23" t="n"/>
      <c r="B2877" s="21" t="n"/>
      <c r="C2877" s="21" t="n"/>
      <c r="D2877" s="29">
        <f>IF(OR($O2877="",$O2877="なし"),"",INDEX('案件'!$B$5:$B$84,$O2877)&amp;"")</f>
        <v/>
      </c>
      <c r="E2877" s="19" t="n"/>
      <c r="F2877" s="22" t="n"/>
      <c r="G2877" s="22" t="n"/>
      <c r="H2877" s="19" t="n"/>
      <c r="I2877" s="30">
        <f>IF(AND($F2877="",$G2877=""),"",IF(N('設定'!$B$11)&gt;0,ROUND((N($F2877)*60+N($G2877))/N('設定'!$B$11),0)*N('設定'!$B$11),(N($F2877)*60+N($G2877)))/60)</f>
        <v/>
      </c>
      <c r="J2877" s="31">
        <f>IF(OR($I2877="",$P2877="",$P2877="なし"),"",$I2877*N(INDEX('メンバー'!$D$5:$D$24,$P2877)))</f>
        <v/>
      </c>
      <c r="K2877" s="32">
        <f>IF(OR($O2877="",$O2877="なし"),"",INDEX('案件'!$D$5:$D$84,$O2877)&amp;"")</f>
        <v/>
      </c>
      <c r="L2877" s="32">
        <f>IF(AND($A2877="",$B2877="",$C2877="",$F2877="",$G2877=""),"",IF(NOT(ISNUMBER($A2877)),"日付がない",IF($P2877="","氏名がない",IF($P2877="なし","氏名がメンバーにない",IF($O2877="","案件コードがない",IF($O2877="なし","案件コードが案件にない",IF($I2877="","時間がない",IF((N($F2877)*60+N($G2877))=0,"時間が0",IF($I2877=0,"丸めると0分","")))))))))</f>
        <v/>
      </c>
      <c r="M2877" s="58" t="n"/>
      <c r="N2877" s="33">
        <f>IF(ISNUMBER($A2877),DATE(YEAR($A2877),MONTH($A2877),1),"")</f>
        <v/>
      </c>
      <c r="O2877" s="34">
        <f>IF($C2877="","",IFERROR(MATCH($C2877,'案件'!$A$5:$A$84,0),"なし"))</f>
        <v/>
      </c>
      <c r="P2877" s="34">
        <f>IF($B2877="","",IFERROR(MATCH($B2877,'メンバー'!$B$5:$B$24,0),"なし"))</f>
        <v/>
      </c>
    </row>
    <row r="2878" ht="17" customHeight="1">
      <c r="A2878" s="23" t="n"/>
      <c r="B2878" s="21" t="n"/>
      <c r="C2878" s="21" t="n"/>
      <c r="D2878" s="29">
        <f>IF(OR($O2878="",$O2878="なし"),"",INDEX('案件'!$B$5:$B$84,$O2878)&amp;"")</f>
        <v/>
      </c>
      <c r="E2878" s="19" t="n"/>
      <c r="F2878" s="22" t="n"/>
      <c r="G2878" s="22" t="n"/>
      <c r="H2878" s="19" t="n"/>
      <c r="I2878" s="30">
        <f>IF(AND($F2878="",$G2878=""),"",IF(N('設定'!$B$11)&gt;0,ROUND((N($F2878)*60+N($G2878))/N('設定'!$B$11),0)*N('設定'!$B$11),(N($F2878)*60+N($G2878)))/60)</f>
        <v/>
      </c>
      <c r="J2878" s="31">
        <f>IF(OR($I2878="",$P2878="",$P2878="なし"),"",$I2878*N(INDEX('メンバー'!$D$5:$D$24,$P2878)))</f>
        <v/>
      </c>
      <c r="K2878" s="32">
        <f>IF(OR($O2878="",$O2878="なし"),"",INDEX('案件'!$D$5:$D$84,$O2878)&amp;"")</f>
        <v/>
      </c>
      <c r="L2878" s="32">
        <f>IF(AND($A2878="",$B2878="",$C2878="",$F2878="",$G2878=""),"",IF(NOT(ISNUMBER($A2878)),"日付がない",IF($P2878="","氏名がない",IF($P2878="なし","氏名がメンバーにない",IF($O2878="","案件コードがない",IF($O2878="なし","案件コードが案件にない",IF($I2878="","時間がない",IF((N($F2878)*60+N($G2878))=0,"時間が0",IF($I2878=0,"丸めると0分","")))))))))</f>
        <v/>
      </c>
      <c r="M2878" s="58" t="n"/>
      <c r="N2878" s="33">
        <f>IF(ISNUMBER($A2878),DATE(YEAR($A2878),MONTH($A2878),1),"")</f>
        <v/>
      </c>
      <c r="O2878" s="34">
        <f>IF($C2878="","",IFERROR(MATCH($C2878,'案件'!$A$5:$A$84,0),"なし"))</f>
        <v/>
      </c>
      <c r="P2878" s="34">
        <f>IF($B2878="","",IFERROR(MATCH($B2878,'メンバー'!$B$5:$B$24,0),"なし"))</f>
        <v/>
      </c>
    </row>
    <row r="2879" ht="17" customHeight="1">
      <c r="A2879" s="23" t="n"/>
      <c r="B2879" s="21" t="n"/>
      <c r="C2879" s="21" t="n"/>
      <c r="D2879" s="29">
        <f>IF(OR($O2879="",$O2879="なし"),"",INDEX('案件'!$B$5:$B$84,$O2879)&amp;"")</f>
        <v/>
      </c>
      <c r="E2879" s="19" t="n"/>
      <c r="F2879" s="22" t="n"/>
      <c r="G2879" s="22" t="n"/>
      <c r="H2879" s="19" t="n"/>
      <c r="I2879" s="30">
        <f>IF(AND($F2879="",$G2879=""),"",IF(N('設定'!$B$11)&gt;0,ROUND((N($F2879)*60+N($G2879))/N('設定'!$B$11),0)*N('設定'!$B$11),(N($F2879)*60+N($G2879)))/60)</f>
        <v/>
      </c>
      <c r="J2879" s="31">
        <f>IF(OR($I2879="",$P2879="",$P2879="なし"),"",$I2879*N(INDEX('メンバー'!$D$5:$D$24,$P2879)))</f>
        <v/>
      </c>
      <c r="K2879" s="32">
        <f>IF(OR($O2879="",$O2879="なし"),"",INDEX('案件'!$D$5:$D$84,$O2879)&amp;"")</f>
        <v/>
      </c>
      <c r="L2879" s="32">
        <f>IF(AND($A2879="",$B2879="",$C2879="",$F2879="",$G2879=""),"",IF(NOT(ISNUMBER($A2879)),"日付がない",IF($P2879="","氏名がない",IF($P2879="なし","氏名がメンバーにない",IF($O2879="","案件コードがない",IF($O2879="なし","案件コードが案件にない",IF($I2879="","時間がない",IF((N($F2879)*60+N($G2879))=0,"時間が0",IF($I2879=0,"丸めると0分","")))))))))</f>
        <v/>
      </c>
      <c r="M2879" s="58" t="n"/>
      <c r="N2879" s="33">
        <f>IF(ISNUMBER($A2879),DATE(YEAR($A2879),MONTH($A2879),1),"")</f>
        <v/>
      </c>
      <c r="O2879" s="34">
        <f>IF($C2879="","",IFERROR(MATCH($C2879,'案件'!$A$5:$A$84,0),"なし"))</f>
        <v/>
      </c>
      <c r="P2879" s="34">
        <f>IF($B2879="","",IFERROR(MATCH($B2879,'メンバー'!$B$5:$B$24,0),"なし"))</f>
        <v/>
      </c>
    </row>
    <row r="2880" ht="17" customHeight="1">
      <c r="A2880" s="23" t="n"/>
      <c r="B2880" s="21" t="n"/>
      <c r="C2880" s="21" t="n"/>
      <c r="D2880" s="29">
        <f>IF(OR($O2880="",$O2880="なし"),"",INDEX('案件'!$B$5:$B$84,$O2880)&amp;"")</f>
        <v/>
      </c>
      <c r="E2880" s="19" t="n"/>
      <c r="F2880" s="22" t="n"/>
      <c r="G2880" s="22" t="n"/>
      <c r="H2880" s="19" t="n"/>
      <c r="I2880" s="30">
        <f>IF(AND($F2880="",$G2880=""),"",IF(N('設定'!$B$11)&gt;0,ROUND((N($F2880)*60+N($G2880))/N('設定'!$B$11),0)*N('設定'!$B$11),(N($F2880)*60+N($G2880)))/60)</f>
        <v/>
      </c>
      <c r="J2880" s="31">
        <f>IF(OR($I2880="",$P2880="",$P2880="なし"),"",$I2880*N(INDEX('メンバー'!$D$5:$D$24,$P2880)))</f>
        <v/>
      </c>
      <c r="K2880" s="32">
        <f>IF(OR($O2880="",$O2880="なし"),"",INDEX('案件'!$D$5:$D$84,$O2880)&amp;"")</f>
        <v/>
      </c>
      <c r="L2880" s="32">
        <f>IF(AND($A2880="",$B2880="",$C2880="",$F2880="",$G2880=""),"",IF(NOT(ISNUMBER($A2880)),"日付がない",IF($P2880="","氏名がない",IF($P2880="なし","氏名がメンバーにない",IF($O2880="","案件コードがない",IF($O2880="なし","案件コードが案件にない",IF($I2880="","時間がない",IF((N($F2880)*60+N($G2880))=0,"時間が0",IF($I2880=0,"丸めると0分","")))))))))</f>
        <v/>
      </c>
      <c r="M2880" s="58" t="n"/>
      <c r="N2880" s="33">
        <f>IF(ISNUMBER($A2880),DATE(YEAR($A2880),MONTH($A2880),1),"")</f>
        <v/>
      </c>
      <c r="O2880" s="34">
        <f>IF($C2880="","",IFERROR(MATCH($C2880,'案件'!$A$5:$A$84,0),"なし"))</f>
        <v/>
      </c>
      <c r="P2880" s="34">
        <f>IF($B2880="","",IFERROR(MATCH($B2880,'メンバー'!$B$5:$B$24,0),"なし"))</f>
        <v/>
      </c>
    </row>
    <row r="2881" ht="17" customHeight="1">
      <c r="A2881" s="23" t="n"/>
      <c r="B2881" s="21" t="n"/>
      <c r="C2881" s="21" t="n"/>
      <c r="D2881" s="29">
        <f>IF(OR($O2881="",$O2881="なし"),"",INDEX('案件'!$B$5:$B$84,$O2881)&amp;"")</f>
        <v/>
      </c>
      <c r="E2881" s="19" t="n"/>
      <c r="F2881" s="22" t="n"/>
      <c r="G2881" s="22" t="n"/>
      <c r="H2881" s="19" t="n"/>
      <c r="I2881" s="30">
        <f>IF(AND($F2881="",$G2881=""),"",IF(N('設定'!$B$11)&gt;0,ROUND((N($F2881)*60+N($G2881))/N('設定'!$B$11),0)*N('設定'!$B$11),(N($F2881)*60+N($G2881)))/60)</f>
        <v/>
      </c>
      <c r="J2881" s="31">
        <f>IF(OR($I2881="",$P2881="",$P2881="なし"),"",$I2881*N(INDEX('メンバー'!$D$5:$D$24,$P2881)))</f>
        <v/>
      </c>
      <c r="K2881" s="32">
        <f>IF(OR($O2881="",$O2881="なし"),"",INDEX('案件'!$D$5:$D$84,$O2881)&amp;"")</f>
        <v/>
      </c>
      <c r="L2881" s="32">
        <f>IF(AND($A2881="",$B2881="",$C2881="",$F2881="",$G2881=""),"",IF(NOT(ISNUMBER($A2881)),"日付がない",IF($P2881="","氏名がない",IF($P2881="なし","氏名がメンバーにない",IF($O2881="","案件コードがない",IF($O2881="なし","案件コードが案件にない",IF($I2881="","時間がない",IF((N($F2881)*60+N($G2881))=0,"時間が0",IF($I2881=0,"丸めると0分","")))))))))</f>
        <v/>
      </c>
      <c r="M2881" s="58" t="n"/>
      <c r="N2881" s="33">
        <f>IF(ISNUMBER($A2881),DATE(YEAR($A2881),MONTH($A2881),1),"")</f>
        <v/>
      </c>
      <c r="O2881" s="34">
        <f>IF($C2881="","",IFERROR(MATCH($C2881,'案件'!$A$5:$A$84,0),"なし"))</f>
        <v/>
      </c>
      <c r="P2881" s="34">
        <f>IF($B2881="","",IFERROR(MATCH($B2881,'メンバー'!$B$5:$B$24,0),"なし"))</f>
        <v/>
      </c>
    </row>
    <row r="2882" ht="17" customHeight="1">
      <c r="A2882" s="23" t="n"/>
      <c r="B2882" s="21" t="n"/>
      <c r="C2882" s="21" t="n"/>
      <c r="D2882" s="29">
        <f>IF(OR($O2882="",$O2882="なし"),"",INDEX('案件'!$B$5:$B$84,$O2882)&amp;"")</f>
        <v/>
      </c>
      <c r="E2882" s="19" t="n"/>
      <c r="F2882" s="22" t="n"/>
      <c r="G2882" s="22" t="n"/>
      <c r="H2882" s="19" t="n"/>
      <c r="I2882" s="30">
        <f>IF(AND($F2882="",$G2882=""),"",IF(N('設定'!$B$11)&gt;0,ROUND((N($F2882)*60+N($G2882))/N('設定'!$B$11),0)*N('設定'!$B$11),(N($F2882)*60+N($G2882)))/60)</f>
        <v/>
      </c>
      <c r="J2882" s="31">
        <f>IF(OR($I2882="",$P2882="",$P2882="なし"),"",$I2882*N(INDEX('メンバー'!$D$5:$D$24,$P2882)))</f>
        <v/>
      </c>
      <c r="K2882" s="32">
        <f>IF(OR($O2882="",$O2882="なし"),"",INDEX('案件'!$D$5:$D$84,$O2882)&amp;"")</f>
        <v/>
      </c>
      <c r="L2882" s="32">
        <f>IF(AND($A2882="",$B2882="",$C2882="",$F2882="",$G2882=""),"",IF(NOT(ISNUMBER($A2882)),"日付がない",IF($P2882="","氏名がない",IF($P2882="なし","氏名がメンバーにない",IF($O2882="","案件コードがない",IF($O2882="なし","案件コードが案件にない",IF($I2882="","時間がない",IF((N($F2882)*60+N($G2882))=0,"時間が0",IF($I2882=0,"丸めると0分","")))))))))</f>
        <v/>
      </c>
      <c r="M2882" s="58" t="n"/>
      <c r="N2882" s="33">
        <f>IF(ISNUMBER($A2882),DATE(YEAR($A2882),MONTH($A2882),1),"")</f>
        <v/>
      </c>
      <c r="O2882" s="34">
        <f>IF($C2882="","",IFERROR(MATCH($C2882,'案件'!$A$5:$A$84,0),"なし"))</f>
        <v/>
      </c>
      <c r="P2882" s="34">
        <f>IF($B2882="","",IFERROR(MATCH($B2882,'メンバー'!$B$5:$B$24,0),"なし"))</f>
        <v/>
      </c>
    </row>
    <row r="2883" ht="17" customHeight="1">
      <c r="A2883" s="23" t="n"/>
      <c r="B2883" s="21" t="n"/>
      <c r="C2883" s="21" t="n"/>
      <c r="D2883" s="29">
        <f>IF(OR($O2883="",$O2883="なし"),"",INDEX('案件'!$B$5:$B$84,$O2883)&amp;"")</f>
        <v/>
      </c>
      <c r="E2883" s="19" t="n"/>
      <c r="F2883" s="22" t="n"/>
      <c r="G2883" s="22" t="n"/>
      <c r="H2883" s="19" t="n"/>
      <c r="I2883" s="30">
        <f>IF(AND($F2883="",$G2883=""),"",IF(N('設定'!$B$11)&gt;0,ROUND((N($F2883)*60+N($G2883))/N('設定'!$B$11),0)*N('設定'!$B$11),(N($F2883)*60+N($G2883)))/60)</f>
        <v/>
      </c>
      <c r="J2883" s="31">
        <f>IF(OR($I2883="",$P2883="",$P2883="なし"),"",$I2883*N(INDEX('メンバー'!$D$5:$D$24,$P2883)))</f>
        <v/>
      </c>
      <c r="K2883" s="32">
        <f>IF(OR($O2883="",$O2883="なし"),"",INDEX('案件'!$D$5:$D$84,$O2883)&amp;"")</f>
        <v/>
      </c>
      <c r="L2883" s="32">
        <f>IF(AND($A2883="",$B2883="",$C2883="",$F2883="",$G2883=""),"",IF(NOT(ISNUMBER($A2883)),"日付がない",IF($P2883="","氏名がない",IF($P2883="なし","氏名がメンバーにない",IF($O2883="","案件コードがない",IF($O2883="なし","案件コードが案件にない",IF($I2883="","時間がない",IF((N($F2883)*60+N($G2883))=0,"時間が0",IF($I2883=0,"丸めると0分","")))))))))</f>
        <v/>
      </c>
      <c r="M2883" s="58" t="n"/>
      <c r="N2883" s="33">
        <f>IF(ISNUMBER($A2883),DATE(YEAR($A2883),MONTH($A2883),1),"")</f>
        <v/>
      </c>
      <c r="O2883" s="34">
        <f>IF($C2883="","",IFERROR(MATCH($C2883,'案件'!$A$5:$A$84,0),"なし"))</f>
        <v/>
      </c>
      <c r="P2883" s="34">
        <f>IF($B2883="","",IFERROR(MATCH($B2883,'メンバー'!$B$5:$B$24,0),"なし"))</f>
        <v/>
      </c>
    </row>
    <row r="2884" ht="17" customHeight="1">
      <c r="A2884" s="23" t="n"/>
      <c r="B2884" s="21" t="n"/>
      <c r="C2884" s="21" t="n"/>
      <c r="D2884" s="29">
        <f>IF(OR($O2884="",$O2884="なし"),"",INDEX('案件'!$B$5:$B$84,$O2884)&amp;"")</f>
        <v/>
      </c>
      <c r="E2884" s="19" t="n"/>
      <c r="F2884" s="22" t="n"/>
      <c r="G2884" s="22" t="n"/>
      <c r="H2884" s="19" t="n"/>
      <c r="I2884" s="30">
        <f>IF(AND($F2884="",$G2884=""),"",IF(N('設定'!$B$11)&gt;0,ROUND((N($F2884)*60+N($G2884))/N('設定'!$B$11),0)*N('設定'!$B$11),(N($F2884)*60+N($G2884)))/60)</f>
        <v/>
      </c>
      <c r="J2884" s="31">
        <f>IF(OR($I2884="",$P2884="",$P2884="なし"),"",$I2884*N(INDEX('メンバー'!$D$5:$D$24,$P2884)))</f>
        <v/>
      </c>
      <c r="K2884" s="32">
        <f>IF(OR($O2884="",$O2884="なし"),"",INDEX('案件'!$D$5:$D$84,$O2884)&amp;"")</f>
        <v/>
      </c>
      <c r="L2884" s="32">
        <f>IF(AND($A2884="",$B2884="",$C2884="",$F2884="",$G2884=""),"",IF(NOT(ISNUMBER($A2884)),"日付がない",IF($P2884="","氏名がない",IF($P2884="なし","氏名がメンバーにない",IF($O2884="","案件コードがない",IF($O2884="なし","案件コードが案件にない",IF($I2884="","時間がない",IF((N($F2884)*60+N($G2884))=0,"時間が0",IF($I2884=0,"丸めると0分","")))))))))</f>
        <v/>
      </c>
      <c r="M2884" s="58" t="n"/>
      <c r="N2884" s="33">
        <f>IF(ISNUMBER($A2884),DATE(YEAR($A2884),MONTH($A2884),1),"")</f>
        <v/>
      </c>
      <c r="O2884" s="34">
        <f>IF($C2884="","",IFERROR(MATCH($C2884,'案件'!$A$5:$A$84,0),"なし"))</f>
        <v/>
      </c>
      <c r="P2884" s="34">
        <f>IF($B2884="","",IFERROR(MATCH($B2884,'メンバー'!$B$5:$B$24,0),"なし"))</f>
        <v/>
      </c>
    </row>
    <row r="2885" ht="17" customHeight="1">
      <c r="A2885" s="23" t="n"/>
      <c r="B2885" s="21" t="n"/>
      <c r="C2885" s="21" t="n"/>
      <c r="D2885" s="29">
        <f>IF(OR($O2885="",$O2885="なし"),"",INDEX('案件'!$B$5:$B$84,$O2885)&amp;"")</f>
        <v/>
      </c>
      <c r="E2885" s="19" t="n"/>
      <c r="F2885" s="22" t="n"/>
      <c r="G2885" s="22" t="n"/>
      <c r="H2885" s="19" t="n"/>
      <c r="I2885" s="30">
        <f>IF(AND($F2885="",$G2885=""),"",IF(N('設定'!$B$11)&gt;0,ROUND((N($F2885)*60+N($G2885))/N('設定'!$B$11),0)*N('設定'!$B$11),(N($F2885)*60+N($G2885)))/60)</f>
        <v/>
      </c>
      <c r="J2885" s="31">
        <f>IF(OR($I2885="",$P2885="",$P2885="なし"),"",$I2885*N(INDEX('メンバー'!$D$5:$D$24,$P2885)))</f>
        <v/>
      </c>
      <c r="K2885" s="32">
        <f>IF(OR($O2885="",$O2885="なし"),"",INDEX('案件'!$D$5:$D$84,$O2885)&amp;"")</f>
        <v/>
      </c>
      <c r="L2885" s="32">
        <f>IF(AND($A2885="",$B2885="",$C2885="",$F2885="",$G2885=""),"",IF(NOT(ISNUMBER($A2885)),"日付がない",IF($P2885="","氏名がない",IF($P2885="なし","氏名がメンバーにない",IF($O2885="","案件コードがない",IF($O2885="なし","案件コードが案件にない",IF($I2885="","時間がない",IF((N($F2885)*60+N($G2885))=0,"時間が0",IF($I2885=0,"丸めると0分","")))))))))</f>
        <v/>
      </c>
      <c r="M2885" s="58" t="n"/>
      <c r="N2885" s="33">
        <f>IF(ISNUMBER($A2885),DATE(YEAR($A2885),MONTH($A2885),1),"")</f>
        <v/>
      </c>
      <c r="O2885" s="34">
        <f>IF($C2885="","",IFERROR(MATCH($C2885,'案件'!$A$5:$A$84,0),"なし"))</f>
        <v/>
      </c>
      <c r="P2885" s="34">
        <f>IF($B2885="","",IFERROR(MATCH($B2885,'メンバー'!$B$5:$B$24,0),"なし"))</f>
        <v/>
      </c>
    </row>
    <row r="2886" ht="17" customHeight="1">
      <c r="A2886" s="23" t="n"/>
      <c r="B2886" s="21" t="n"/>
      <c r="C2886" s="21" t="n"/>
      <c r="D2886" s="29">
        <f>IF(OR($O2886="",$O2886="なし"),"",INDEX('案件'!$B$5:$B$84,$O2886)&amp;"")</f>
        <v/>
      </c>
      <c r="E2886" s="19" t="n"/>
      <c r="F2886" s="22" t="n"/>
      <c r="G2886" s="22" t="n"/>
      <c r="H2886" s="19" t="n"/>
      <c r="I2886" s="30">
        <f>IF(AND($F2886="",$G2886=""),"",IF(N('設定'!$B$11)&gt;0,ROUND((N($F2886)*60+N($G2886))/N('設定'!$B$11),0)*N('設定'!$B$11),(N($F2886)*60+N($G2886)))/60)</f>
        <v/>
      </c>
      <c r="J2886" s="31">
        <f>IF(OR($I2886="",$P2886="",$P2886="なし"),"",$I2886*N(INDEX('メンバー'!$D$5:$D$24,$P2886)))</f>
        <v/>
      </c>
      <c r="K2886" s="32">
        <f>IF(OR($O2886="",$O2886="なし"),"",INDEX('案件'!$D$5:$D$84,$O2886)&amp;"")</f>
        <v/>
      </c>
      <c r="L2886" s="32">
        <f>IF(AND($A2886="",$B2886="",$C2886="",$F2886="",$G2886=""),"",IF(NOT(ISNUMBER($A2886)),"日付がない",IF($P2886="","氏名がない",IF($P2886="なし","氏名がメンバーにない",IF($O2886="","案件コードがない",IF($O2886="なし","案件コードが案件にない",IF($I2886="","時間がない",IF((N($F2886)*60+N($G2886))=0,"時間が0",IF($I2886=0,"丸めると0分","")))))))))</f>
        <v/>
      </c>
      <c r="M2886" s="58" t="n"/>
      <c r="N2886" s="33">
        <f>IF(ISNUMBER($A2886),DATE(YEAR($A2886),MONTH($A2886),1),"")</f>
        <v/>
      </c>
      <c r="O2886" s="34">
        <f>IF($C2886="","",IFERROR(MATCH($C2886,'案件'!$A$5:$A$84,0),"なし"))</f>
        <v/>
      </c>
      <c r="P2886" s="34">
        <f>IF($B2886="","",IFERROR(MATCH($B2886,'メンバー'!$B$5:$B$24,0),"なし"))</f>
        <v/>
      </c>
    </row>
    <row r="2887" ht="17" customHeight="1">
      <c r="A2887" s="23" t="n"/>
      <c r="B2887" s="21" t="n"/>
      <c r="C2887" s="21" t="n"/>
      <c r="D2887" s="29">
        <f>IF(OR($O2887="",$O2887="なし"),"",INDEX('案件'!$B$5:$B$84,$O2887)&amp;"")</f>
        <v/>
      </c>
      <c r="E2887" s="19" t="n"/>
      <c r="F2887" s="22" t="n"/>
      <c r="G2887" s="22" t="n"/>
      <c r="H2887" s="19" t="n"/>
      <c r="I2887" s="30">
        <f>IF(AND($F2887="",$G2887=""),"",IF(N('設定'!$B$11)&gt;0,ROUND((N($F2887)*60+N($G2887))/N('設定'!$B$11),0)*N('設定'!$B$11),(N($F2887)*60+N($G2887)))/60)</f>
        <v/>
      </c>
      <c r="J2887" s="31">
        <f>IF(OR($I2887="",$P2887="",$P2887="なし"),"",$I2887*N(INDEX('メンバー'!$D$5:$D$24,$P2887)))</f>
        <v/>
      </c>
      <c r="K2887" s="32">
        <f>IF(OR($O2887="",$O2887="なし"),"",INDEX('案件'!$D$5:$D$84,$O2887)&amp;"")</f>
        <v/>
      </c>
      <c r="L2887" s="32">
        <f>IF(AND($A2887="",$B2887="",$C2887="",$F2887="",$G2887=""),"",IF(NOT(ISNUMBER($A2887)),"日付がない",IF($P2887="","氏名がない",IF($P2887="なし","氏名がメンバーにない",IF($O2887="","案件コードがない",IF($O2887="なし","案件コードが案件にない",IF($I2887="","時間がない",IF((N($F2887)*60+N($G2887))=0,"時間が0",IF($I2887=0,"丸めると0分","")))))))))</f>
        <v/>
      </c>
      <c r="M2887" s="58" t="n"/>
      <c r="N2887" s="33">
        <f>IF(ISNUMBER($A2887),DATE(YEAR($A2887),MONTH($A2887),1),"")</f>
        <v/>
      </c>
      <c r="O2887" s="34">
        <f>IF($C2887="","",IFERROR(MATCH($C2887,'案件'!$A$5:$A$84,0),"なし"))</f>
        <v/>
      </c>
      <c r="P2887" s="34">
        <f>IF($B2887="","",IFERROR(MATCH($B2887,'メンバー'!$B$5:$B$24,0),"なし"))</f>
        <v/>
      </c>
    </row>
    <row r="2888" ht="17" customHeight="1">
      <c r="A2888" s="23" t="n"/>
      <c r="B2888" s="21" t="n"/>
      <c r="C2888" s="21" t="n"/>
      <c r="D2888" s="29">
        <f>IF(OR($O2888="",$O2888="なし"),"",INDEX('案件'!$B$5:$B$84,$O2888)&amp;"")</f>
        <v/>
      </c>
      <c r="E2888" s="19" t="n"/>
      <c r="F2888" s="22" t="n"/>
      <c r="G2888" s="22" t="n"/>
      <c r="H2888" s="19" t="n"/>
      <c r="I2888" s="30">
        <f>IF(AND($F2888="",$G2888=""),"",IF(N('設定'!$B$11)&gt;0,ROUND((N($F2888)*60+N($G2888))/N('設定'!$B$11),0)*N('設定'!$B$11),(N($F2888)*60+N($G2888)))/60)</f>
        <v/>
      </c>
      <c r="J2888" s="31">
        <f>IF(OR($I2888="",$P2888="",$P2888="なし"),"",$I2888*N(INDEX('メンバー'!$D$5:$D$24,$P2888)))</f>
        <v/>
      </c>
      <c r="K2888" s="32">
        <f>IF(OR($O2888="",$O2888="なし"),"",INDEX('案件'!$D$5:$D$84,$O2888)&amp;"")</f>
        <v/>
      </c>
      <c r="L2888" s="32">
        <f>IF(AND($A2888="",$B2888="",$C2888="",$F2888="",$G2888=""),"",IF(NOT(ISNUMBER($A2888)),"日付がない",IF($P2888="","氏名がない",IF($P2888="なし","氏名がメンバーにない",IF($O2888="","案件コードがない",IF($O2888="なし","案件コードが案件にない",IF($I2888="","時間がない",IF((N($F2888)*60+N($G2888))=0,"時間が0",IF($I2888=0,"丸めると0分","")))))))))</f>
        <v/>
      </c>
      <c r="M2888" s="58" t="n"/>
      <c r="N2888" s="33">
        <f>IF(ISNUMBER($A2888),DATE(YEAR($A2888),MONTH($A2888),1),"")</f>
        <v/>
      </c>
      <c r="O2888" s="34">
        <f>IF($C2888="","",IFERROR(MATCH($C2888,'案件'!$A$5:$A$84,0),"なし"))</f>
        <v/>
      </c>
      <c r="P2888" s="34">
        <f>IF($B2888="","",IFERROR(MATCH($B2888,'メンバー'!$B$5:$B$24,0),"なし"))</f>
        <v/>
      </c>
    </row>
    <row r="2889" ht="17" customHeight="1">
      <c r="A2889" s="23" t="n"/>
      <c r="B2889" s="21" t="n"/>
      <c r="C2889" s="21" t="n"/>
      <c r="D2889" s="29">
        <f>IF(OR($O2889="",$O2889="なし"),"",INDEX('案件'!$B$5:$B$84,$O2889)&amp;"")</f>
        <v/>
      </c>
      <c r="E2889" s="19" t="n"/>
      <c r="F2889" s="22" t="n"/>
      <c r="G2889" s="22" t="n"/>
      <c r="H2889" s="19" t="n"/>
      <c r="I2889" s="30">
        <f>IF(AND($F2889="",$G2889=""),"",IF(N('設定'!$B$11)&gt;0,ROUND((N($F2889)*60+N($G2889))/N('設定'!$B$11),0)*N('設定'!$B$11),(N($F2889)*60+N($G2889)))/60)</f>
        <v/>
      </c>
      <c r="J2889" s="31">
        <f>IF(OR($I2889="",$P2889="",$P2889="なし"),"",$I2889*N(INDEX('メンバー'!$D$5:$D$24,$P2889)))</f>
        <v/>
      </c>
      <c r="K2889" s="32">
        <f>IF(OR($O2889="",$O2889="なし"),"",INDEX('案件'!$D$5:$D$84,$O2889)&amp;"")</f>
        <v/>
      </c>
      <c r="L2889" s="32">
        <f>IF(AND($A2889="",$B2889="",$C2889="",$F2889="",$G2889=""),"",IF(NOT(ISNUMBER($A2889)),"日付がない",IF($P2889="","氏名がない",IF($P2889="なし","氏名がメンバーにない",IF($O2889="","案件コードがない",IF($O2889="なし","案件コードが案件にない",IF($I2889="","時間がない",IF((N($F2889)*60+N($G2889))=0,"時間が0",IF($I2889=0,"丸めると0分","")))))))))</f>
        <v/>
      </c>
      <c r="M2889" s="58" t="n"/>
      <c r="N2889" s="33">
        <f>IF(ISNUMBER($A2889),DATE(YEAR($A2889),MONTH($A2889),1),"")</f>
        <v/>
      </c>
      <c r="O2889" s="34">
        <f>IF($C2889="","",IFERROR(MATCH($C2889,'案件'!$A$5:$A$84,0),"なし"))</f>
        <v/>
      </c>
      <c r="P2889" s="34">
        <f>IF($B2889="","",IFERROR(MATCH($B2889,'メンバー'!$B$5:$B$24,0),"なし"))</f>
        <v/>
      </c>
    </row>
    <row r="2890" ht="17" customHeight="1">
      <c r="A2890" s="23" t="n"/>
      <c r="B2890" s="21" t="n"/>
      <c r="C2890" s="21" t="n"/>
      <c r="D2890" s="29">
        <f>IF(OR($O2890="",$O2890="なし"),"",INDEX('案件'!$B$5:$B$84,$O2890)&amp;"")</f>
        <v/>
      </c>
      <c r="E2890" s="19" t="n"/>
      <c r="F2890" s="22" t="n"/>
      <c r="G2890" s="22" t="n"/>
      <c r="H2890" s="19" t="n"/>
      <c r="I2890" s="30">
        <f>IF(AND($F2890="",$G2890=""),"",IF(N('設定'!$B$11)&gt;0,ROUND((N($F2890)*60+N($G2890))/N('設定'!$B$11),0)*N('設定'!$B$11),(N($F2890)*60+N($G2890)))/60)</f>
        <v/>
      </c>
      <c r="J2890" s="31">
        <f>IF(OR($I2890="",$P2890="",$P2890="なし"),"",$I2890*N(INDEX('メンバー'!$D$5:$D$24,$P2890)))</f>
        <v/>
      </c>
      <c r="K2890" s="32">
        <f>IF(OR($O2890="",$O2890="なし"),"",INDEX('案件'!$D$5:$D$84,$O2890)&amp;"")</f>
        <v/>
      </c>
      <c r="L2890" s="32">
        <f>IF(AND($A2890="",$B2890="",$C2890="",$F2890="",$G2890=""),"",IF(NOT(ISNUMBER($A2890)),"日付がない",IF($P2890="","氏名がない",IF($P2890="なし","氏名がメンバーにない",IF($O2890="","案件コードがない",IF($O2890="なし","案件コードが案件にない",IF($I2890="","時間がない",IF((N($F2890)*60+N($G2890))=0,"時間が0",IF($I2890=0,"丸めると0分","")))))))))</f>
        <v/>
      </c>
      <c r="M2890" s="58" t="n"/>
      <c r="N2890" s="33">
        <f>IF(ISNUMBER($A2890),DATE(YEAR($A2890),MONTH($A2890),1),"")</f>
        <v/>
      </c>
      <c r="O2890" s="34">
        <f>IF($C2890="","",IFERROR(MATCH($C2890,'案件'!$A$5:$A$84,0),"なし"))</f>
        <v/>
      </c>
      <c r="P2890" s="34">
        <f>IF($B2890="","",IFERROR(MATCH($B2890,'メンバー'!$B$5:$B$24,0),"なし"))</f>
        <v/>
      </c>
    </row>
    <row r="2891" ht="17" customHeight="1">
      <c r="A2891" s="23" t="n"/>
      <c r="B2891" s="21" t="n"/>
      <c r="C2891" s="21" t="n"/>
      <c r="D2891" s="29">
        <f>IF(OR($O2891="",$O2891="なし"),"",INDEX('案件'!$B$5:$B$84,$O2891)&amp;"")</f>
        <v/>
      </c>
      <c r="E2891" s="19" t="n"/>
      <c r="F2891" s="22" t="n"/>
      <c r="G2891" s="22" t="n"/>
      <c r="H2891" s="19" t="n"/>
      <c r="I2891" s="30">
        <f>IF(AND($F2891="",$G2891=""),"",IF(N('設定'!$B$11)&gt;0,ROUND((N($F2891)*60+N($G2891))/N('設定'!$B$11),0)*N('設定'!$B$11),(N($F2891)*60+N($G2891)))/60)</f>
        <v/>
      </c>
      <c r="J2891" s="31">
        <f>IF(OR($I2891="",$P2891="",$P2891="なし"),"",$I2891*N(INDEX('メンバー'!$D$5:$D$24,$P2891)))</f>
        <v/>
      </c>
      <c r="K2891" s="32">
        <f>IF(OR($O2891="",$O2891="なし"),"",INDEX('案件'!$D$5:$D$84,$O2891)&amp;"")</f>
        <v/>
      </c>
      <c r="L2891" s="32">
        <f>IF(AND($A2891="",$B2891="",$C2891="",$F2891="",$G2891=""),"",IF(NOT(ISNUMBER($A2891)),"日付がない",IF($P2891="","氏名がない",IF($P2891="なし","氏名がメンバーにない",IF($O2891="","案件コードがない",IF($O2891="なし","案件コードが案件にない",IF($I2891="","時間がない",IF((N($F2891)*60+N($G2891))=0,"時間が0",IF($I2891=0,"丸めると0分","")))))))))</f>
        <v/>
      </c>
      <c r="M2891" s="58" t="n"/>
      <c r="N2891" s="33">
        <f>IF(ISNUMBER($A2891),DATE(YEAR($A2891),MONTH($A2891),1),"")</f>
        <v/>
      </c>
      <c r="O2891" s="34">
        <f>IF($C2891="","",IFERROR(MATCH($C2891,'案件'!$A$5:$A$84,0),"なし"))</f>
        <v/>
      </c>
      <c r="P2891" s="34">
        <f>IF($B2891="","",IFERROR(MATCH($B2891,'メンバー'!$B$5:$B$24,0),"なし"))</f>
        <v/>
      </c>
    </row>
    <row r="2892" ht="17" customHeight="1">
      <c r="A2892" s="23" t="n"/>
      <c r="B2892" s="21" t="n"/>
      <c r="C2892" s="21" t="n"/>
      <c r="D2892" s="29">
        <f>IF(OR($O2892="",$O2892="なし"),"",INDEX('案件'!$B$5:$B$84,$O2892)&amp;"")</f>
        <v/>
      </c>
      <c r="E2892" s="19" t="n"/>
      <c r="F2892" s="22" t="n"/>
      <c r="G2892" s="22" t="n"/>
      <c r="H2892" s="19" t="n"/>
      <c r="I2892" s="30">
        <f>IF(AND($F2892="",$G2892=""),"",IF(N('設定'!$B$11)&gt;0,ROUND((N($F2892)*60+N($G2892))/N('設定'!$B$11),0)*N('設定'!$B$11),(N($F2892)*60+N($G2892)))/60)</f>
        <v/>
      </c>
      <c r="J2892" s="31">
        <f>IF(OR($I2892="",$P2892="",$P2892="なし"),"",$I2892*N(INDEX('メンバー'!$D$5:$D$24,$P2892)))</f>
        <v/>
      </c>
      <c r="K2892" s="32">
        <f>IF(OR($O2892="",$O2892="なし"),"",INDEX('案件'!$D$5:$D$84,$O2892)&amp;"")</f>
        <v/>
      </c>
      <c r="L2892" s="32">
        <f>IF(AND($A2892="",$B2892="",$C2892="",$F2892="",$G2892=""),"",IF(NOT(ISNUMBER($A2892)),"日付がない",IF($P2892="","氏名がない",IF($P2892="なし","氏名がメンバーにない",IF($O2892="","案件コードがない",IF($O2892="なし","案件コードが案件にない",IF($I2892="","時間がない",IF((N($F2892)*60+N($G2892))=0,"時間が0",IF($I2892=0,"丸めると0分","")))))))))</f>
        <v/>
      </c>
      <c r="M2892" s="58" t="n"/>
      <c r="N2892" s="33">
        <f>IF(ISNUMBER($A2892),DATE(YEAR($A2892),MONTH($A2892),1),"")</f>
        <v/>
      </c>
      <c r="O2892" s="34">
        <f>IF($C2892="","",IFERROR(MATCH($C2892,'案件'!$A$5:$A$84,0),"なし"))</f>
        <v/>
      </c>
      <c r="P2892" s="34">
        <f>IF($B2892="","",IFERROR(MATCH($B2892,'メンバー'!$B$5:$B$24,0),"なし"))</f>
        <v/>
      </c>
    </row>
    <row r="2893" ht="17" customHeight="1">
      <c r="A2893" s="23" t="n"/>
      <c r="B2893" s="21" t="n"/>
      <c r="C2893" s="21" t="n"/>
      <c r="D2893" s="29">
        <f>IF(OR($O2893="",$O2893="なし"),"",INDEX('案件'!$B$5:$B$84,$O2893)&amp;"")</f>
        <v/>
      </c>
      <c r="E2893" s="19" t="n"/>
      <c r="F2893" s="22" t="n"/>
      <c r="G2893" s="22" t="n"/>
      <c r="H2893" s="19" t="n"/>
      <c r="I2893" s="30">
        <f>IF(AND($F2893="",$G2893=""),"",IF(N('設定'!$B$11)&gt;0,ROUND((N($F2893)*60+N($G2893))/N('設定'!$B$11),0)*N('設定'!$B$11),(N($F2893)*60+N($G2893)))/60)</f>
        <v/>
      </c>
      <c r="J2893" s="31">
        <f>IF(OR($I2893="",$P2893="",$P2893="なし"),"",$I2893*N(INDEX('メンバー'!$D$5:$D$24,$P2893)))</f>
        <v/>
      </c>
      <c r="K2893" s="32">
        <f>IF(OR($O2893="",$O2893="なし"),"",INDEX('案件'!$D$5:$D$84,$O2893)&amp;"")</f>
        <v/>
      </c>
      <c r="L2893" s="32">
        <f>IF(AND($A2893="",$B2893="",$C2893="",$F2893="",$G2893=""),"",IF(NOT(ISNUMBER($A2893)),"日付がない",IF($P2893="","氏名がない",IF($P2893="なし","氏名がメンバーにない",IF($O2893="","案件コードがない",IF($O2893="なし","案件コードが案件にない",IF($I2893="","時間がない",IF((N($F2893)*60+N($G2893))=0,"時間が0",IF($I2893=0,"丸めると0分","")))))))))</f>
        <v/>
      </c>
      <c r="M2893" s="58" t="n"/>
      <c r="N2893" s="33">
        <f>IF(ISNUMBER($A2893),DATE(YEAR($A2893),MONTH($A2893),1),"")</f>
        <v/>
      </c>
      <c r="O2893" s="34">
        <f>IF($C2893="","",IFERROR(MATCH($C2893,'案件'!$A$5:$A$84,0),"なし"))</f>
        <v/>
      </c>
      <c r="P2893" s="34">
        <f>IF($B2893="","",IFERROR(MATCH($B2893,'メンバー'!$B$5:$B$24,0),"なし"))</f>
        <v/>
      </c>
    </row>
    <row r="2894" ht="17" customHeight="1">
      <c r="A2894" s="23" t="n"/>
      <c r="B2894" s="21" t="n"/>
      <c r="C2894" s="21" t="n"/>
      <c r="D2894" s="29">
        <f>IF(OR($O2894="",$O2894="なし"),"",INDEX('案件'!$B$5:$B$84,$O2894)&amp;"")</f>
        <v/>
      </c>
      <c r="E2894" s="19" t="n"/>
      <c r="F2894" s="22" t="n"/>
      <c r="G2894" s="22" t="n"/>
      <c r="H2894" s="19" t="n"/>
      <c r="I2894" s="30">
        <f>IF(AND($F2894="",$G2894=""),"",IF(N('設定'!$B$11)&gt;0,ROUND((N($F2894)*60+N($G2894))/N('設定'!$B$11),0)*N('設定'!$B$11),(N($F2894)*60+N($G2894)))/60)</f>
        <v/>
      </c>
      <c r="J2894" s="31">
        <f>IF(OR($I2894="",$P2894="",$P2894="なし"),"",$I2894*N(INDEX('メンバー'!$D$5:$D$24,$P2894)))</f>
        <v/>
      </c>
      <c r="K2894" s="32">
        <f>IF(OR($O2894="",$O2894="なし"),"",INDEX('案件'!$D$5:$D$84,$O2894)&amp;"")</f>
        <v/>
      </c>
      <c r="L2894" s="32">
        <f>IF(AND($A2894="",$B2894="",$C2894="",$F2894="",$G2894=""),"",IF(NOT(ISNUMBER($A2894)),"日付がない",IF($P2894="","氏名がない",IF($P2894="なし","氏名がメンバーにない",IF($O2894="","案件コードがない",IF($O2894="なし","案件コードが案件にない",IF($I2894="","時間がない",IF((N($F2894)*60+N($G2894))=0,"時間が0",IF($I2894=0,"丸めると0分","")))))))))</f>
        <v/>
      </c>
      <c r="M2894" s="58" t="n"/>
      <c r="N2894" s="33">
        <f>IF(ISNUMBER($A2894),DATE(YEAR($A2894),MONTH($A2894),1),"")</f>
        <v/>
      </c>
      <c r="O2894" s="34">
        <f>IF($C2894="","",IFERROR(MATCH($C2894,'案件'!$A$5:$A$84,0),"なし"))</f>
        <v/>
      </c>
      <c r="P2894" s="34">
        <f>IF($B2894="","",IFERROR(MATCH($B2894,'メンバー'!$B$5:$B$24,0),"なし"))</f>
        <v/>
      </c>
    </row>
    <row r="2895" ht="17" customHeight="1">
      <c r="A2895" s="23" t="n"/>
      <c r="B2895" s="21" t="n"/>
      <c r="C2895" s="21" t="n"/>
      <c r="D2895" s="29">
        <f>IF(OR($O2895="",$O2895="なし"),"",INDEX('案件'!$B$5:$B$84,$O2895)&amp;"")</f>
        <v/>
      </c>
      <c r="E2895" s="19" t="n"/>
      <c r="F2895" s="22" t="n"/>
      <c r="G2895" s="22" t="n"/>
      <c r="H2895" s="19" t="n"/>
      <c r="I2895" s="30">
        <f>IF(AND($F2895="",$G2895=""),"",IF(N('設定'!$B$11)&gt;0,ROUND((N($F2895)*60+N($G2895))/N('設定'!$B$11),0)*N('設定'!$B$11),(N($F2895)*60+N($G2895)))/60)</f>
        <v/>
      </c>
      <c r="J2895" s="31">
        <f>IF(OR($I2895="",$P2895="",$P2895="なし"),"",$I2895*N(INDEX('メンバー'!$D$5:$D$24,$P2895)))</f>
        <v/>
      </c>
      <c r="K2895" s="32">
        <f>IF(OR($O2895="",$O2895="なし"),"",INDEX('案件'!$D$5:$D$84,$O2895)&amp;"")</f>
        <v/>
      </c>
      <c r="L2895" s="32">
        <f>IF(AND($A2895="",$B2895="",$C2895="",$F2895="",$G2895=""),"",IF(NOT(ISNUMBER($A2895)),"日付がない",IF($P2895="","氏名がない",IF($P2895="なし","氏名がメンバーにない",IF($O2895="","案件コードがない",IF($O2895="なし","案件コードが案件にない",IF($I2895="","時間がない",IF((N($F2895)*60+N($G2895))=0,"時間が0",IF($I2895=0,"丸めると0分","")))))))))</f>
        <v/>
      </c>
      <c r="M2895" s="58" t="n"/>
      <c r="N2895" s="33">
        <f>IF(ISNUMBER($A2895),DATE(YEAR($A2895),MONTH($A2895),1),"")</f>
        <v/>
      </c>
      <c r="O2895" s="34">
        <f>IF($C2895="","",IFERROR(MATCH($C2895,'案件'!$A$5:$A$84,0),"なし"))</f>
        <v/>
      </c>
      <c r="P2895" s="34">
        <f>IF($B2895="","",IFERROR(MATCH($B2895,'メンバー'!$B$5:$B$24,0),"なし"))</f>
        <v/>
      </c>
    </row>
    <row r="2896" ht="17" customHeight="1">
      <c r="A2896" s="23" t="n"/>
      <c r="B2896" s="21" t="n"/>
      <c r="C2896" s="21" t="n"/>
      <c r="D2896" s="29">
        <f>IF(OR($O2896="",$O2896="なし"),"",INDEX('案件'!$B$5:$B$84,$O2896)&amp;"")</f>
        <v/>
      </c>
      <c r="E2896" s="19" t="n"/>
      <c r="F2896" s="22" t="n"/>
      <c r="G2896" s="22" t="n"/>
      <c r="H2896" s="19" t="n"/>
      <c r="I2896" s="30">
        <f>IF(AND($F2896="",$G2896=""),"",IF(N('設定'!$B$11)&gt;0,ROUND((N($F2896)*60+N($G2896))/N('設定'!$B$11),0)*N('設定'!$B$11),(N($F2896)*60+N($G2896)))/60)</f>
        <v/>
      </c>
      <c r="J2896" s="31">
        <f>IF(OR($I2896="",$P2896="",$P2896="なし"),"",$I2896*N(INDEX('メンバー'!$D$5:$D$24,$P2896)))</f>
        <v/>
      </c>
      <c r="K2896" s="32">
        <f>IF(OR($O2896="",$O2896="なし"),"",INDEX('案件'!$D$5:$D$84,$O2896)&amp;"")</f>
        <v/>
      </c>
      <c r="L2896" s="32">
        <f>IF(AND($A2896="",$B2896="",$C2896="",$F2896="",$G2896=""),"",IF(NOT(ISNUMBER($A2896)),"日付がない",IF($P2896="","氏名がない",IF($P2896="なし","氏名がメンバーにない",IF($O2896="","案件コードがない",IF($O2896="なし","案件コードが案件にない",IF($I2896="","時間がない",IF((N($F2896)*60+N($G2896))=0,"時間が0",IF($I2896=0,"丸めると0分","")))))))))</f>
        <v/>
      </c>
      <c r="M2896" s="58" t="n"/>
      <c r="N2896" s="33">
        <f>IF(ISNUMBER($A2896),DATE(YEAR($A2896),MONTH($A2896),1),"")</f>
        <v/>
      </c>
      <c r="O2896" s="34">
        <f>IF($C2896="","",IFERROR(MATCH($C2896,'案件'!$A$5:$A$84,0),"なし"))</f>
        <v/>
      </c>
      <c r="P2896" s="34">
        <f>IF($B2896="","",IFERROR(MATCH($B2896,'メンバー'!$B$5:$B$24,0),"なし"))</f>
        <v/>
      </c>
    </row>
    <row r="2897" ht="17" customHeight="1">
      <c r="A2897" s="23" t="n"/>
      <c r="B2897" s="21" t="n"/>
      <c r="C2897" s="21" t="n"/>
      <c r="D2897" s="29">
        <f>IF(OR($O2897="",$O2897="なし"),"",INDEX('案件'!$B$5:$B$84,$O2897)&amp;"")</f>
        <v/>
      </c>
      <c r="E2897" s="19" t="n"/>
      <c r="F2897" s="22" t="n"/>
      <c r="G2897" s="22" t="n"/>
      <c r="H2897" s="19" t="n"/>
      <c r="I2897" s="30">
        <f>IF(AND($F2897="",$G2897=""),"",IF(N('設定'!$B$11)&gt;0,ROUND((N($F2897)*60+N($G2897))/N('設定'!$B$11),0)*N('設定'!$B$11),(N($F2897)*60+N($G2897)))/60)</f>
        <v/>
      </c>
      <c r="J2897" s="31">
        <f>IF(OR($I2897="",$P2897="",$P2897="なし"),"",$I2897*N(INDEX('メンバー'!$D$5:$D$24,$P2897)))</f>
        <v/>
      </c>
      <c r="K2897" s="32">
        <f>IF(OR($O2897="",$O2897="なし"),"",INDEX('案件'!$D$5:$D$84,$O2897)&amp;"")</f>
        <v/>
      </c>
      <c r="L2897" s="32">
        <f>IF(AND($A2897="",$B2897="",$C2897="",$F2897="",$G2897=""),"",IF(NOT(ISNUMBER($A2897)),"日付がない",IF($P2897="","氏名がない",IF($P2897="なし","氏名がメンバーにない",IF($O2897="","案件コードがない",IF($O2897="なし","案件コードが案件にない",IF($I2897="","時間がない",IF((N($F2897)*60+N($G2897))=0,"時間が0",IF($I2897=0,"丸めると0分","")))))))))</f>
        <v/>
      </c>
      <c r="M2897" s="58" t="n"/>
      <c r="N2897" s="33">
        <f>IF(ISNUMBER($A2897),DATE(YEAR($A2897),MONTH($A2897),1),"")</f>
        <v/>
      </c>
      <c r="O2897" s="34">
        <f>IF($C2897="","",IFERROR(MATCH($C2897,'案件'!$A$5:$A$84,0),"なし"))</f>
        <v/>
      </c>
      <c r="P2897" s="34">
        <f>IF($B2897="","",IFERROR(MATCH($B2897,'メンバー'!$B$5:$B$24,0),"なし"))</f>
        <v/>
      </c>
    </row>
    <row r="2898" ht="17" customHeight="1">
      <c r="A2898" s="23" t="n"/>
      <c r="B2898" s="21" t="n"/>
      <c r="C2898" s="21" t="n"/>
      <c r="D2898" s="29">
        <f>IF(OR($O2898="",$O2898="なし"),"",INDEX('案件'!$B$5:$B$84,$O2898)&amp;"")</f>
        <v/>
      </c>
      <c r="E2898" s="19" t="n"/>
      <c r="F2898" s="22" t="n"/>
      <c r="G2898" s="22" t="n"/>
      <c r="H2898" s="19" t="n"/>
      <c r="I2898" s="30">
        <f>IF(AND($F2898="",$G2898=""),"",IF(N('設定'!$B$11)&gt;0,ROUND((N($F2898)*60+N($G2898))/N('設定'!$B$11),0)*N('設定'!$B$11),(N($F2898)*60+N($G2898)))/60)</f>
        <v/>
      </c>
      <c r="J2898" s="31">
        <f>IF(OR($I2898="",$P2898="",$P2898="なし"),"",$I2898*N(INDEX('メンバー'!$D$5:$D$24,$P2898)))</f>
        <v/>
      </c>
      <c r="K2898" s="32">
        <f>IF(OR($O2898="",$O2898="なし"),"",INDEX('案件'!$D$5:$D$84,$O2898)&amp;"")</f>
        <v/>
      </c>
      <c r="L2898" s="32">
        <f>IF(AND($A2898="",$B2898="",$C2898="",$F2898="",$G2898=""),"",IF(NOT(ISNUMBER($A2898)),"日付がない",IF($P2898="","氏名がない",IF($P2898="なし","氏名がメンバーにない",IF($O2898="","案件コードがない",IF($O2898="なし","案件コードが案件にない",IF($I2898="","時間がない",IF((N($F2898)*60+N($G2898))=0,"時間が0",IF($I2898=0,"丸めると0分","")))))))))</f>
        <v/>
      </c>
      <c r="M2898" s="58" t="n"/>
      <c r="N2898" s="33">
        <f>IF(ISNUMBER($A2898),DATE(YEAR($A2898),MONTH($A2898),1),"")</f>
        <v/>
      </c>
      <c r="O2898" s="34">
        <f>IF($C2898="","",IFERROR(MATCH($C2898,'案件'!$A$5:$A$84,0),"なし"))</f>
        <v/>
      </c>
      <c r="P2898" s="34">
        <f>IF($B2898="","",IFERROR(MATCH($B2898,'メンバー'!$B$5:$B$24,0),"なし"))</f>
        <v/>
      </c>
    </row>
    <row r="2899" ht="17" customHeight="1">
      <c r="A2899" s="23" t="n"/>
      <c r="B2899" s="21" t="n"/>
      <c r="C2899" s="21" t="n"/>
      <c r="D2899" s="29">
        <f>IF(OR($O2899="",$O2899="なし"),"",INDEX('案件'!$B$5:$B$84,$O2899)&amp;"")</f>
        <v/>
      </c>
      <c r="E2899" s="19" t="n"/>
      <c r="F2899" s="22" t="n"/>
      <c r="G2899" s="22" t="n"/>
      <c r="H2899" s="19" t="n"/>
      <c r="I2899" s="30">
        <f>IF(AND($F2899="",$G2899=""),"",IF(N('設定'!$B$11)&gt;0,ROUND((N($F2899)*60+N($G2899))/N('設定'!$B$11),0)*N('設定'!$B$11),(N($F2899)*60+N($G2899)))/60)</f>
        <v/>
      </c>
      <c r="J2899" s="31">
        <f>IF(OR($I2899="",$P2899="",$P2899="なし"),"",$I2899*N(INDEX('メンバー'!$D$5:$D$24,$P2899)))</f>
        <v/>
      </c>
      <c r="K2899" s="32">
        <f>IF(OR($O2899="",$O2899="なし"),"",INDEX('案件'!$D$5:$D$84,$O2899)&amp;"")</f>
        <v/>
      </c>
      <c r="L2899" s="32">
        <f>IF(AND($A2899="",$B2899="",$C2899="",$F2899="",$G2899=""),"",IF(NOT(ISNUMBER($A2899)),"日付がない",IF($P2899="","氏名がない",IF($P2899="なし","氏名がメンバーにない",IF($O2899="","案件コードがない",IF($O2899="なし","案件コードが案件にない",IF($I2899="","時間がない",IF((N($F2899)*60+N($G2899))=0,"時間が0",IF($I2899=0,"丸めると0分","")))))))))</f>
        <v/>
      </c>
      <c r="M2899" s="58" t="n"/>
      <c r="N2899" s="33">
        <f>IF(ISNUMBER($A2899),DATE(YEAR($A2899),MONTH($A2899),1),"")</f>
        <v/>
      </c>
      <c r="O2899" s="34">
        <f>IF($C2899="","",IFERROR(MATCH($C2899,'案件'!$A$5:$A$84,0),"なし"))</f>
        <v/>
      </c>
      <c r="P2899" s="34">
        <f>IF($B2899="","",IFERROR(MATCH($B2899,'メンバー'!$B$5:$B$24,0),"なし"))</f>
        <v/>
      </c>
    </row>
    <row r="2900" ht="17" customHeight="1">
      <c r="A2900" s="23" t="n"/>
      <c r="B2900" s="21" t="n"/>
      <c r="C2900" s="21" t="n"/>
      <c r="D2900" s="29">
        <f>IF(OR($O2900="",$O2900="なし"),"",INDEX('案件'!$B$5:$B$84,$O2900)&amp;"")</f>
        <v/>
      </c>
      <c r="E2900" s="19" t="n"/>
      <c r="F2900" s="22" t="n"/>
      <c r="G2900" s="22" t="n"/>
      <c r="H2900" s="19" t="n"/>
      <c r="I2900" s="30">
        <f>IF(AND($F2900="",$G2900=""),"",IF(N('設定'!$B$11)&gt;0,ROUND((N($F2900)*60+N($G2900))/N('設定'!$B$11),0)*N('設定'!$B$11),(N($F2900)*60+N($G2900)))/60)</f>
        <v/>
      </c>
      <c r="J2900" s="31">
        <f>IF(OR($I2900="",$P2900="",$P2900="なし"),"",$I2900*N(INDEX('メンバー'!$D$5:$D$24,$P2900)))</f>
        <v/>
      </c>
      <c r="K2900" s="32">
        <f>IF(OR($O2900="",$O2900="なし"),"",INDEX('案件'!$D$5:$D$84,$O2900)&amp;"")</f>
        <v/>
      </c>
      <c r="L2900" s="32">
        <f>IF(AND($A2900="",$B2900="",$C2900="",$F2900="",$G2900=""),"",IF(NOT(ISNUMBER($A2900)),"日付がない",IF($P2900="","氏名がない",IF($P2900="なし","氏名がメンバーにない",IF($O2900="","案件コードがない",IF($O2900="なし","案件コードが案件にない",IF($I2900="","時間がない",IF((N($F2900)*60+N($G2900))=0,"時間が0",IF($I2900=0,"丸めると0分","")))))))))</f>
        <v/>
      </c>
      <c r="M2900" s="58" t="n"/>
      <c r="N2900" s="33">
        <f>IF(ISNUMBER($A2900),DATE(YEAR($A2900),MONTH($A2900),1),"")</f>
        <v/>
      </c>
      <c r="O2900" s="34">
        <f>IF($C2900="","",IFERROR(MATCH($C2900,'案件'!$A$5:$A$84,0),"なし"))</f>
        <v/>
      </c>
      <c r="P2900" s="34">
        <f>IF($B2900="","",IFERROR(MATCH($B2900,'メンバー'!$B$5:$B$24,0),"なし"))</f>
        <v/>
      </c>
    </row>
    <row r="2901" ht="17" customHeight="1">
      <c r="A2901" s="23" t="n"/>
      <c r="B2901" s="21" t="n"/>
      <c r="C2901" s="21" t="n"/>
      <c r="D2901" s="29">
        <f>IF(OR($O2901="",$O2901="なし"),"",INDEX('案件'!$B$5:$B$84,$O2901)&amp;"")</f>
        <v/>
      </c>
      <c r="E2901" s="19" t="n"/>
      <c r="F2901" s="22" t="n"/>
      <c r="G2901" s="22" t="n"/>
      <c r="H2901" s="19" t="n"/>
      <c r="I2901" s="30">
        <f>IF(AND($F2901="",$G2901=""),"",IF(N('設定'!$B$11)&gt;0,ROUND((N($F2901)*60+N($G2901))/N('設定'!$B$11),0)*N('設定'!$B$11),(N($F2901)*60+N($G2901)))/60)</f>
        <v/>
      </c>
      <c r="J2901" s="31">
        <f>IF(OR($I2901="",$P2901="",$P2901="なし"),"",$I2901*N(INDEX('メンバー'!$D$5:$D$24,$P2901)))</f>
        <v/>
      </c>
      <c r="K2901" s="32">
        <f>IF(OR($O2901="",$O2901="なし"),"",INDEX('案件'!$D$5:$D$84,$O2901)&amp;"")</f>
        <v/>
      </c>
      <c r="L2901" s="32">
        <f>IF(AND($A2901="",$B2901="",$C2901="",$F2901="",$G2901=""),"",IF(NOT(ISNUMBER($A2901)),"日付がない",IF($P2901="","氏名がない",IF($P2901="なし","氏名がメンバーにない",IF($O2901="","案件コードがない",IF($O2901="なし","案件コードが案件にない",IF($I2901="","時間がない",IF((N($F2901)*60+N($G2901))=0,"時間が0",IF($I2901=0,"丸めると0分","")))))))))</f>
        <v/>
      </c>
      <c r="M2901" s="58" t="n"/>
      <c r="N2901" s="33">
        <f>IF(ISNUMBER($A2901),DATE(YEAR($A2901),MONTH($A2901),1),"")</f>
        <v/>
      </c>
      <c r="O2901" s="34">
        <f>IF($C2901="","",IFERROR(MATCH($C2901,'案件'!$A$5:$A$84,0),"なし"))</f>
        <v/>
      </c>
      <c r="P2901" s="34">
        <f>IF($B2901="","",IFERROR(MATCH($B2901,'メンバー'!$B$5:$B$24,0),"なし"))</f>
        <v/>
      </c>
    </row>
    <row r="2902" ht="17" customHeight="1">
      <c r="A2902" s="23" t="n"/>
      <c r="B2902" s="21" t="n"/>
      <c r="C2902" s="21" t="n"/>
      <c r="D2902" s="29">
        <f>IF(OR($O2902="",$O2902="なし"),"",INDEX('案件'!$B$5:$B$84,$O2902)&amp;"")</f>
        <v/>
      </c>
      <c r="E2902" s="19" t="n"/>
      <c r="F2902" s="22" t="n"/>
      <c r="G2902" s="22" t="n"/>
      <c r="H2902" s="19" t="n"/>
      <c r="I2902" s="30">
        <f>IF(AND($F2902="",$G2902=""),"",IF(N('設定'!$B$11)&gt;0,ROUND((N($F2902)*60+N($G2902))/N('設定'!$B$11),0)*N('設定'!$B$11),(N($F2902)*60+N($G2902)))/60)</f>
        <v/>
      </c>
      <c r="J2902" s="31">
        <f>IF(OR($I2902="",$P2902="",$P2902="なし"),"",$I2902*N(INDEX('メンバー'!$D$5:$D$24,$P2902)))</f>
        <v/>
      </c>
      <c r="K2902" s="32">
        <f>IF(OR($O2902="",$O2902="なし"),"",INDEX('案件'!$D$5:$D$84,$O2902)&amp;"")</f>
        <v/>
      </c>
      <c r="L2902" s="32">
        <f>IF(AND($A2902="",$B2902="",$C2902="",$F2902="",$G2902=""),"",IF(NOT(ISNUMBER($A2902)),"日付がない",IF($P2902="","氏名がない",IF($P2902="なし","氏名がメンバーにない",IF($O2902="","案件コードがない",IF($O2902="なし","案件コードが案件にない",IF($I2902="","時間がない",IF((N($F2902)*60+N($G2902))=0,"時間が0",IF($I2902=0,"丸めると0分","")))))))))</f>
        <v/>
      </c>
      <c r="M2902" s="58" t="n"/>
      <c r="N2902" s="33">
        <f>IF(ISNUMBER($A2902),DATE(YEAR($A2902),MONTH($A2902),1),"")</f>
        <v/>
      </c>
      <c r="O2902" s="34">
        <f>IF($C2902="","",IFERROR(MATCH($C2902,'案件'!$A$5:$A$84,0),"なし"))</f>
        <v/>
      </c>
      <c r="P2902" s="34">
        <f>IF($B2902="","",IFERROR(MATCH($B2902,'メンバー'!$B$5:$B$24,0),"なし"))</f>
        <v/>
      </c>
    </row>
    <row r="2903" ht="17" customHeight="1">
      <c r="A2903" s="23" t="n"/>
      <c r="B2903" s="21" t="n"/>
      <c r="C2903" s="21" t="n"/>
      <c r="D2903" s="29">
        <f>IF(OR($O2903="",$O2903="なし"),"",INDEX('案件'!$B$5:$B$84,$O2903)&amp;"")</f>
        <v/>
      </c>
      <c r="E2903" s="19" t="n"/>
      <c r="F2903" s="22" t="n"/>
      <c r="G2903" s="22" t="n"/>
      <c r="H2903" s="19" t="n"/>
      <c r="I2903" s="30">
        <f>IF(AND($F2903="",$G2903=""),"",IF(N('設定'!$B$11)&gt;0,ROUND((N($F2903)*60+N($G2903))/N('設定'!$B$11),0)*N('設定'!$B$11),(N($F2903)*60+N($G2903)))/60)</f>
        <v/>
      </c>
      <c r="J2903" s="31">
        <f>IF(OR($I2903="",$P2903="",$P2903="なし"),"",$I2903*N(INDEX('メンバー'!$D$5:$D$24,$P2903)))</f>
        <v/>
      </c>
      <c r="K2903" s="32">
        <f>IF(OR($O2903="",$O2903="なし"),"",INDEX('案件'!$D$5:$D$84,$O2903)&amp;"")</f>
        <v/>
      </c>
      <c r="L2903" s="32">
        <f>IF(AND($A2903="",$B2903="",$C2903="",$F2903="",$G2903=""),"",IF(NOT(ISNUMBER($A2903)),"日付がない",IF($P2903="","氏名がない",IF($P2903="なし","氏名がメンバーにない",IF($O2903="","案件コードがない",IF($O2903="なし","案件コードが案件にない",IF($I2903="","時間がない",IF((N($F2903)*60+N($G2903))=0,"時間が0",IF($I2903=0,"丸めると0分","")))))))))</f>
        <v/>
      </c>
      <c r="M2903" s="58" t="n"/>
      <c r="N2903" s="33">
        <f>IF(ISNUMBER($A2903),DATE(YEAR($A2903),MONTH($A2903),1),"")</f>
        <v/>
      </c>
      <c r="O2903" s="34">
        <f>IF($C2903="","",IFERROR(MATCH($C2903,'案件'!$A$5:$A$84,0),"なし"))</f>
        <v/>
      </c>
      <c r="P2903" s="34">
        <f>IF($B2903="","",IFERROR(MATCH($B2903,'メンバー'!$B$5:$B$24,0),"なし"))</f>
        <v/>
      </c>
    </row>
    <row r="2904" ht="17" customHeight="1">
      <c r="A2904" s="23" t="n"/>
      <c r="B2904" s="21" t="n"/>
      <c r="C2904" s="21" t="n"/>
      <c r="D2904" s="29">
        <f>IF(OR($O2904="",$O2904="なし"),"",INDEX('案件'!$B$5:$B$84,$O2904)&amp;"")</f>
        <v/>
      </c>
      <c r="E2904" s="19" t="n"/>
      <c r="F2904" s="22" t="n"/>
      <c r="G2904" s="22" t="n"/>
      <c r="H2904" s="19" t="n"/>
      <c r="I2904" s="30">
        <f>IF(AND($F2904="",$G2904=""),"",IF(N('設定'!$B$11)&gt;0,ROUND((N($F2904)*60+N($G2904))/N('設定'!$B$11),0)*N('設定'!$B$11),(N($F2904)*60+N($G2904)))/60)</f>
        <v/>
      </c>
      <c r="J2904" s="31">
        <f>IF(OR($I2904="",$P2904="",$P2904="なし"),"",$I2904*N(INDEX('メンバー'!$D$5:$D$24,$P2904)))</f>
        <v/>
      </c>
      <c r="K2904" s="32">
        <f>IF(OR($O2904="",$O2904="なし"),"",INDEX('案件'!$D$5:$D$84,$O2904)&amp;"")</f>
        <v/>
      </c>
      <c r="L2904" s="32">
        <f>IF(AND($A2904="",$B2904="",$C2904="",$F2904="",$G2904=""),"",IF(NOT(ISNUMBER($A2904)),"日付がない",IF($P2904="","氏名がない",IF($P2904="なし","氏名がメンバーにない",IF($O2904="","案件コードがない",IF($O2904="なし","案件コードが案件にない",IF($I2904="","時間がない",IF((N($F2904)*60+N($G2904))=0,"時間が0",IF($I2904=0,"丸めると0分","")))))))))</f>
        <v/>
      </c>
      <c r="M2904" s="58" t="n"/>
      <c r="N2904" s="33">
        <f>IF(ISNUMBER($A2904),DATE(YEAR($A2904),MONTH($A2904),1),"")</f>
        <v/>
      </c>
      <c r="O2904" s="34">
        <f>IF($C2904="","",IFERROR(MATCH($C2904,'案件'!$A$5:$A$84,0),"なし"))</f>
        <v/>
      </c>
      <c r="P2904" s="34">
        <f>IF($B2904="","",IFERROR(MATCH($B2904,'メンバー'!$B$5:$B$24,0),"なし"))</f>
        <v/>
      </c>
    </row>
    <row r="2905" ht="17" customHeight="1">
      <c r="A2905" s="23" t="n"/>
      <c r="B2905" s="21" t="n"/>
      <c r="C2905" s="21" t="n"/>
      <c r="D2905" s="29">
        <f>IF(OR($O2905="",$O2905="なし"),"",INDEX('案件'!$B$5:$B$84,$O2905)&amp;"")</f>
        <v/>
      </c>
      <c r="E2905" s="19" t="n"/>
      <c r="F2905" s="22" t="n"/>
      <c r="G2905" s="22" t="n"/>
      <c r="H2905" s="19" t="n"/>
      <c r="I2905" s="30">
        <f>IF(AND($F2905="",$G2905=""),"",IF(N('設定'!$B$11)&gt;0,ROUND((N($F2905)*60+N($G2905))/N('設定'!$B$11),0)*N('設定'!$B$11),(N($F2905)*60+N($G2905)))/60)</f>
        <v/>
      </c>
      <c r="J2905" s="31">
        <f>IF(OR($I2905="",$P2905="",$P2905="なし"),"",$I2905*N(INDEX('メンバー'!$D$5:$D$24,$P2905)))</f>
        <v/>
      </c>
      <c r="K2905" s="32">
        <f>IF(OR($O2905="",$O2905="なし"),"",INDEX('案件'!$D$5:$D$84,$O2905)&amp;"")</f>
        <v/>
      </c>
      <c r="L2905" s="32">
        <f>IF(AND($A2905="",$B2905="",$C2905="",$F2905="",$G2905=""),"",IF(NOT(ISNUMBER($A2905)),"日付がない",IF($P2905="","氏名がない",IF($P2905="なし","氏名がメンバーにない",IF($O2905="","案件コードがない",IF($O2905="なし","案件コードが案件にない",IF($I2905="","時間がない",IF((N($F2905)*60+N($G2905))=0,"時間が0",IF($I2905=0,"丸めると0分","")))))))))</f>
        <v/>
      </c>
      <c r="M2905" s="58" t="n"/>
      <c r="N2905" s="33">
        <f>IF(ISNUMBER($A2905),DATE(YEAR($A2905),MONTH($A2905),1),"")</f>
        <v/>
      </c>
      <c r="O2905" s="34">
        <f>IF($C2905="","",IFERROR(MATCH($C2905,'案件'!$A$5:$A$84,0),"なし"))</f>
        <v/>
      </c>
      <c r="P2905" s="34">
        <f>IF($B2905="","",IFERROR(MATCH($B2905,'メンバー'!$B$5:$B$24,0),"なし"))</f>
        <v/>
      </c>
    </row>
    <row r="2906" ht="17" customHeight="1">
      <c r="A2906" s="23" t="n"/>
      <c r="B2906" s="21" t="n"/>
      <c r="C2906" s="21" t="n"/>
      <c r="D2906" s="29">
        <f>IF(OR($O2906="",$O2906="なし"),"",INDEX('案件'!$B$5:$B$84,$O2906)&amp;"")</f>
        <v/>
      </c>
      <c r="E2906" s="19" t="n"/>
      <c r="F2906" s="22" t="n"/>
      <c r="G2906" s="22" t="n"/>
      <c r="H2906" s="19" t="n"/>
      <c r="I2906" s="30">
        <f>IF(AND($F2906="",$G2906=""),"",IF(N('設定'!$B$11)&gt;0,ROUND((N($F2906)*60+N($G2906))/N('設定'!$B$11),0)*N('設定'!$B$11),(N($F2906)*60+N($G2906)))/60)</f>
        <v/>
      </c>
      <c r="J2906" s="31">
        <f>IF(OR($I2906="",$P2906="",$P2906="なし"),"",$I2906*N(INDEX('メンバー'!$D$5:$D$24,$P2906)))</f>
        <v/>
      </c>
      <c r="K2906" s="32">
        <f>IF(OR($O2906="",$O2906="なし"),"",INDEX('案件'!$D$5:$D$84,$O2906)&amp;"")</f>
        <v/>
      </c>
      <c r="L2906" s="32">
        <f>IF(AND($A2906="",$B2906="",$C2906="",$F2906="",$G2906=""),"",IF(NOT(ISNUMBER($A2906)),"日付がない",IF($P2906="","氏名がない",IF($P2906="なし","氏名がメンバーにない",IF($O2906="","案件コードがない",IF($O2906="なし","案件コードが案件にない",IF($I2906="","時間がない",IF((N($F2906)*60+N($G2906))=0,"時間が0",IF($I2906=0,"丸めると0分","")))))))))</f>
        <v/>
      </c>
      <c r="M2906" s="58" t="n"/>
      <c r="N2906" s="33">
        <f>IF(ISNUMBER($A2906),DATE(YEAR($A2906),MONTH($A2906),1),"")</f>
        <v/>
      </c>
      <c r="O2906" s="34">
        <f>IF($C2906="","",IFERROR(MATCH($C2906,'案件'!$A$5:$A$84,0),"なし"))</f>
        <v/>
      </c>
      <c r="P2906" s="34">
        <f>IF($B2906="","",IFERROR(MATCH($B2906,'メンバー'!$B$5:$B$24,0),"なし"))</f>
        <v/>
      </c>
    </row>
    <row r="2907" ht="17" customHeight="1">
      <c r="A2907" s="23" t="n"/>
      <c r="B2907" s="21" t="n"/>
      <c r="C2907" s="21" t="n"/>
      <c r="D2907" s="29">
        <f>IF(OR($O2907="",$O2907="なし"),"",INDEX('案件'!$B$5:$B$84,$O2907)&amp;"")</f>
        <v/>
      </c>
      <c r="E2907" s="19" t="n"/>
      <c r="F2907" s="22" t="n"/>
      <c r="G2907" s="22" t="n"/>
      <c r="H2907" s="19" t="n"/>
      <c r="I2907" s="30">
        <f>IF(AND($F2907="",$G2907=""),"",IF(N('設定'!$B$11)&gt;0,ROUND((N($F2907)*60+N($G2907))/N('設定'!$B$11),0)*N('設定'!$B$11),(N($F2907)*60+N($G2907)))/60)</f>
        <v/>
      </c>
      <c r="J2907" s="31">
        <f>IF(OR($I2907="",$P2907="",$P2907="なし"),"",$I2907*N(INDEX('メンバー'!$D$5:$D$24,$P2907)))</f>
        <v/>
      </c>
      <c r="K2907" s="32">
        <f>IF(OR($O2907="",$O2907="なし"),"",INDEX('案件'!$D$5:$D$84,$O2907)&amp;"")</f>
        <v/>
      </c>
      <c r="L2907" s="32">
        <f>IF(AND($A2907="",$B2907="",$C2907="",$F2907="",$G2907=""),"",IF(NOT(ISNUMBER($A2907)),"日付がない",IF($P2907="","氏名がない",IF($P2907="なし","氏名がメンバーにない",IF($O2907="","案件コードがない",IF($O2907="なし","案件コードが案件にない",IF($I2907="","時間がない",IF((N($F2907)*60+N($G2907))=0,"時間が0",IF($I2907=0,"丸めると0分","")))))))))</f>
        <v/>
      </c>
      <c r="M2907" s="58" t="n"/>
      <c r="N2907" s="33">
        <f>IF(ISNUMBER($A2907),DATE(YEAR($A2907),MONTH($A2907),1),"")</f>
        <v/>
      </c>
      <c r="O2907" s="34">
        <f>IF($C2907="","",IFERROR(MATCH($C2907,'案件'!$A$5:$A$84,0),"なし"))</f>
        <v/>
      </c>
      <c r="P2907" s="34">
        <f>IF($B2907="","",IFERROR(MATCH($B2907,'メンバー'!$B$5:$B$24,0),"なし"))</f>
        <v/>
      </c>
    </row>
    <row r="2908" ht="17" customHeight="1">
      <c r="A2908" s="23" t="n"/>
      <c r="B2908" s="21" t="n"/>
      <c r="C2908" s="21" t="n"/>
      <c r="D2908" s="29">
        <f>IF(OR($O2908="",$O2908="なし"),"",INDEX('案件'!$B$5:$B$84,$O2908)&amp;"")</f>
        <v/>
      </c>
      <c r="E2908" s="19" t="n"/>
      <c r="F2908" s="22" t="n"/>
      <c r="G2908" s="22" t="n"/>
      <c r="H2908" s="19" t="n"/>
      <c r="I2908" s="30">
        <f>IF(AND($F2908="",$G2908=""),"",IF(N('設定'!$B$11)&gt;0,ROUND((N($F2908)*60+N($G2908))/N('設定'!$B$11),0)*N('設定'!$B$11),(N($F2908)*60+N($G2908)))/60)</f>
        <v/>
      </c>
      <c r="J2908" s="31">
        <f>IF(OR($I2908="",$P2908="",$P2908="なし"),"",$I2908*N(INDEX('メンバー'!$D$5:$D$24,$P2908)))</f>
        <v/>
      </c>
      <c r="K2908" s="32">
        <f>IF(OR($O2908="",$O2908="なし"),"",INDEX('案件'!$D$5:$D$84,$O2908)&amp;"")</f>
        <v/>
      </c>
      <c r="L2908" s="32">
        <f>IF(AND($A2908="",$B2908="",$C2908="",$F2908="",$G2908=""),"",IF(NOT(ISNUMBER($A2908)),"日付がない",IF($P2908="","氏名がない",IF($P2908="なし","氏名がメンバーにない",IF($O2908="","案件コードがない",IF($O2908="なし","案件コードが案件にない",IF($I2908="","時間がない",IF((N($F2908)*60+N($G2908))=0,"時間が0",IF($I2908=0,"丸めると0分","")))))))))</f>
        <v/>
      </c>
      <c r="M2908" s="58" t="n"/>
      <c r="N2908" s="33">
        <f>IF(ISNUMBER($A2908),DATE(YEAR($A2908),MONTH($A2908),1),"")</f>
        <v/>
      </c>
      <c r="O2908" s="34">
        <f>IF($C2908="","",IFERROR(MATCH($C2908,'案件'!$A$5:$A$84,0),"なし"))</f>
        <v/>
      </c>
      <c r="P2908" s="34">
        <f>IF($B2908="","",IFERROR(MATCH($B2908,'メンバー'!$B$5:$B$24,0),"なし"))</f>
        <v/>
      </c>
    </row>
    <row r="2909" ht="17" customHeight="1">
      <c r="A2909" s="23" t="n"/>
      <c r="B2909" s="21" t="n"/>
      <c r="C2909" s="21" t="n"/>
      <c r="D2909" s="29">
        <f>IF(OR($O2909="",$O2909="なし"),"",INDEX('案件'!$B$5:$B$84,$O2909)&amp;"")</f>
        <v/>
      </c>
      <c r="E2909" s="19" t="n"/>
      <c r="F2909" s="22" t="n"/>
      <c r="G2909" s="22" t="n"/>
      <c r="H2909" s="19" t="n"/>
      <c r="I2909" s="30">
        <f>IF(AND($F2909="",$G2909=""),"",IF(N('設定'!$B$11)&gt;0,ROUND((N($F2909)*60+N($G2909))/N('設定'!$B$11),0)*N('設定'!$B$11),(N($F2909)*60+N($G2909)))/60)</f>
        <v/>
      </c>
      <c r="J2909" s="31">
        <f>IF(OR($I2909="",$P2909="",$P2909="なし"),"",$I2909*N(INDEX('メンバー'!$D$5:$D$24,$P2909)))</f>
        <v/>
      </c>
      <c r="K2909" s="32">
        <f>IF(OR($O2909="",$O2909="なし"),"",INDEX('案件'!$D$5:$D$84,$O2909)&amp;"")</f>
        <v/>
      </c>
      <c r="L2909" s="32">
        <f>IF(AND($A2909="",$B2909="",$C2909="",$F2909="",$G2909=""),"",IF(NOT(ISNUMBER($A2909)),"日付がない",IF($P2909="","氏名がない",IF($P2909="なし","氏名がメンバーにない",IF($O2909="","案件コードがない",IF($O2909="なし","案件コードが案件にない",IF($I2909="","時間がない",IF((N($F2909)*60+N($G2909))=0,"時間が0",IF($I2909=0,"丸めると0分","")))))))))</f>
        <v/>
      </c>
      <c r="M2909" s="58" t="n"/>
      <c r="N2909" s="33">
        <f>IF(ISNUMBER($A2909),DATE(YEAR($A2909),MONTH($A2909),1),"")</f>
        <v/>
      </c>
      <c r="O2909" s="34">
        <f>IF($C2909="","",IFERROR(MATCH($C2909,'案件'!$A$5:$A$84,0),"なし"))</f>
        <v/>
      </c>
      <c r="P2909" s="34">
        <f>IF($B2909="","",IFERROR(MATCH($B2909,'メンバー'!$B$5:$B$24,0),"なし"))</f>
        <v/>
      </c>
    </row>
    <row r="2910" ht="17" customHeight="1">
      <c r="A2910" s="23" t="n"/>
      <c r="B2910" s="21" t="n"/>
      <c r="C2910" s="21" t="n"/>
      <c r="D2910" s="29">
        <f>IF(OR($O2910="",$O2910="なし"),"",INDEX('案件'!$B$5:$B$84,$O2910)&amp;"")</f>
        <v/>
      </c>
      <c r="E2910" s="19" t="n"/>
      <c r="F2910" s="22" t="n"/>
      <c r="G2910" s="22" t="n"/>
      <c r="H2910" s="19" t="n"/>
      <c r="I2910" s="30">
        <f>IF(AND($F2910="",$G2910=""),"",IF(N('設定'!$B$11)&gt;0,ROUND((N($F2910)*60+N($G2910))/N('設定'!$B$11),0)*N('設定'!$B$11),(N($F2910)*60+N($G2910)))/60)</f>
        <v/>
      </c>
      <c r="J2910" s="31">
        <f>IF(OR($I2910="",$P2910="",$P2910="なし"),"",$I2910*N(INDEX('メンバー'!$D$5:$D$24,$P2910)))</f>
        <v/>
      </c>
      <c r="K2910" s="32">
        <f>IF(OR($O2910="",$O2910="なし"),"",INDEX('案件'!$D$5:$D$84,$O2910)&amp;"")</f>
        <v/>
      </c>
      <c r="L2910" s="32">
        <f>IF(AND($A2910="",$B2910="",$C2910="",$F2910="",$G2910=""),"",IF(NOT(ISNUMBER($A2910)),"日付がない",IF($P2910="","氏名がない",IF($P2910="なし","氏名がメンバーにない",IF($O2910="","案件コードがない",IF($O2910="なし","案件コードが案件にない",IF($I2910="","時間がない",IF((N($F2910)*60+N($G2910))=0,"時間が0",IF($I2910=0,"丸めると0分","")))))))))</f>
        <v/>
      </c>
      <c r="M2910" s="58" t="n"/>
      <c r="N2910" s="33">
        <f>IF(ISNUMBER($A2910),DATE(YEAR($A2910),MONTH($A2910),1),"")</f>
        <v/>
      </c>
      <c r="O2910" s="34">
        <f>IF($C2910="","",IFERROR(MATCH($C2910,'案件'!$A$5:$A$84,0),"なし"))</f>
        <v/>
      </c>
      <c r="P2910" s="34">
        <f>IF($B2910="","",IFERROR(MATCH($B2910,'メンバー'!$B$5:$B$24,0),"なし"))</f>
        <v/>
      </c>
    </row>
    <row r="2911" ht="17" customHeight="1">
      <c r="A2911" s="23" t="n"/>
      <c r="B2911" s="21" t="n"/>
      <c r="C2911" s="21" t="n"/>
      <c r="D2911" s="29">
        <f>IF(OR($O2911="",$O2911="なし"),"",INDEX('案件'!$B$5:$B$84,$O2911)&amp;"")</f>
        <v/>
      </c>
      <c r="E2911" s="19" t="n"/>
      <c r="F2911" s="22" t="n"/>
      <c r="G2911" s="22" t="n"/>
      <c r="H2911" s="19" t="n"/>
      <c r="I2911" s="30">
        <f>IF(AND($F2911="",$G2911=""),"",IF(N('設定'!$B$11)&gt;0,ROUND((N($F2911)*60+N($G2911))/N('設定'!$B$11),0)*N('設定'!$B$11),(N($F2911)*60+N($G2911)))/60)</f>
        <v/>
      </c>
      <c r="J2911" s="31">
        <f>IF(OR($I2911="",$P2911="",$P2911="なし"),"",$I2911*N(INDEX('メンバー'!$D$5:$D$24,$P2911)))</f>
        <v/>
      </c>
      <c r="K2911" s="32">
        <f>IF(OR($O2911="",$O2911="なし"),"",INDEX('案件'!$D$5:$D$84,$O2911)&amp;"")</f>
        <v/>
      </c>
      <c r="L2911" s="32">
        <f>IF(AND($A2911="",$B2911="",$C2911="",$F2911="",$G2911=""),"",IF(NOT(ISNUMBER($A2911)),"日付がない",IF($P2911="","氏名がない",IF($P2911="なし","氏名がメンバーにない",IF($O2911="","案件コードがない",IF($O2911="なし","案件コードが案件にない",IF($I2911="","時間がない",IF((N($F2911)*60+N($G2911))=0,"時間が0",IF($I2911=0,"丸めると0分","")))))))))</f>
        <v/>
      </c>
      <c r="M2911" s="58" t="n"/>
      <c r="N2911" s="33">
        <f>IF(ISNUMBER($A2911),DATE(YEAR($A2911),MONTH($A2911),1),"")</f>
        <v/>
      </c>
      <c r="O2911" s="34">
        <f>IF($C2911="","",IFERROR(MATCH($C2911,'案件'!$A$5:$A$84,0),"なし"))</f>
        <v/>
      </c>
      <c r="P2911" s="34">
        <f>IF($B2911="","",IFERROR(MATCH($B2911,'メンバー'!$B$5:$B$24,0),"なし"))</f>
        <v/>
      </c>
    </row>
    <row r="2912" ht="17" customHeight="1">
      <c r="A2912" s="23" t="n"/>
      <c r="B2912" s="21" t="n"/>
      <c r="C2912" s="21" t="n"/>
      <c r="D2912" s="29">
        <f>IF(OR($O2912="",$O2912="なし"),"",INDEX('案件'!$B$5:$B$84,$O2912)&amp;"")</f>
        <v/>
      </c>
      <c r="E2912" s="19" t="n"/>
      <c r="F2912" s="22" t="n"/>
      <c r="G2912" s="22" t="n"/>
      <c r="H2912" s="19" t="n"/>
      <c r="I2912" s="30">
        <f>IF(AND($F2912="",$G2912=""),"",IF(N('設定'!$B$11)&gt;0,ROUND((N($F2912)*60+N($G2912))/N('設定'!$B$11),0)*N('設定'!$B$11),(N($F2912)*60+N($G2912)))/60)</f>
        <v/>
      </c>
      <c r="J2912" s="31">
        <f>IF(OR($I2912="",$P2912="",$P2912="なし"),"",$I2912*N(INDEX('メンバー'!$D$5:$D$24,$P2912)))</f>
        <v/>
      </c>
      <c r="K2912" s="32">
        <f>IF(OR($O2912="",$O2912="なし"),"",INDEX('案件'!$D$5:$D$84,$O2912)&amp;"")</f>
        <v/>
      </c>
      <c r="L2912" s="32">
        <f>IF(AND($A2912="",$B2912="",$C2912="",$F2912="",$G2912=""),"",IF(NOT(ISNUMBER($A2912)),"日付がない",IF($P2912="","氏名がない",IF($P2912="なし","氏名がメンバーにない",IF($O2912="","案件コードがない",IF($O2912="なし","案件コードが案件にない",IF($I2912="","時間がない",IF((N($F2912)*60+N($G2912))=0,"時間が0",IF($I2912=0,"丸めると0分","")))))))))</f>
        <v/>
      </c>
      <c r="M2912" s="58" t="n"/>
      <c r="N2912" s="33">
        <f>IF(ISNUMBER($A2912),DATE(YEAR($A2912),MONTH($A2912),1),"")</f>
        <v/>
      </c>
      <c r="O2912" s="34">
        <f>IF($C2912="","",IFERROR(MATCH($C2912,'案件'!$A$5:$A$84,0),"なし"))</f>
        <v/>
      </c>
      <c r="P2912" s="34">
        <f>IF($B2912="","",IFERROR(MATCH($B2912,'メンバー'!$B$5:$B$24,0),"なし"))</f>
        <v/>
      </c>
    </row>
    <row r="2913" ht="17" customHeight="1">
      <c r="A2913" s="23" t="n"/>
      <c r="B2913" s="21" t="n"/>
      <c r="C2913" s="21" t="n"/>
      <c r="D2913" s="29">
        <f>IF(OR($O2913="",$O2913="なし"),"",INDEX('案件'!$B$5:$B$84,$O2913)&amp;"")</f>
        <v/>
      </c>
      <c r="E2913" s="19" t="n"/>
      <c r="F2913" s="22" t="n"/>
      <c r="G2913" s="22" t="n"/>
      <c r="H2913" s="19" t="n"/>
      <c r="I2913" s="30">
        <f>IF(AND($F2913="",$G2913=""),"",IF(N('設定'!$B$11)&gt;0,ROUND((N($F2913)*60+N($G2913))/N('設定'!$B$11),0)*N('設定'!$B$11),(N($F2913)*60+N($G2913)))/60)</f>
        <v/>
      </c>
      <c r="J2913" s="31">
        <f>IF(OR($I2913="",$P2913="",$P2913="なし"),"",$I2913*N(INDEX('メンバー'!$D$5:$D$24,$P2913)))</f>
        <v/>
      </c>
      <c r="K2913" s="32">
        <f>IF(OR($O2913="",$O2913="なし"),"",INDEX('案件'!$D$5:$D$84,$O2913)&amp;"")</f>
        <v/>
      </c>
      <c r="L2913" s="32">
        <f>IF(AND($A2913="",$B2913="",$C2913="",$F2913="",$G2913=""),"",IF(NOT(ISNUMBER($A2913)),"日付がない",IF($P2913="","氏名がない",IF($P2913="なし","氏名がメンバーにない",IF($O2913="","案件コードがない",IF($O2913="なし","案件コードが案件にない",IF($I2913="","時間がない",IF((N($F2913)*60+N($G2913))=0,"時間が0",IF($I2913=0,"丸めると0分","")))))))))</f>
        <v/>
      </c>
      <c r="M2913" s="58" t="n"/>
      <c r="N2913" s="33">
        <f>IF(ISNUMBER($A2913),DATE(YEAR($A2913),MONTH($A2913),1),"")</f>
        <v/>
      </c>
      <c r="O2913" s="34">
        <f>IF($C2913="","",IFERROR(MATCH($C2913,'案件'!$A$5:$A$84,0),"なし"))</f>
        <v/>
      </c>
      <c r="P2913" s="34">
        <f>IF($B2913="","",IFERROR(MATCH($B2913,'メンバー'!$B$5:$B$24,0),"なし"))</f>
        <v/>
      </c>
    </row>
    <row r="2914" ht="17" customHeight="1">
      <c r="A2914" s="23" t="n"/>
      <c r="B2914" s="21" t="n"/>
      <c r="C2914" s="21" t="n"/>
      <c r="D2914" s="29">
        <f>IF(OR($O2914="",$O2914="なし"),"",INDEX('案件'!$B$5:$B$84,$O2914)&amp;"")</f>
        <v/>
      </c>
      <c r="E2914" s="19" t="n"/>
      <c r="F2914" s="22" t="n"/>
      <c r="G2914" s="22" t="n"/>
      <c r="H2914" s="19" t="n"/>
      <c r="I2914" s="30">
        <f>IF(AND($F2914="",$G2914=""),"",IF(N('設定'!$B$11)&gt;0,ROUND((N($F2914)*60+N($G2914))/N('設定'!$B$11),0)*N('設定'!$B$11),(N($F2914)*60+N($G2914)))/60)</f>
        <v/>
      </c>
      <c r="J2914" s="31">
        <f>IF(OR($I2914="",$P2914="",$P2914="なし"),"",$I2914*N(INDEX('メンバー'!$D$5:$D$24,$P2914)))</f>
        <v/>
      </c>
      <c r="K2914" s="32">
        <f>IF(OR($O2914="",$O2914="なし"),"",INDEX('案件'!$D$5:$D$84,$O2914)&amp;"")</f>
        <v/>
      </c>
      <c r="L2914" s="32">
        <f>IF(AND($A2914="",$B2914="",$C2914="",$F2914="",$G2914=""),"",IF(NOT(ISNUMBER($A2914)),"日付がない",IF($P2914="","氏名がない",IF($P2914="なし","氏名がメンバーにない",IF($O2914="","案件コードがない",IF($O2914="なし","案件コードが案件にない",IF($I2914="","時間がない",IF((N($F2914)*60+N($G2914))=0,"時間が0",IF($I2914=0,"丸めると0分","")))))))))</f>
        <v/>
      </c>
      <c r="M2914" s="58" t="n"/>
      <c r="N2914" s="33">
        <f>IF(ISNUMBER($A2914),DATE(YEAR($A2914),MONTH($A2914),1),"")</f>
        <v/>
      </c>
      <c r="O2914" s="34">
        <f>IF($C2914="","",IFERROR(MATCH($C2914,'案件'!$A$5:$A$84,0),"なし"))</f>
        <v/>
      </c>
      <c r="P2914" s="34">
        <f>IF($B2914="","",IFERROR(MATCH($B2914,'メンバー'!$B$5:$B$24,0),"なし"))</f>
        <v/>
      </c>
    </row>
    <row r="2915" ht="17" customHeight="1">
      <c r="A2915" s="23" t="n"/>
      <c r="B2915" s="21" t="n"/>
      <c r="C2915" s="21" t="n"/>
      <c r="D2915" s="29">
        <f>IF(OR($O2915="",$O2915="なし"),"",INDEX('案件'!$B$5:$B$84,$O2915)&amp;"")</f>
        <v/>
      </c>
      <c r="E2915" s="19" t="n"/>
      <c r="F2915" s="22" t="n"/>
      <c r="G2915" s="22" t="n"/>
      <c r="H2915" s="19" t="n"/>
      <c r="I2915" s="30">
        <f>IF(AND($F2915="",$G2915=""),"",IF(N('設定'!$B$11)&gt;0,ROUND((N($F2915)*60+N($G2915))/N('設定'!$B$11),0)*N('設定'!$B$11),(N($F2915)*60+N($G2915)))/60)</f>
        <v/>
      </c>
      <c r="J2915" s="31">
        <f>IF(OR($I2915="",$P2915="",$P2915="なし"),"",$I2915*N(INDEX('メンバー'!$D$5:$D$24,$P2915)))</f>
        <v/>
      </c>
      <c r="K2915" s="32">
        <f>IF(OR($O2915="",$O2915="なし"),"",INDEX('案件'!$D$5:$D$84,$O2915)&amp;"")</f>
        <v/>
      </c>
      <c r="L2915" s="32">
        <f>IF(AND($A2915="",$B2915="",$C2915="",$F2915="",$G2915=""),"",IF(NOT(ISNUMBER($A2915)),"日付がない",IF($P2915="","氏名がない",IF($P2915="なし","氏名がメンバーにない",IF($O2915="","案件コードがない",IF($O2915="なし","案件コードが案件にない",IF($I2915="","時間がない",IF((N($F2915)*60+N($G2915))=0,"時間が0",IF($I2915=0,"丸めると0分","")))))))))</f>
        <v/>
      </c>
      <c r="M2915" s="58" t="n"/>
      <c r="N2915" s="33">
        <f>IF(ISNUMBER($A2915),DATE(YEAR($A2915),MONTH($A2915),1),"")</f>
        <v/>
      </c>
      <c r="O2915" s="34">
        <f>IF($C2915="","",IFERROR(MATCH($C2915,'案件'!$A$5:$A$84,0),"なし"))</f>
        <v/>
      </c>
      <c r="P2915" s="34">
        <f>IF($B2915="","",IFERROR(MATCH($B2915,'メンバー'!$B$5:$B$24,0),"なし"))</f>
        <v/>
      </c>
    </row>
    <row r="2916" ht="17" customHeight="1">
      <c r="A2916" s="23" t="n"/>
      <c r="B2916" s="21" t="n"/>
      <c r="C2916" s="21" t="n"/>
      <c r="D2916" s="29">
        <f>IF(OR($O2916="",$O2916="なし"),"",INDEX('案件'!$B$5:$B$84,$O2916)&amp;"")</f>
        <v/>
      </c>
      <c r="E2916" s="19" t="n"/>
      <c r="F2916" s="22" t="n"/>
      <c r="G2916" s="22" t="n"/>
      <c r="H2916" s="19" t="n"/>
      <c r="I2916" s="30">
        <f>IF(AND($F2916="",$G2916=""),"",IF(N('設定'!$B$11)&gt;0,ROUND((N($F2916)*60+N($G2916))/N('設定'!$B$11),0)*N('設定'!$B$11),(N($F2916)*60+N($G2916)))/60)</f>
        <v/>
      </c>
      <c r="J2916" s="31">
        <f>IF(OR($I2916="",$P2916="",$P2916="なし"),"",$I2916*N(INDEX('メンバー'!$D$5:$D$24,$P2916)))</f>
        <v/>
      </c>
      <c r="K2916" s="32">
        <f>IF(OR($O2916="",$O2916="なし"),"",INDEX('案件'!$D$5:$D$84,$O2916)&amp;"")</f>
        <v/>
      </c>
      <c r="L2916" s="32">
        <f>IF(AND($A2916="",$B2916="",$C2916="",$F2916="",$G2916=""),"",IF(NOT(ISNUMBER($A2916)),"日付がない",IF($P2916="","氏名がない",IF($P2916="なし","氏名がメンバーにない",IF($O2916="","案件コードがない",IF($O2916="なし","案件コードが案件にない",IF($I2916="","時間がない",IF((N($F2916)*60+N($G2916))=0,"時間が0",IF($I2916=0,"丸めると0分","")))))))))</f>
        <v/>
      </c>
      <c r="M2916" s="58" t="n"/>
      <c r="N2916" s="33">
        <f>IF(ISNUMBER($A2916),DATE(YEAR($A2916),MONTH($A2916),1),"")</f>
        <v/>
      </c>
      <c r="O2916" s="34">
        <f>IF($C2916="","",IFERROR(MATCH($C2916,'案件'!$A$5:$A$84,0),"なし"))</f>
        <v/>
      </c>
      <c r="P2916" s="34">
        <f>IF($B2916="","",IFERROR(MATCH($B2916,'メンバー'!$B$5:$B$24,0),"なし"))</f>
        <v/>
      </c>
    </row>
    <row r="2917" ht="17" customHeight="1">
      <c r="A2917" s="23" t="n"/>
      <c r="B2917" s="21" t="n"/>
      <c r="C2917" s="21" t="n"/>
      <c r="D2917" s="29">
        <f>IF(OR($O2917="",$O2917="なし"),"",INDEX('案件'!$B$5:$B$84,$O2917)&amp;"")</f>
        <v/>
      </c>
      <c r="E2917" s="19" t="n"/>
      <c r="F2917" s="22" t="n"/>
      <c r="G2917" s="22" t="n"/>
      <c r="H2917" s="19" t="n"/>
      <c r="I2917" s="30">
        <f>IF(AND($F2917="",$G2917=""),"",IF(N('設定'!$B$11)&gt;0,ROUND((N($F2917)*60+N($G2917))/N('設定'!$B$11),0)*N('設定'!$B$11),(N($F2917)*60+N($G2917)))/60)</f>
        <v/>
      </c>
      <c r="J2917" s="31">
        <f>IF(OR($I2917="",$P2917="",$P2917="なし"),"",$I2917*N(INDEX('メンバー'!$D$5:$D$24,$P2917)))</f>
        <v/>
      </c>
      <c r="K2917" s="32">
        <f>IF(OR($O2917="",$O2917="なし"),"",INDEX('案件'!$D$5:$D$84,$O2917)&amp;"")</f>
        <v/>
      </c>
      <c r="L2917" s="32">
        <f>IF(AND($A2917="",$B2917="",$C2917="",$F2917="",$G2917=""),"",IF(NOT(ISNUMBER($A2917)),"日付がない",IF($P2917="","氏名がない",IF($P2917="なし","氏名がメンバーにない",IF($O2917="","案件コードがない",IF($O2917="なし","案件コードが案件にない",IF($I2917="","時間がない",IF((N($F2917)*60+N($G2917))=0,"時間が0",IF($I2917=0,"丸めると0分","")))))))))</f>
        <v/>
      </c>
      <c r="M2917" s="58" t="n"/>
      <c r="N2917" s="33">
        <f>IF(ISNUMBER($A2917),DATE(YEAR($A2917),MONTH($A2917),1),"")</f>
        <v/>
      </c>
      <c r="O2917" s="34">
        <f>IF($C2917="","",IFERROR(MATCH($C2917,'案件'!$A$5:$A$84,0),"なし"))</f>
        <v/>
      </c>
      <c r="P2917" s="34">
        <f>IF($B2917="","",IFERROR(MATCH($B2917,'メンバー'!$B$5:$B$24,0),"なし"))</f>
        <v/>
      </c>
    </row>
    <row r="2918" ht="17" customHeight="1">
      <c r="A2918" s="23" t="n"/>
      <c r="B2918" s="21" t="n"/>
      <c r="C2918" s="21" t="n"/>
      <c r="D2918" s="29">
        <f>IF(OR($O2918="",$O2918="なし"),"",INDEX('案件'!$B$5:$B$84,$O2918)&amp;"")</f>
        <v/>
      </c>
      <c r="E2918" s="19" t="n"/>
      <c r="F2918" s="22" t="n"/>
      <c r="G2918" s="22" t="n"/>
      <c r="H2918" s="19" t="n"/>
      <c r="I2918" s="30">
        <f>IF(AND($F2918="",$G2918=""),"",IF(N('設定'!$B$11)&gt;0,ROUND((N($F2918)*60+N($G2918))/N('設定'!$B$11),0)*N('設定'!$B$11),(N($F2918)*60+N($G2918)))/60)</f>
        <v/>
      </c>
      <c r="J2918" s="31">
        <f>IF(OR($I2918="",$P2918="",$P2918="なし"),"",$I2918*N(INDEX('メンバー'!$D$5:$D$24,$P2918)))</f>
        <v/>
      </c>
      <c r="K2918" s="32">
        <f>IF(OR($O2918="",$O2918="なし"),"",INDEX('案件'!$D$5:$D$84,$O2918)&amp;"")</f>
        <v/>
      </c>
      <c r="L2918" s="32">
        <f>IF(AND($A2918="",$B2918="",$C2918="",$F2918="",$G2918=""),"",IF(NOT(ISNUMBER($A2918)),"日付がない",IF($P2918="","氏名がない",IF($P2918="なし","氏名がメンバーにない",IF($O2918="","案件コードがない",IF($O2918="なし","案件コードが案件にない",IF($I2918="","時間がない",IF((N($F2918)*60+N($G2918))=0,"時間が0",IF($I2918=0,"丸めると0分","")))))))))</f>
        <v/>
      </c>
      <c r="M2918" s="58" t="n"/>
      <c r="N2918" s="33">
        <f>IF(ISNUMBER($A2918),DATE(YEAR($A2918),MONTH($A2918),1),"")</f>
        <v/>
      </c>
      <c r="O2918" s="34">
        <f>IF($C2918="","",IFERROR(MATCH($C2918,'案件'!$A$5:$A$84,0),"なし"))</f>
        <v/>
      </c>
      <c r="P2918" s="34">
        <f>IF($B2918="","",IFERROR(MATCH($B2918,'メンバー'!$B$5:$B$24,0),"なし"))</f>
        <v/>
      </c>
    </row>
    <row r="2919" ht="17" customHeight="1">
      <c r="A2919" s="23" t="n"/>
      <c r="B2919" s="21" t="n"/>
      <c r="C2919" s="21" t="n"/>
      <c r="D2919" s="29">
        <f>IF(OR($O2919="",$O2919="なし"),"",INDEX('案件'!$B$5:$B$84,$O2919)&amp;"")</f>
        <v/>
      </c>
      <c r="E2919" s="19" t="n"/>
      <c r="F2919" s="22" t="n"/>
      <c r="G2919" s="22" t="n"/>
      <c r="H2919" s="19" t="n"/>
      <c r="I2919" s="30">
        <f>IF(AND($F2919="",$G2919=""),"",IF(N('設定'!$B$11)&gt;0,ROUND((N($F2919)*60+N($G2919))/N('設定'!$B$11),0)*N('設定'!$B$11),(N($F2919)*60+N($G2919)))/60)</f>
        <v/>
      </c>
      <c r="J2919" s="31">
        <f>IF(OR($I2919="",$P2919="",$P2919="なし"),"",$I2919*N(INDEX('メンバー'!$D$5:$D$24,$P2919)))</f>
        <v/>
      </c>
      <c r="K2919" s="32">
        <f>IF(OR($O2919="",$O2919="なし"),"",INDEX('案件'!$D$5:$D$84,$O2919)&amp;"")</f>
        <v/>
      </c>
      <c r="L2919" s="32">
        <f>IF(AND($A2919="",$B2919="",$C2919="",$F2919="",$G2919=""),"",IF(NOT(ISNUMBER($A2919)),"日付がない",IF($P2919="","氏名がない",IF($P2919="なし","氏名がメンバーにない",IF($O2919="","案件コードがない",IF($O2919="なし","案件コードが案件にない",IF($I2919="","時間がない",IF((N($F2919)*60+N($G2919))=0,"時間が0",IF($I2919=0,"丸めると0分","")))))))))</f>
        <v/>
      </c>
      <c r="M2919" s="58" t="n"/>
      <c r="N2919" s="33">
        <f>IF(ISNUMBER($A2919),DATE(YEAR($A2919),MONTH($A2919),1),"")</f>
        <v/>
      </c>
      <c r="O2919" s="34">
        <f>IF($C2919="","",IFERROR(MATCH($C2919,'案件'!$A$5:$A$84,0),"なし"))</f>
        <v/>
      </c>
      <c r="P2919" s="34">
        <f>IF($B2919="","",IFERROR(MATCH($B2919,'メンバー'!$B$5:$B$24,0),"なし"))</f>
        <v/>
      </c>
    </row>
    <row r="2920" ht="17" customHeight="1">
      <c r="A2920" s="23" t="n"/>
      <c r="B2920" s="21" t="n"/>
      <c r="C2920" s="21" t="n"/>
      <c r="D2920" s="29">
        <f>IF(OR($O2920="",$O2920="なし"),"",INDEX('案件'!$B$5:$B$84,$O2920)&amp;"")</f>
        <v/>
      </c>
      <c r="E2920" s="19" t="n"/>
      <c r="F2920" s="22" t="n"/>
      <c r="G2920" s="22" t="n"/>
      <c r="H2920" s="19" t="n"/>
      <c r="I2920" s="30">
        <f>IF(AND($F2920="",$G2920=""),"",IF(N('設定'!$B$11)&gt;0,ROUND((N($F2920)*60+N($G2920))/N('設定'!$B$11),0)*N('設定'!$B$11),(N($F2920)*60+N($G2920)))/60)</f>
        <v/>
      </c>
      <c r="J2920" s="31">
        <f>IF(OR($I2920="",$P2920="",$P2920="なし"),"",$I2920*N(INDEX('メンバー'!$D$5:$D$24,$P2920)))</f>
        <v/>
      </c>
      <c r="K2920" s="32">
        <f>IF(OR($O2920="",$O2920="なし"),"",INDEX('案件'!$D$5:$D$84,$O2920)&amp;"")</f>
        <v/>
      </c>
      <c r="L2920" s="32">
        <f>IF(AND($A2920="",$B2920="",$C2920="",$F2920="",$G2920=""),"",IF(NOT(ISNUMBER($A2920)),"日付がない",IF($P2920="","氏名がない",IF($P2920="なし","氏名がメンバーにない",IF($O2920="","案件コードがない",IF($O2920="なし","案件コードが案件にない",IF($I2920="","時間がない",IF((N($F2920)*60+N($G2920))=0,"時間が0",IF($I2920=0,"丸めると0分","")))))))))</f>
        <v/>
      </c>
      <c r="M2920" s="58" t="n"/>
      <c r="N2920" s="33">
        <f>IF(ISNUMBER($A2920),DATE(YEAR($A2920),MONTH($A2920),1),"")</f>
        <v/>
      </c>
      <c r="O2920" s="34">
        <f>IF($C2920="","",IFERROR(MATCH($C2920,'案件'!$A$5:$A$84,0),"なし"))</f>
        <v/>
      </c>
      <c r="P2920" s="34">
        <f>IF($B2920="","",IFERROR(MATCH($B2920,'メンバー'!$B$5:$B$24,0),"なし"))</f>
        <v/>
      </c>
    </row>
    <row r="2921" ht="17" customHeight="1">
      <c r="A2921" s="23" t="n"/>
      <c r="B2921" s="21" t="n"/>
      <c r="C2921" s="21" t="n"/>
      <c r="D2921" s="29">
        <f>IF(OR($O2921="",$O2921="なし"),"",INDEX('案件'!$B$5:$B$84,$O2921)&amp;"")</f>
        <v/>
      </c>
      <c r="E2921" s="19" t="n"/>
      <c r="F2921" s="22" t="n"/>
      <c r="G2921" s="22" t="n"/>
      <c r="H2921" s="19" t="n"/>
      <c r="I2921" s="30">
        <f>IF(AND($F2921="",$G2921=""),"",IF(N('設定'!$B$11)&gt;0,ROUND((N($F2921)*60+N($G2921))/N('設定'!$B$11),0)*N('設定'!$B$11),(N($F2921)*60+N($G2921)))/60)</f>
        <v/>
      </c>
      <c r="J2921" s="31">
        <f>IF(OR($I2921="",$P2921="",$P2921="なし"),"",$I2921*N(INDEX('メンバー'!$D$5:$D$24,$P2921)))</f>
        <v/>
      </c>
      <c r="K2921" s="32">
        <f>IF(OR($O2921="",$O2921="なし"),"",INDEX('案件'!$D$5:$D$84,$O2921)&amp;"")</f>
        <v/>
      </c>
      <c r="L2921" s="32">
        <f>IF(AND($A2921="",$B2921="",$C2921="",$F2921="",$G2921=""),"",IF(NOT(ISNUMBER($A2921)),"日付がない",IF($P2921="","氏名がない",IF($P2921="なし","氏名がメンバーにない",IF($O2921="","案件コードがない",IF($O2921="なし","案件コードが案件にない",IF($I2921="","時間がない",IF((N($F2921)*60+N($G2921))=0,"時間が0",IF($I2921=0,"丸めると0分","")))))))))</f>
        <v/>
      </c>
      <c r="M2921" s="58" t="n"/>
      <c r="N2921" s="33">
        <f>IF(ISNUMBER($A2921),DATE(YEAR($A2921),MONTH($A2921),1),"")</f>
        <v/>
      </c>
      <c r="O2921" s="34">
        <f>IF($C2921="","",IFERROR(MATCH($C2921,'案件'!$A$5:$A$84,0),"なし"))</f>
        <v/>
      </c>
      <c r="P2921" s="34">
        <f>IF($B2921="","",IFERROR(MATCH($B2921,'メンバー'!$B$5:$B$24,0),"なし"))</f>
        <v/>
      </c>
    </row>
    <row r="2922" ht="17" customHeight="1">
      <c r="A2922" s="23" t="n"/>
      <c r="B2922" s="21" t="n"/>
      <c r="C2922" s="21" t="n"/>
      <c r="D2922" s="29">
        <f>IF(OR($O2922="",$O2922="なし"),"",INDEX('案件'!$B$5:$B$84,$O2922)&amp;"")</f>
        <v/>
      </c>
      <c r="E2922" s="19" t="n"/>
      <c r="F2922" s="22" t="n"/>
      <c r="G2922" s="22" t="n"/>
      <c r="H2922" s="19" t="n"/>
      <c r="I2922" s="30">
        <f>IF(AND($F2922="",$G2922=""),"",IF(N('設定'!$B$11)&gt;0,ROUND((N($F2922)*60+N($G2922))/N('設定'!$B$11),0)*N('設定'!$B$11),(N($F2922)*60+N($G2922)))/60)</f>
        <v/>
      </c>
      <c r="J2922" s="31">
        <f>IF(OR($I2922="",$P2922="",$P2922="なし"),"",$I2922*N(INDEX('メンバー'!$D$5:$D$24,$P2922)))</f>
        <v/>
      </c>
      <c r="K2922" s="32">
        <f>IF(OR($O2922="",$O2922="なし"),"",INDEX('案件'!$D$5:$D$84,$O2922)&amp;"")</f>
        <v/>
      </c>
      <c r="L2922" s="32">
        <f>IF(AND($A2922="",$B2922="",$C2922="",$F2922="",$G2922=""),"",IF(NOT(ISNUMBER($A2922)),"日付がない",IF($P2922="","氏名がない",IF($P2922="なし","氏名がメンバーにない",IF($O2922="","案件コードがない",IF($O2922="なし","案件コードが案件にない",IF($I2922="","時間がない",IF((N($F2922)*60+N($G2922))=0,"時間が0",IF($I2922=0,"丸めると0分","")))))))))</f>
        <v/>
      </c>
      <c r="M2922" s="58" t="n"/>
      <c r="N2922" s="33">
        <f>IF(ISNUMBER($A2922),DATE(YEAR($A2922),MONTH($A2922),1),"")</f>
        <v/>
      </c>
      <c r="O2922" s="34">
        <f>IF($C2922="","",IFERROR(MATCH($C2922,'案件'!$A$5:$A$84,0),"なし"))</f>
        <v/>
      </c>
      <c r="P2922" s="34">
        <f>IF($B2922="","",IFERROR(MATCH($B2922,'メンバー'!$B$5:$B$24,0),"なし"))</f>
        <v/>
      </c>
    </row>
    <row r="2923" ht="17" customHeight="1">
      <c r="A2923" s="23" t="n"/>
      <c r="B2923" s="21" t="n"/>
      <c r="C2923" s="21" t="n"/>
      <c r="D2923" s="29">
        <f>IF(OR($O2923="",$O2923="なし"),"",INDEX('案件'!$B$5:$B$84,$O2923)&amp;"")</f>
        <v/>
      </c>
      <c r="E2923" s="19" t="n"/>
      <c r="F2923" s="22" t="n"/>
      <c r="G2923" s="22" t="n"/>
      <c r="H2923" s="19" t="n"/>
      <c r="I2923" s="30">
        <f>IF(AND($F2923="",$G2923=""),"",IF(N('設定'!$B$11)&gt;0,ROUND((N($F2923)*60+N($G2923))/N('設定'!$B$11),0)*N('設定'!$B$11),(N($F2923)*60+N($G2923)))/60)</f>
        <v/>
      </c>
      <c r="J2923" s="31">
        <f>IF(OR($I2923="",$P2923="",$P2923="なし"),"",$I2923*N(INDEX('メンバー'!$D$5:$D$24,$P2923)))</f>
        <v/>
      </c>
      <c r="K2923" s="32">
        <f>IF(OR($O2923="",$O2923="なし"),"",INDEX('案件'!$D$5:$D$84,$O2923)&amp;"")</f>
        <v/>
      </c>
      <c r="L2923" s="32">
        <f>IF(AND($A2923="",$B2923="",$C2923="",$F2923="",$G2923=""),"",IF(NOT(ISNUMBER($A2923)),"日付がない",IF($P2923="","氏名がない",IF($P2923="なし","氏名がメンバーにない",IF($O2923="","案件コードがない",IF($O2923="なし","案件コードが案件にない",IF($I2923="","時間がない",IF((N($F2923)*60+N($G2923))=0,"時間が0",IF($I2923=0,"丸めると0分","")))))))))</f>
        <v/>
      </c>
      <c r="M2923" s="58" t="n"/>
      <c r="N2923" s="33">
        <f>IF(ISNUMBER($A2923),DATE(YEAR($A2923),MONTH($A2923),1),"")</f>
        <v/>
      </c>
      <c r="O2923" s="34">
        <f>IF($C2923="","",IFERROR(MATCH($C2923,'案件'!$A$5:$A$84,0),"なし"))</f>
        <v/>
      </c>
      <c r="P2923" s="34">
        <f>IF($B2923="","",IFERROR(MATCH($B2923,'メンバー'!$B$5:$B$24,0),"なし"))</f>
        <v/>
      </c>
    </row>
    <row r="2924" ht="17" customHeight="1">
      <c r="A2924" s="23" t="n"/>
      <c r="B2924" s="21" t="n"/>
      <c r="C2924" s="21" t="n"/>
      <c r="D2924" s="29">
        <f>IF(OR($O2924="",$O2924="なし"),"",INDEX('案件'!$B$5:$B$84,$O2924)&amp;"")</f>
        <v/>
      </c>
      <c r="E2924" s="19" t="n"/>
      <c r="F2924" s="22" t="n"/>
      <c r="G2924" s="22" t="n"/>
      <c r="H2924" s="19" t="n"/>
      <c r="I2924" s="30">
        <f>IF(AND($F2924="",$G2924=""),"",IF(N('設定'!$B$11)&gt;0,ROUND((N($F2924)*60+N($G2924))/N('設定'!$B$11),0)*N('設定'!$B$11),(N($F2924)*60+N($G2924)))/60)</f>
        <v/>
      </c>
      <c r="J2924" s="31">
        <f>IF(OR($I2924="",$P2924="",$P2924="なし"),"",$I2924*N(INDEX('メンバー'!$D$5:$D$24,$P2924)))</f>
        <v/>
      </c>
      <c r="K2924" s="32">
        <f>IF(OR($O2924="",$O2924="なし"),"",INDEX('案件'!$D$5:$D$84,$O2924)&amp;"")</f>
        <v/>
      </c>
      <c r="L2924" s="32">
        <f>IF(AND($A2924="",$B2924="",$C2924="",$F2924="",$G2924=""),"",IF(NOT(ISNUMBER($A2924)),"日付がない",IF($P2924="","氏名がない",IF($P2924="なし","氏名がメンバーにない",IF($O2924="","案件コードがない",IF($O2924="なし","案件コードが案件にない",IF($I2924="","時間がない",IF((N($F2924)*60+N($G2924))=0,"時間が0",IF($I2924=0,"丸めると0分","")))))))))</f>
        <v/>
      </c>
      <c r="M2924" s="58" t="n"/>
      <c r="N2924" s="33">
        <f>IF(ISNUMBER($A2924),DATE(YEAR($A2924),MONTH($A2924),1),"")</f>
        <v/>
      </c>
      <c r="O2924" s="34">
        <f>IF($C2924="","",IFERROR(MATCH($C2924,'案件'!$A$5:$A$84,0),"なし"))</f>
        <v/>
      </c>
      <c r="P2924" s="34">
        <f>IF($B2924="","",IFERROR(MATCH($B2924,'メンバー'!$B$5:$B$24,0),"なし"))</f>
        <v/>
      </c>
    </row>
    <row r="2925" ht="17" customHeight="1">
      <c r="A2925" s="23" t="n"/>
      <c r="B2925" s="21" t="n"/>
      <c r="C2925" s="21" t="n"/>
      <c r="D2925" s="29">
        <f>IF(OR($O2925="",$O2925="なし"),"",INDEX('案件'!$B$5:$B$84,$O2925)&amp;"")</f>
        <v/>
      </c>
      <c r="E2925" s="19" t="n"/>
      <c r="F2925" s="22" t="n"/>
      <c r="G2925" s="22" t="n"/>
      <c r="H2925" s="19" t="n"/>
      <c r="I2925" s="30">
        <f>IF(AND($F2925="",$G2925=""),"",IF(N('設定'!$B$11)&gt;0,ROUND((N($F2925)*60+N($G2925))/N('設定'!$B$11),0)*N('設定'!$B$11),(N($F2925)*60+N($G2925)))/60)</f>
        <v/>
      </c>
      <c r="J2925" s="31">
        <f>IF(OR($I2925="",$P2925="",$P2925="なし"),"",$I2925*N(INDEX('メンバー'!$D$5:$D$24,$P2925)))</f>
        <v/>
      </c>
      <c r="K2925" s="32">
        <f>IF(OR($O2925="",$O2925="なし"),"",INDEX('案件'!$D$5:$D$84,$O2925)&amp;"")</f>
        <v/>
      </c>
      <c r="L2925" s="32">
        <f>IF(AND($A2925="",$B2925="",$C2925="",$F2925="",$G2925=""),"",IF(NOT(ISNUMBER($A2925)),"日付がない",IF($P2925="","氏名がない",IF($P2925="なし","氏名がメンバーにない",IF($O2925="","案件コードがない",IF($O2925="なし","案件コードが案件にない",IF($I2925="","時間がない",IF((N($F2925)*60+N($G2925))=0,"時間が0",IF($I2925=0,"丸めると0分","")))))))))</f>
        <v/>
      </c>
      <c r="M2925" s="58" t="n"/>
      <c r="N2925" s="33">
        <f>IF(ISNUMBER($A2925),DATE(YEAR($A2925),MONTH($A2925),1),"")</f>
        <v/>
      </c>
      <c r="O2925" s="34">
        <f>IF($C2925="","",IFERROR(MATCH($C2925,'案件'!$A$5:$A$84,0),"なし"))</f>
        <v/>
      </c>
      <c r="P2925" s="34">
        <f>IF($B2925="","",IFERROR(MATCH($B2925,'メンバー'!$B$5:$B$24,0),"なし"))</f>
        <v/>
      </c>
    </row>
    <row r="2926" ht="17" customHeight="1">
      <c r="A2926" s="23" t="n"/>
      <c r="B2926" s="21" t="n"/>
      <c r="C2926" s="21" t="n"/>
      <c r="D2926" s="29">
        <f>IF(OR($O2926="",$O2926="なし"),"",INDEX('案件'!$B$5:$B$84,$O2926)&amp;"")</f>
        <v/>
      </c>
      <c r="E2926" s="19" t="n"/>
      <c r="F2926" s="22" t="n"/>
      <c r="G2926" s="22" t="n"/>
      <c r="H2926" s="19" t="n"/>
      <c r="I2926" s="30">
        <f>IF(AND($F2926="",$G2926=""),"",IF(N('設定'!$B$11)&gt;0,ROUND((N($F2926)*60+N($G2926))/N('設定'!$B$11),0)*N('設定'!$B$11),(N($F2926)*60+N($G2926)))/60)</f>
        <v/>
      </c>
      <c r="J2926" s="31">
        <f>IF(OR($I2926="",$P2926="",$P2926="なし"),"",$I2926*N(INDEX('メンバー'!$D$5:$D$24,$P2926)))</f>
        <v/>
      </c>
      <c r="K2926" s="32">
        <f>IF(OR($O2926="",$O2926="なし"),"",INDEX('案件'!$D$5:$D$84,$O2926)&amp;"")</f>
        <v/>
      </c>
      <c r="L2926" s="32">
        <f>IF(AND($A2926="",$B2926="",$C2926="",$F2926="",$G2926=""),"",IF(NOT(ISNUMBER($A2926)),"日付がない",IF($P2926="","氏名がない",IF($P2926="なし","氏名がメンバーにない",IF($O2926="","案件コードがない",IF($O2926="なし","案件コードが案件にない",IF($I2926="","時間がない",IF((N($F2926)*60+N($G2926))=0,"時間が0",IF($I2926=0,"丸めると0分","")))))))))</f>
        <v/>
      </c>
      <c r="M2926" s="58" t="n"/>
      <c r="N2926" s="33">
        <f>IF(ISNUMBER($A2926),DATE(YEAR($A2926),MONTH($A2926),1),"")</f>
        <v/>
      </c>
      <c r="O2926" s="34">
        <f>IF($C2926="","",IFERROR(MATCH($C2926,'案件'!$A$5:$A$84,0),"なし"))</f>
        <v/>
      </c>
      <c r="P2926" s="34">
        <f>IF($B2926="","",IFERROR(MATCH($B2926,'メンバー'!$B$5:$B$24,0),"なし"))</f>
        <v/>
      </c>
    </row>
    <row r="2927" ht="17" customHeight="1">
      <c r="A2927" s="23" t="n"/>
      <c r="B2927" s="21" t="n"/>
      <c r="C2927" s="21" t="n"/>
      <c r="D2927" s="29">
        <f>IF(OR($O2927="",$O2927="なし"),"",INDEX('案件'!$B$5:$B$84,$O2927)&amp;"")</f>
        <v/>
      </c>
      <c r="E2927" s="19" t="n"/>
      <c r="F2927" s="22" t="n"/>
      <c r="G2927" s="22" t="n"/>
      <c r="H2927" s="19" t="n"/>
      <c r="I2927" s="30">
        <f>IF(AND($F2927="",$G2927=""),"",IF(N('設定'!$B$11)&gt;0,ROUND((N($F2927)*60+N($G2927))/N('設定'!$B$11),0)*N('設定'!$B$11),(N($F2927)*60+N($G2927)))/60)</f>
        <v/>
      </c>
      <c r="J2927" s="31">
        <f>IF(OR($I2927="",$P2927="",$P2927="なし"),"",$I2927*N(INDEX('メンバー'!$D$5:$D$24,$P2927)))</f>
        <v/>
      </c>
      <c r="K2927" s="32">
        <f>IF(OR($O2927="",$O2927="なし"),"",INDEX('案件'!$D$5:$D$84,$O2927)&amp;"")</f>
        <v/>
      </c>
      <c r="L2927" s="32">
        <f>IF(AND($A2927="",$B2927="",$C2927="",$F2927="",$G2927=""),"",IF(NOT(ISNUMBER($A2927)),"日付がない",IF($P2927="","氏名がない",IF($P2927="なし","氏名がメンバーにない",IF($O2927="","案件コードがない",IF($O2927="なし","案件コードが案件にない",IF($I2927="","時間がない",IF((N($F2927)*60+N($G2927))=0,"時間が0",IF($I2927=0,"丸めると0分","")))))))))</f>
        <v/>
      </c>
      <c r="M2927" s="58" t="n"/>
      <c r="N2927" s="33">
        <f>IF(ISNUMBER($A2927),DATE(YEAR($A2927),MONTH($A2927),1),"")</f>
        <v/>
      </c>
      <c r="O2927" s="34">
        <f>IF($C2927="","",IFERROR(MATCH($C2927,'案件'!$A$5:$A$84,0),"なし"))</f>
        <v/>
      </c>
      <c r="P2927" s="34">
        <f>IF($B2927="","",IFERROR(MATCH($B2927,'メンバー'!$B$5:$B$24,0),"なし"))</f>
        <v/>
      </c>
    </row>
    <row r="2928" ht="17" customHeight="1">
      <c r="A2928" s="23" t="n"/>
      <c r="B2928" s="21" t="n"/>
      <c r="C2928" s="21" t="n"/>
      <c r="D2928" s="29">
        <f>IF(OR($O2928="",$O2928="なし"),"",INDEX('案件'!$B$5:$B$84,$O2928)&amp;"")</f>
        <v/>
      </c>
      <c r="E2928" s="19" t="n"/>
      <c r="F2928" s="22" t="n"/>
      <c r="G2928" s="22" t="n"/>
      <c r="H2928" s="19" t="n"/>
      <c r="I2928" s="30">
        <f>IF(AND($F2928="",$G2928=""),"",IF(N('設定'!$B$11)&gt;0,ROUND((N($F2928)*60+N($G2928))/N('設定'!$B$11),0)*N('設定'!$B$11),(N($F2928)*60+N($G2928)))/60)</f>
        <v/>
      </c>
      <c r="J2928" s="31">
        <f>IF(OR($I2928="",$P2928="",$P2928="なし"),"",$I2928*N(INDEX('メンバー'!$D$5:$D$24,$P2928)))</f>
        <v/>
      </c>
      <c r="K2928" s="32">
        <f>IF(OR($O2928="",$O2928="なし"),"",INDEX('案件'!$D$5:$D$84,$O2928)&amp;"")</f>
        <v/>
      </c>
      <c r="L2928" s="32">
        <f>IF(AND($A2928="",$B2928="",$C2928="",$F2928="",$G2928=""),"",IF(NOT(ISNUMBER($A2928)),"日付がない",IF($P2928="","氏名がない",IF($P2928="なし","氏名がメンバーにない",IF($O2928="","案件コードがない",IF($O2928="なし","案件コードが案件にない",IF($I2928="","時間がない",IF((N($F2928)*60+N($G2928))=0,"時間が0",IF($I2928=0,"丸めると0分","")))))))))</f>
        <v/>
      </c>
      <c r="M2928" s="58" t="n"/>
      <c r="N2928" s="33">
        <f>IF(ISNUMBER($A2928),DATE(YEAR($A2928),MONTH($A2928),1),"")</f>
        <v/>
      </c>
      <c r="O2928" s="34">
        <f>IF($C2928="","",IFERROR(MATCH($C2928,'案件'!$A$5:$A$84,0),"なし"))</f>
        <v/>
      </c>
      <c r="P2928" s="34">
        <f>IF($B2928="","",IFERROR(MATCH($B2928,'メンバー'!$B$5:$B$24,0),"なし"))</f>
        <v/>
      </c>
    </row>
    <row r="2929" ht="17" customHeight="1">
      <c r="A2929" s="23" t="n"/>
      <c r="B2929" s="21" t="n"/>
      <c r="C2929" s="21" t="n"/>
      <c r="D2929" s="29">
        <f>IF(OR($O2929="",$O2929="なし"),"",INDEX('案件'!$B$5:$B$84,$O2929)&amp;"")</f>
        <v/>
      </c>
      <c r="E2929" s="19" t="n"/>
      <c r="F2929" s="22" t="n"/>
      <c r="G2929" s="22" t="n"/>
      <c r="H2929" s="19" t="n"/>
      <c r="I2929" s="30">
        <f>IF(AND($F2929="",$G2929=""),"",IF(N('設定'!$B$11)&gt;0,ROUND((N($F2929)*60+N($G2929))/N('設定'!$B$11),0)*N('設定'!$B$11),(N($F2929)*60+N($G2929)))/60)</f>
        <v/>
      </c>
      <c r="J2929" s="31">
        <f>IF(OR($I2929="",$P2929="",$P2929="なし"),"",$I2929*N(INDEX('メンバー'!$D$5:$D$24,$P2929)))</f>
        <v/>
      </c>
      <c r="K2929" s="32">
        <f>IF(OR($O2929="",$O2929="なし"),"",INDEX('案件'!$D$5:$D$84,$O2929)&amp;"")</f>
        <v/>
      </c>
      <c r="L2929" s="32">
        <f>IF(AND($A2929="",$B2929="",$C2929="",$F2929="",$G2929=""),"",IF(NOT(ISNUMBER($A2929)),"日付がない",IF($P2929="","氏名がない",IF($P2929="なし","氏名がメンバーにない",IF($O2929="","案件コードがない",IF($O2929="なし","案件コードが案件にない",IF($I2929="","時間がない",IF((N($F2929)*60+N($G2929))=0,"時間が0",IF($I2929=0,"丸めると0分","")))))))))</f>
        <v/>
      </c>
      <c r="M2929" s="58" t="n"/>
      <c r="N2929" s="33">
        <f>IF(ISNUMBER($A2929),DATE(YEAR($A2929),MONTH($A2929),1),"")</f>
        <v/>
      </c>
      <c r="O2929" s="34">
        <f>IF($C2929="","",IFERROR(MATCH($C2929,'案件'!$A$5:$A$84,0),"なし"))</f>
        <v/>
      </c>
      <c r="P2929" s="34">
        <f>IF($B2929="","",IFERROR(MATCH($B2929,'メンバー'!$B$5:$B$24,0),"なし"))</f>
        <v/>
      </c>
    </row>
    <row r="2930" ht="17" customHeight="1">
      <c r="A2930" s="23" t="n"/>
      <c r="B2930" s="21" t="n"/>
      <c r="C2930" s="21" t="n"/>
      <c r="D2930" s="29">
        <f>IF(OR($O2930="",$O2930="なし"),"",INDEX('案件'!$B$5:$B$84,$O2930)&amp;"")</f>
        <v/>
      </c>
      <c r="E2930" s="19" t="n"/>
      <c r="F2930" s="22" t="n"/>
      <c r="G2930" s="22" t="n"/>
      <c r="H2930" s="19" t="n"/>
      <c r="I2930" s="30">
        <f>IF(AND($F2930="",$G2930=""),"",IF(N('設定'!$B$11)&gt;0,ROUND((N($F2930)*60+N($G2930))/N('設定'!$B$11),0)*N('設定'!$B$11),(N($F2930)*60+N($G2930)))/60)</f>
        <v/>
      </c>
      <c r="J2930" s="31">
        <f>IF(OR($I2930="",$P2930="",$P2930="なし"),"",$I2930*N(INDEX('メンバー'!$D$5:$D$24,$P2930)))</f>
        <v/>
      </c>
      <c r="K2930" s="32">
        <f>IF(OR($O2930="",$O2930="なし"),"",INDEX('案件'!$D$5:$D$84,$O2930)&amp;"")</f>
        <v/>
      </c>
      <c r="L2930" s="32">
        <f>IF(AND($A2930="",$B2930="",$C2930="",$F2930="",$G2930=""),"",IF(NOT(ISNUMBER($A2930)),"日付がない",IF($P2930="","氏名がない",IF($P2930="なし","氏名がメンバーにない",IF($O2930="","案件コードがない",IF($O2930="なし","案件コードが案件にない",IF($I2930="","時間がない",IF((N($F2930)*60+N($G2930))=0,"時間が0",IF($I2930=0,"丸めると0分","")))))))))</f>
        <v/>
      </c>
      <c r="M2930" s="58" t="n"/>
      <c r="N2930" s="33">
        <f>IF(ISNUMBER($A2930),DATE(YEAR($A2930),MONTH($A2930),1),"")</f>
        <v/>
      </c>
      <c r="O2930" s="34">
        <f>IF($C2930="","",IFERROR(MATCH($C2930,'案件'!$A$5:$A$84,0),"なし"))</f>
        <v/>
      </c>
      <c r="P2930" s="34">
        <f>IF($B2930="","",IFERROR(MATCH($B2930,'メンバー'!$B$5:$B$24,0),"なし"))</f>
        <v/>
      </c>
    </row>
    <row r="2931" ht="17" customHeight="1">
      <c r="A2931" s="23" t="n"/>
      <c r="B2931" s="21" t="n"/>
      <c r="C2931" s="21" t="n"/>
      <c r="D2931" s="29">
        <f>IF(OR($O2931="",$O2931="なし"),"",INDEX('案件'!$B$5:$B$84,$O2931)&amp;"")</f>
        <v/>
      </c>
      <c r="E2931" s="19" t="n"/>
      <c r="F2931" s="22" t="n"/>
      <c r="G2931" s="22" t="n"/>
      <c r="H2931" s="19" t="n"/>
      <c r="I2931" s="30">
        <f>IF(AND($F2931="",$G2931=""),"",IF(N('設定'!$B$11)&gt;0,ROUND((N($F2931)*60+N($G2931))/N('設定'!$B$11),0)*N('設定'!$B$11),(N($F2931)*60+N($G2931)))/60)</f>
        <v/>
      </c>
      <c r="J2931" s="31">
        <f>IF(OR($I2931="",$P2931="",$P2931="なし"),"",$I2931*N(INDEX('メンバー'!$D$5:$D$24,$P2931)))</f>
        <v/>
      </c>
      <c r="K2931" s="32">
        <f>IF(OR($O2931="",$O2931="なし"),"",INDEX('案件'!$D$5:$D$84,$O2931)&amp;"")</f>
        <v/>
      </c>
      <c r="L2931" s="32">
        <f>IF(AND($A2931="",$B2931="",$C2931="",$F2931="",$G2931=""),"",IF(NOT(ISNUMBER($A2931)),"日付がない",IF($P2931="","氏名がない",IF($P2931="なし","氏名がメンバーにない",IF($O2931="","案件コードがない",IF($O2931="なし","案件コードが案件にない",IF($I2931="","時間がない",IF((N($F2931)*60+N($G2931))=0,"時間が0",IF($I2931=0,"丸めると0分","")))))))))</f>
        <v/>
      </c>
      <c r="M2931" s="58" t="n"/>
      <c r="N2931" s="33">
        <f>IF(ISNUMBER($A2931),DATE(YEAR($A2931),MONTH($A2931),1),"")</f>
        <v/>
      </c>
      <c r="O2931" s="34">
        <f>IF($C2931="","",IFERROR(MATCH($C2931,'案件'!$A$5:$A$84,0),"なし"))</f>
        <v/>
      </c>
      <c r="P2931" s="34">
        <f>IF($B2931="","",IFERROR(MATCH($B2931,'メンバー'!$B$5:$B$24,0),"なし"))</f>
        <v/>
      </c>
    </row>
    <row r="2932" ht="17" customHeight="1">
      <c r="A2932" s="23" t="n"/>
      <c r="B2932" s="21" t="n"/>
      <c r="C2932" s="21" t="n"/>
      <c r="D2932" s="29">
        <f>IF(OR($O2932="",$O2932="なし"),"",INDEX('案件'!$B$5:$B$84,$O2932)&amp;"")</f>
        <v/>
      </c>
      <c r="E2932" s="19" t="n"/>
      <c r="F2932" s="22" t="n"/>
      <c r="G2932" s="22" t="n"/>
      <c r="H2932" s="19" t="n"/>
      <c r="I2932" s="30">
        <f>IF(AND($F2932="",$G2932=""),"",IF(N('設定'!$B$11)&gt;0,ROUND((N($F2932)*60+N($G2932))/N('設定'!$B$11),0)*N('設定'!$B$11),(N($F2932)*60+N($G2932)))/60)</f>
        <v/>
      </c>
      <c r="J2932" s="31">
        <f>IF(OR($I2932="",$P2932="",$P2932="なし"),"",$I2932*N(INDEX('メンバー'!$D$5:$D$24,$P2932)))</f>
        <v/>
      </c>
      <c r="K2932" s="32">
        <f>IF(OR($O2932="",$O2932="なし"),"",INDEX('案件'!$D$5:$D$84,$O2932)&amp;"")</f>
        <v/>
      </c>
      <c r="L2932" s="32">
        <f>IF(AND($A2932="",$B2932="",$C2932="",$F2932="",$G2932=""),"",IF(NOT(ISNUMBER($A2932)),"日付がない",IF($P2932="","氏名がない",IF($P2932="なし","氏名がメンバーにない",IF($O2932="","案件コードがない",IF($O2932="なし","案件コードが案件にない",IF($I2932="","時間がない",IF((N($F2932)*60+N($G2932))=0,"時間が0",IF($I2932=0,"丸めると0分","")))))))))</f>
        <v/>
      </c>
      <c r="M2932" s="58" t="n"/>
      <c r="N2932" s="33">
        <f>IF(ISNUMBER($A2932),DATE(YEAR($A2932),MONTH($A2932),1),"")</f>
        <v/>
      </c>
      <c r="O2932" s="34">
        <f>IF($C2932="","",IFERROR(MATCH($C2932,'案件'!$A$5:$A$84,0),"なし"))</f>
        <v/>
      </c>
      <c r="P2932" s="34">
        <f>IF($B2932="","",IFERROR(MATCH($B2932,'メンバー'!$B$5:$B$24,0),"なし"))</f>
        <v/>
      </c>
    </row>
    <row r="2933" ht="17" customHeight="1">
      <c r="A2933" s="23" t="n"/>
      <c r="B2933" s="21" t="n"/>
      <c r="C2933" s="21" t="n"/>
      <c r="D2933" s="29">
        <f>IF(OR($O2933="",$O2933="なし"),"",INDEX('案件'!$B$5:$B$84,$O2933)&amp;"")</f>
        <v/>
      </c>
      <c r="E2933" s="19" t="n"/>
      <c r="F2933" s="22" t="n"/>
      <c r="G2933" s="22" t="n"/>
      <c r="H2933" s="19" t="n"/>
      <c r="I2933" s="30">
        <f>IF(AND($F2933="",$G2933=""),"",IF(N('設定'!$B$11)&gt;0,ROUND((N($F2933)*60+N($G2933))/N('設定'!$B$11),0)*N('設定'!$B$11),(N($F2933)*60+N($G2933)))/60)</f>
        <v/>
      </c>
      <c r="J2933" s="31">
        <f>IF(OR($I2933="",$P2933="",$P2933="なし"),"",$I2933*N(INDEX('メンバー'!$D$5:$D$24,$P2933)))</f>
        <v/>
      </c>
      <c r="K2933" s="32">
        <f>IF(OR($O2933="",$O2933="なし"),"",INDEX('案件'!$D$5:$D$84,$O2933)&amp;"")</f>
        <v/>
      </c>
      <c r="L2933" s="32">
        <f>IF(AND($A2933="",$B2933="",$C2933="",$F2933="",$G2933=""),"",IF(NOT(ISNUMBER($A2933)),"日付がない",IF($P2933="","氏名がない",IF($P2933="なし","氏名がメンバーにない",IF($O2933="","案件コードがない",IF($O2933="なし","案件コードが案件にない",IF($I2933="","時間がない",IF((N($F2933)*60+N($G2933))=0,"時間が0",IF($I2933=0,"丸めると0分","")))))))))</f>
        <v/>
      </c>
      <c r="M2933" s="58" t="n"/>
      <c r="N2933" s="33">
        <f>IF(ISNUMBER($A2933),DATE(YEAR($A2933),MONTH($A2933),1),"")</f>
        <v/>
      </c>
      <c r="O2933" s="34">
        <f>IF($C2933="","",IFERROR(MATCH($C2933,'案件'!$A$5:$A$84,0),"なし"))</f>
        <v/>
      </c>
      <c r="P2933" s="34">
        <f>IF($B2933="","",IFERROR(MATCH($B2933,'メンバー'!$B$5:$B$24,0),"なし"))</f>
        <v/>
      </c>
    </row>
    <row r="2934" ht="17" customHeight="1">
      <c r="A2934" s="23" t="n"/>
      <c r="B2934" s="21" t="n"/>
      <c r="C2934" s="21" t="n"/>
      <c r="D2934" s="29">
        <f>IF(OR($O2934="",$O2934="なし"),"",INDEX('案件'!$B$5:$B$84,$O2934)&amp;"")</f>
        <v/>
      </c>
      <c r="E2934" s="19" t="n"/>
      <c r="F2934" s="22" t="n"/>
      <c r="G2934" s="22" t="n"/>
      <c r="H2934" s="19" t="n"/>
      <c r="I2934" s="30">
        <f>IF(AND($F2934="",$G2934=""),"",IF(N('設定'!$B$11)&gt;0,ROUND((N($F2934)*60+N($G2934))/N('設定'!$B$11),0)*N('設定'!$B$11),(N($F2934)*60+N($G2934)))/60)</f>
        <v/>
      </c>
      <c r="J2934" s="31">
        <f>IF(OR($I2934="",$P2934="",$P2934="なし"),"",$I2934*N(INDEX('メンバー'!$D$5:$D$24,$P2934)))</f>
        <v/>
      </c>
      <c r="K2934" s="32">
        <f>IF(OR($O2934="",$O2934="なし"),"",INDEX('案件'!$D$5:$D$84,$O2934)&amp;"")</f>
        <v/>
      </c>
      <c r="L2934" s="32">
        <f>IF(AND($A2934="",$B2934="",$C2934="",$F2934="",$G2934=""),"",IF(NOT(ISNUMBER($A2934)),"日付がない",IF($P2934="","氏名がない",IF($P2934="なし","氏名がメンバーにない",IF($O2934="","案件コードがない",IF($O2934="なし","案件コードが案件にない",IF($I2934="","時間がない",IF((N($F2934)*60+N($G2934))=0,"時間が0",IF($I2934=0,"丸めると0分","")))))))))</f>
        <v/>
      </c>
      <c r="M2934" s="58" t="n"/>
      <c r="N2934" s="33">
        <f>IF(ISNUMBER($A2934),DATE(YEAR($A2934),MONTH($A2934),1),"")</f>
        <v/>
      </c>
      <c r="O2934" s="34">
        <f>IF($C2934="","",IFERROR(MATCH($C2934,'案件'!$A$5:$A$84,0),"なし"))</f>
        <v/>
      </c>
      <c r="P2934" s="34">
        <f>IF($B2934="","",IFERROR(MATCH($B2934,'メンバー'!$B$5:$B$24,0),"なし"))</f>
        <v/>
      </c>
    </row>
    <row r="2935" ht="17" customHeight="1">
      <c r="A2935" s="23" t="n"/>
      <c r="B2935" s="21" t="n"/>
      <c r="C2935" s="21" t="n"/>
      <c r="D2935" s="29">
        <f>IF(OR($O2935="",$O2935="なし"),"",INDEX('案件'!$B$5:$B$84,$O2935)&amp;"")</f>
        <v/>
      </c>
      <c r="E2935" s="19" t="n"/>
      <c r="F2935" s="22" t="n"/>
      <c r="G2935" s="22" t="n"/>
      <c r="H2935" s="19" t="n"/>
      <c r="I2935" s="30">
        <f>IF(AND($F2935="",$G2935=""),"",IF(N('設定'!$B$11)&gt;0,ROUND((N($F2935)*60+N($G2935))/N('設定'!$B$11),0)*N('設定'!$B$11),(N($F2935)*60+N($G2935)))/60)</f>
        <v/>
      </c>
      <c r="J2935" s="31">
        <f>IF(OR($I2935="",$P2935="",$P2935="なし"),"",$I2935*N(INDEX('メンバー'!$D$5:$D$24,$P2935)))</f>
        <v/>
      </c>
      <c r="K2935" s="32">
        <f>IF(OR($O2935="",$O2935="なし"),"",INDEX('案件'!$D$5:$D$84,$O2935)&amp;"")</f>
        <v/>
      </c>
      <c r="L2935" s="32">
        <f>IF(AND($A2935="",$B2935="",$C2935="",$F2935="",$G2935=""),"",IF(NOT(ISNUMBER($A2935)),"日付がない",IF($P2935="","氏名がない",IF($P2935="なし","氏名がメンバーにない",IF($O2935="","案件コードがない",IF($O2935="なし","案件コードが案件にない",IF($I2935="","時間がない",IF((N($F2935)*60+N($G2935))=0,"時間が0",IF($I2935=0,"丸めると0分","")))))))))</f>
        <v/>
      </c>
      <c r="M2935" s="58" t="n"/>
      <c r="N2935" s="33">
        <f>IF(ISNUMBER($A2935),DATE(YEAR($A2935),MONTH($A2935),1),"")</f>
        <v/>
      </c>
      <c r="O2935" s="34">
        <f>IF($C2935="","",IFERROR(MATCH($C2935,'案件'!$A$5:$A$84,0),"なし"))</f>
        <v/>
      </c>
      <c r="P2935" s="34">
        <f>IF($B2935="","",IFERROR(MATCH($B2935,'メンバー'!$B$5:$B$24,0),"なし"))</f>
        <v/>
      </c>
    </row>
    <row r="2936" ht="17" customHeight="1">
      <c r="A2936" s="23" t="n"/>
      <c r="B2936" s="21" t="n"/>
      <c r="C2936" s="21" t="n"/>
      <c r="D2936" s="29">
        <f>IF(OR($O2936="",$O2936="なし"),"",INDEX('案件'!$B$5:$B$84,$O2936)&amp;"")</f>
        <v/>
      </c>
      <c r="E2936" s="19" t="n"/>
      <c r="F2936" s="22" t="n"/>
      <c r="G2936" s="22" t="n"/>
      <c r="H2936" s="19" t="n"/>
      <c r="I2936" s="30">
        <f>IF(AND($F2936="",$G2936=""),"",IF(N('設定'!$B$11)&gt;0,ROUND((N($F2936)*60+N($G2936))/N('設定'!$B$11),0)*N('設定'!$B$11),(N($F2936)*60+N($G2936)))/60)</f>
        <v/>
      </c>
      <c r="J2936" s="31">
        <f>IF(OR($I2936="",$P2936="",$P2936="なし"),"",$I2936*N(INDEX('メンバー'!$D$5:$D$24,$P2936)))</f>
        <v/>
      </c>
      <c r="K2936" s="32">
        <f>IF(OR($O2936="",$O2936="なし"),"",INDEX('案件'!$D$5:$D$84,$O2936)&amp;"")</f>
        <v/>
      </c>
      <c r="L2936" s="32">
        <f>IF(AND($A2936="",$B2936="",$C2936="",$F2936="",$G2936=""),"",IF(NOT(ISNUMBER($A2936)),"日付がない",IF($P2936="","氏名がない",IF($P2936="なし","氏名がメンバーにない",IF($O2936="","案件コードがない",IF($O2936="なし","案件コードが案件にない",IF($I2936="","時間がない",IF((N($F2936)*60+N($G2936))=0,"時間が0",IF($I2936=0,"丸めると0分","")))))))))</f>
        <v/>
      </c>
      <c r="M2936" s="58" t="n"/>
      <c r="N2936" s="33">
        <f>IF(ISNUMBER($A2936),DATE(YEAR($A2936),MONTH($A2936),1),"")</f>
        <v/>
      </c>
      <c r="O2936" s="34">
        <f>IF($C2936="","",IFERROR(MATCH($C2936,'案件'!$A$5:$A$84,0),"なし"))</f>
        <v/>
      </c>
      <c r="P2936" s="34">
        <f>IF($B2936="","",IFERROR(MATCH($B2936,'メンバー'!$B$5:$B$24,0),"なし"))</f>
        <v/>
      </c>
    </row>
    <row r="2937" ht="17" customHeight="1">
      <c r="A2937" s="23" t="n"/>
      <c r="B2937" s="21" t="n"/>
      <c r="C2937" s="21" t="n"/>
      <c r="D2937" s="29">
        <f>IF(OR($O2937="",$O2937="なし"),"",INDEX('案件'!$B$5:$B$84,$O2937)&amp;"")</f>
        <v/>
      </c>
      <c r="E2937" s="19" t="n"/>
      <c r="F2937" s="22" t="n"/>
      <c r="G2937" s="22" t="n"/>
      <c r="H2937" s="19" t="n"/>
      <c r="I2937" s="30">
        <f>IF(AND($F2937="",$G2937=""),"",IF(N('設定'!$B$11)&gt;0,ROUND((N($F2937)*60+N($G2937))/N('設定'!$B$11),0)*N('設定'!$B$11),(N($F2937)*60+N($G2937)))/60)</f>
        <v/>
      </c>
      <c r="J2937" s="31">
        <f>IF(OR($I2937="",$P2937="",$P2937="なし"),"",$I2937*N(INDEX('メンバー'!$D$5:$D$24,$P2937)))</f>
        <v/>
      </c>
      <c r="K2937" s="32">
        <f>IF(OR($O2937="",$O2937="なし"),"",INDEX('案件'!$D$5:$D$84,$O2937)&amp;"")</f>
        <v/>
      </c>
      <c r="L2937" s="32">
        <f>IF(AND($A2937="",$B2937="",$C2937="",$F2937="",$G2937=""),"",IF(NOT(ISNUMBER($A2937)),"日付がない",IF($P2937="","氏名がない",IF($P2937="なし","氏名がメンバーにない",IF($O2937="","案件コードがない",IF($O2937="なし","案件コードが案件にない",IF($I2937="","時間がない",IF((N($F2937)*60+N($G2937))=0,"時間が0",IF($I2937=0,"丸めると0分","")))))))))</f>
        <v/>
      </c>
      <c r="M2937" s="58" t="n"/>
      <c r="N2937" s="33">
        <f>IF(ISNUMBER($A2937),DATE(YEAR($A2937),MONTH($A2937),1),"")</f>
        <v/>
      </c>
      <c r="O2937" s="34">
        <f>IF($C2937="","",IFERROR(MATCH($C2937,'案件'!$A$5:$A$84,0),"なし"))</f>
        <v/>
      </c>
      <c r="P2937" s="34">
        <f>IF($B2937="","",IFERROR(MATCH($B2937,'メンバー'!$B$5:$B$24,0),"なし"))</f>
        <v/>
      </c>
    </row>
    <row r="2938" ht="17" customHeight="1">
      <c r="A2938" s="23" t="n"/>
      <c r="B2938" s="21" t="n"/>
      <c r="C2938" s="21" t="n"/>
      <c r="D2938" s="29">
        <f>IF(OR($O2938="",$O2938="なし"),"",INDEX('案件'!$B$5:$B$84,$O2938)&amp;"")</f>
        <v/>
      </c>
      <c r="E2938" s="19" t="n"/>
      <c r="F2938" s="22" t="n"/>
      <c r="G2938" s="22" t="n"/>
      <c r="H2938" s="19" t="n"/>
      <c r="I2938" s="30">
        <f>IF(AND($F2938="",$G2938=""),"",IF(N('設定'!$B$11)&gt;0,ROUND((N($F2938)*60+N($G2938))/N('設定'!$B$11),0)*N('設定'!$B$11),(N($F2938)*60+N($G2938)))/60)</f>
        <v/>
      </c>
      <c r="J2938" s="31">
        <f>IF(OR($I2938="",$P2938="",$P2938="なし"),"",$I2938*N(INDEX('メンバー'!$D$5:$D$24,$P2938)))</f>
        <v/>
      </c>
      <c r="K2938" s="32">
        <f>IF(OR($O2938="",$O2938="なし"),"",INDEX('案件'!$D$5:$D$84,$O2938)&amp;"")</f>
        <v/>
      </c>
      <c r="L2938" s="32">
        <f>IF(AND($A2938="",$B2938="",$C2938="",$F2938="",$G2938=""),"",IF(NOT(ISNUMBER($A2938)),"日付がない",IF($P2938="","氏名がない",IF($P2938="なし","氏名がメンバーにない",IF($O2938="","案件コードがない",IF($O2938="なし","案件コードが案件にない",IF($I2938="","時間がない",IF((N($F2938)*60+N($G2938))=0,"時間が0",IF($I2938=0,"丸めると0分","")))))))))</f>
        <v/>
      </c>
      <c r="M2938" s="58" t="n"/>
      <c r="N2938" s="33">
        <f>IF(ISNUMBER($A2938),DATE(YEAR($A2938),MONTH($A2938),1),"")</f>
        <v/>
      </c>
      <c r="O2938" s="34">
        <f>IF($C2938="","",IFERROR(MATCH($C2938,'案件'!$A$5:$A$84,0),"なし"))</f>
        <v/>
      </c>
      <c r="P2938" s="34">
        <f>IF($B2938="","",IFERROR(MATCH($B2938,'メンバー'!$B$5:$B$24,0),"なし"))</f>
        <v/>
      </c>
    </row>
    <row r="2939" ht="17" customHeight="1">
      <c r="A2939" s="23" t="n"/>
      <c r="B2939" s="21" t="n"/>
      <c r="C2939" s="21" t="n"/>
      <c r="D2939" s="29">
        <f>IF(OR($O2939="",$O2939="なし"),"",INDEX('案件'!$B$5:$B$84,$O2939)&amp;"")</f>
        <v/>
      </c>
      <c r="E2939" s="19" t="n"/>
      <c r="F2939" s="22" t="n"/>
      <c r="G2939" s="22" t="n"/>
      <c r="H2939" s="19" t="n"/>
      <c r="I2939" s="30">
        <f>IF(AND($F2939="",$G2939=""),"",IF(N('設定'!$B$11)&gt;0,ROUND((N($F2939)*60+N($G2939))/N('設定'!$B$11),0)*N('設定'!$B$11),(N($F2939)*60+N($G2939)))/60)</f>
        <v/>
      </c>
      <c r="J2939" s="31">
        <f>IF(OR($I2939="",$P2939="",$P2939="なし"),"",$I2939*N(INDEX('メンバー'!$D$5:$D$24,$P2939)))</f>
        <v/>
      </c>
      <c r="K2939" s="32">
        <f>IF(OR($O2939="",$O2939="なし"),"",INDEX('案件'!$D$5:$D$84,$O2939)&amp;"")</f>
        <v/>
      </c>
      <c r="L2939" s="32">
        <f>IF(AND($A2939="",$B2939="",$C2939="",$F2939="",$G2939=""),"",IF(NOT(ISNUMBER($A2939)),"日付がない",IF($P2939="","氏名がない",IF($P2939="なし","氏名がメンバーにない",IF($O2939="","案件コードがない",IF($O2939="なし","案件コードが案件にない",IF($I2939="","時間がない",IF((N($F2939)*60+N($G2939))=0,"時間が0",IF($I2939=0,"丸めると0分","")))))))))</f>
        <v/>
      </c>
      <c r="M2939" s="58" t="n"/>
      <c r="N2939" s="33">
        <f>IF(ISNUMBER($A2939),DATE(YEAR($A2939),MONTH($A2939),1),"")</f>
        <v/>
      </c>
      <c r="O2939" s="34">
        <f>IF($C2939="","",IFERROR(MATCH($C2939,'案件'!$A$5:$A$84,0),"なし"))</f>
        <v/>
      </c>
      <c r="P2939" s="34">
        <f>IF($B2939="","",IFERROR(MATCH($B2939,'メンバー'!$B$5:$B$24,0),"なし"))</f>
        <v/>
      </c>
    </row>
    <row r="2940" ht="17" customHeight="1">
      <c r="A2940" s="23" t="n"/>
      <c r="B2940" s="21" t="n"/>
      <c r="C2940" s="21" t="n"/>
      <c r="D2940" s="29">
        <f>IF(OR($O2940="",$O2940="なし"),"",INDEX('案件'!$B$5:$B$84,$O2940)&amp;"")</f>
        <v/>
      </c>
      <c r="E2940" s="19" t="n"/>
      <c r="F2940" s="22" t="n"/>
      <c r="G2940" s="22" t="n"/>
      <c r="H2940" s="19" t="n"/>
      <c r="I2940" s="30">
        <f>IF(AND($F2940="",$G2940=""),"",IF(N('設定'!$B$11)&gt;0,ROUND((N($F2940)*60+N($G2940))/N('設定'!$B$11),0)*N('設定'!$B$11),(N($F2940)*60+N($G2940)))/60)</f>
        <v/>
      </c>
      <c r="J2940" s="31">
        <f>IF(OR($I2940="",$P2940="",$P2940="なし"),"",$I2940*N(INDEX('メンバー'!$D$5:$D$24,$P2940)))</f>
        <v/>
      </c>
      <c r="K2940" s="32">
        <f>IF(OR($O2940="",$O2940="なし"),"",INDEX('案件'!$D$5:$D$84,$O2940)&amp;"")</f>
        <v/>
      </c>
      <c r="L2940" s="32">
        <f>IF(AND($A2940="",$B2940="",$C2940="",$F2940="",$G2940=""),"",IF(NOT(ISNUMBER($A2940)),"日付がない",IF($P2940="","氏名がない",IF($P2940="なし","氏名がメンバーにない",IF($O2940="","案件コードがない",IF($O2940="なし","案件コードが案件にない",IF($I2940="","時間がない",IF((N($F2940)*60+N($G2940))=0,"時間が0",IF($I2940=0,"丸めると0分","")))))))))</f>
        <v/>
      </c>
      <c r="M2940" s="58" t="n"/>
      <c r="N2940" s="33">
        <f>IF(ISNUMBER($A2940),DATE(YEAR($A2940),MONTH($A2940),1),"")</f>
        <v/>
      </c>
      <c r="O2940" s="34">
        <f>IF($C2940="","",IFERROR(MATCH($C2940,'案件'!$A$5:$A$84,0),"なし"))</f>
        <v/>
      </c>
      <c r="P2940" s="34">
        <f>IF($B2940="","",IFERROR(MATCH($B2940,'メンバー'!$B$5:$B$24,0),"なし"))</f>
        <v/>
      </c>
    </row>
    <row r="2941" ht="17" customHeight="1">
      <c r="A2941" s="23" t="n"/>
      <c r="B2941" s="21" t="n"/>
      <c r="C2941" s="21" t="n"/>
      <c r="D2941" s="29">
        <f>IF(OR($O2941="",$O2941="なし"),"",INDEX('案件'!$B$5:$B$84,$O2941)&amp;"")</f>
        <v/>
      </c>
      <c r="E2941" s="19" t="n"/>
      <c r="F2941" s="22" t="n"/>
      <c r="G2941" s="22" t="n"/>
      <c r="H2941" s="19" t="n"/>
      <c r="I2941" s="30">
        <f>IF(AND($F2941="",$G2941=""),"",IF(N('設定'!$B$11)&gt;0,ROUND((N($F2941)*60+N($G2941))/N('設定'!$B$11),0)*N('設定'!$B$11),(N($F2941)*60+N($G2941)))/60)</f>
        <v/>
      </c>
      <c r="J2941" s="31">
        <f>IF(OR($I2941="",$P2941="",$P2941="なし"),"",$I2941*N(INDEX('メンバー'!$D$5:$D$24,$P2941)))</f>
        <v/>
      </c>
      <c r="K2941" s="32">
        <f>IF(OR($O2941="",$O2941="なし"),"",INDEX('案件'!$D$5:$D$84,$O2941)&amp;"")</f>
        <v/>
      </c>
      <c r="L2941" s="32">
        <f>IF(AND($A2941="",$B2941="",$C2941="",$F2941="",$G2941=""),"",IF(NOT(ISNUMBER($A2941)),"日付がない",IF($P2941="","氏名がない",IF($P2941="なし","氏名がメンバーにない",IF($O2941="","案件コードがない",IF($O2941="なし","案件コードが案件にない",IF($I2941="","時間がない",IF((N($F2941)*60+N($G2941))=0,"時間が0",IF($I2941=0,"丸めると0分","")))))))))</f>
        <v/>
      </c>
      <c r="M2941" s="58" t="n"/>
      <c r="N2941" s="33">
        <f>IF(ISNUMBER($A2941),DATE(YEAR($A2941),MONTH($A2941),1),"")</f>
        <v/>
      </c>
      <c r="O2941" s="34">
        <f>IF($C2941="","",IFERROR(MATCH($C2941,'案件'!$A$5:$A$84,0),"なし"))</f>
        <v/>
      </c>
      <c r="P2941" s="34">
        <f>IF($B2941="","",IFERROR(MATCH($B2941,'メンバー'!$B$5:$B$24,0),"なし"))</f>
        <v/>
      </c>
    </row>
    <row r="2942" ht="17" customHeight="1">
      <c r="A2942" s="23" t="n"/>
      <c r="B2942" s="21" t="n"/>
      <c r="C2942" s="21" t="n"/>
      <c r="D2942" s="29">
        <f>IF(OR($O2942="",$O2942="なし"),"",INDEX('案件'!$B$5:$B$84,$O2942)&amp;"")</f>
        <v/>
      </c>
      <c r="E2942" s="19" t="n"/>
      <c r="F2942" s="22" t="n"/>
      <c r="G2942" s="22" t="n"/>
      <c r="H2942" s="19" t="n"/>
      <c r="I2942" s="30">
        <f>IF(AND($F2942="",$G2942=""),"",IF(N('設定'!$B$11)&gt;0,ROUND((N($F2942)*60+N($G2942))/N('設定'!$B$11),0)*N('設定'!$B$11),(N($F2942)*60+N($G2942)))/60)</f>
        <v/>
      </c>
      <c r="J2942" s="31">
        <f>IF(OR($I2942="",$P2942="",$P2942="なし"),"",$I2942*N(INDEX('メンバー'!$D$5:$D$24,$P2942)))</f>
        <v/>
      </c>
      <c r="K2942" s="32">
        <f>IF(OR($O2942="",$O2942="なし"),"",INDEX('案件'!$D$5:$D$84,$O2942)&amp;"")</f>
        <v/>
      </c>
      <c r="L2942" s="32">
        <f>IF(AND($A2942="",$B2942="",$C2942="",$F2942="",$G2942=""),"",IF(NOT(ISNUMBER($A2942)),"日付がない",IF($P2942="","氏名がない",IF($P2942="なし","氏名がメンバーにない",IF($O2942="","案件コードがない",IF($O2942="なし","案件コードが案件にない",IF($I2942="","時間がない",IF((N($F2942)*60+N($G2942))=0,"時間が0",IF($I2942=0,"丸めると0分","")))))))))</f>
        <v/>
      </c>
      <c r="M2942" s="58" t="n"/>
      <c r="N2942" s="33">
        <f>IF(ISNUMBER($A2942),DATE(YEAR($A2942),MONTH($A2942),1),"")</f>
        <v/>
      </c>
      <c r="O2942" s="34">
        <f>IF($C2942="","",IFERROR(MATCH($C2942,'案件'!$A$5:$A$84,0),"なし"))</f>
        <v/>
      </c>
      <c r="P2942" s="34">
        <f>IF($B2942="","",IFERROR(MATCH($B2942,'メンバー'!$B$5:$B$24,0),"なし"))</f>
        <v/>
      </c>
    </row>
    <row r="2943" ht="17" customHeight="1">
      <c r="A2943" s="23" t="n"/>
      <c r="B2943" s="21" t="n"/>
      <c r="C2943" s="21" t="n"/>
      <c r="D2943" s="29">
        <f>IF(OR($O2943="",$O2943="なし"),"",INDEX('案件'!$B$5:$B$84,$O2943)&amp;"")</f>
        <v/>
      </c>
      <c r="E2943" s="19" t="n"/>
      <c r="F2943" s="22" t="n"/>
      <c r="G2943" s="22" t="n"/>
      <c r="H2943" s="19" t="n"/>
      <c r="I2943" s="30">
        <f>IF(AND($F2943="",$G2943=""),"",IF(N('設定'!$B$11)&gt;0,ROUND((N($F2943)*60+N($G2943))/N('設定'!$B$11),0)*N('設定'!$B$11),(N($F2943)*60+N($G2943)))/60)</f>
        <v/>
      </c>
      <c r="J2943" s="31">
        <f>IF(OR($I2943="",$P2943="",$P2943="なし"),"",$I2943*N(INDEX('メンバー'!$D$5:$D$24,$P2943)))</f>
        <v/>
      </c>
      <c r="K2943" s="32">
        <f>IF(OR($O2943="",$O2943="なし"),"",INDEX('案件'!$D$5:$D$84,$O2943)&amp;"")</f>
        <v/>
      </c>
      <c r="L2943" s="32">
        <f>IF(AND($A2943="",$B2943="",$C2943="",$F2943="",$G2943=""),"",IF(NOT(ISNUMBER($A2943)),"日付がない",IF($P2943="","氏名がない",IF($P2943="なし","氏名がメンバーにない",IF($O2943="","案件コードがない",IF($O2943="なし","案件コードが案件にない",IF($I2943="","時間がない",IF((N($F2943)*60+N($G2943))=0,"時間が0",IF($I2943=0,"丸めると0分","")))))))))</f>
        <v/>
      </c>
      <c r="M2943" s="58" t="n"/>
      <c r="N2943" s="33">
        <f>IF(ISNUMBER($A2943),DATE(YEAR($A2943),MONTH($A2943),1),"")</f>
        <v/>
      </c>
      <c r="O2943" s="34">
        <f>IF($C2943="","",IFERROR(MATCH($C2943,'案件'!$A$5:$A$84,0),"なし"))</f>
        <v/>
      </c>
      <c r="P2943" s="34">
        <f>IF($B2943="","",IFERROR(MATCH($B2943,'メンバー'!$B$5:$B$24,0),"なし"))</f>
        <v/>
      </c>
    </row>
    <row r="2944" ht="17" customHeight="1">
      <c r="A2944" s="23" t="n"/>
      <c r="B2944" s="21" t="n"/>
      <c r="C2944" s="21" t="n"/>
      <c r="D2944" s="29">
        <f>IF(OR($O2944="",$O2944="なし"),"",INDEX('案件'!$B$5:$B$84,$O2944)&amp;"")</f>
        <v/>
      </c>
      <c r="E2944" s="19" t="n"/>
      <c r="F2944" s="22" t="n"/>
      <c r="G2944" s="22" t="n"/>
      <c r="H2944" s="19" t="n"/>
      <c r="I2944" s="30">
        <f>IF(AND($F2944="",$G2944=""),"",IF(N('設定'!$B$11)&gt;0,ROUND((N($F2944)*60+N($G2944))/N('設定'!$B$11),0)*N('設定'!$B$11),(N($F2944)*60+N($G2944)))/60)</f>
        <v/>
      </c>
      <c r="J2944" s="31">
        <f>IF(OR($I2944="",$P2944="",$P2944="なし"),"",$I2944*N(INDEX('メンバー'!$D$5:$D$24,$P2944)))</f>
        <v/>
      </c>
      <c r="K2944" s="32">
        <f>IF(OR($O2944="",$O2944="なし"),"",INDEX('案件'!$D$5:$D$84,$O2944)&amp;"")</f>
        <v/>
      </c>
      <c r="L2944" s="32">
        <f>IF(AND($A2944="",$B2944="",$C2944="",$F2944="",$G2944=""),"",IF(NOT(ISNUMBER($A2944)),"日付がない",IF($P2944="","氏名がない",IF($P2944="なし","氏名がメンバーにない",IF($O2944="","案件コードがない",IF($O2944="なし","案件コードが案件にない",IF($I2944="","時間がない",IF((N($F2944)*60+N($G2944))=0,"時間が0",IF($I2944=0,"丸めると0分","")))))))))</f>
        <v/>
      </c>
      <c r="M2944" s="58" t="n"/>
      <c r="N2944" s="33">
        <f>IF(ISNUMBER($A2944),DATE(YEAR($A2944),MONTH($A2944),1),"")</f>
        <v/>
      </c>
      <c r="O2944" s="34">
        <f>IF($C2944="","",IFERROR(MATCH($C2944,'案件'!$A$5:$A$84,0),"なし"))</f>
        <v/>
      </c>
      <c r="P2944" s="34">
        <f>IF($B2944="","",IFERROR(MATCH($B2944,'メンバー'!$B$5:$B$24,0),"なし"))</f>
        <v/>
      </c>
    </row>
    <row r="2945" ht="17" customHeight="1">
      <c r="A2945" s="23" t="n"/>
      <c r="B2945" s="21" t="n"/>
      <c r="C2945" s="21" t="n"/>
      <c r="D2945" s="29">
        <f>IF(OR($O2945="",$O2945="なし"),"",INDEX('案件'!$B$5:$B$84,$O2945)&amp;"")</f>
        <v/>
      </c>
      <c r="E2945" s="19" t="n"/>
      <c r="F2945" s="22" t="n"/>
      <c r="G2945" s="22" t="n"/>
      <c r="H2945" s="19" t="n"/>
      <c r="I2945" s="30">
        <f>IF(AND($F2945="",$G2945=""),"",IF(N('設定'!$B$11)&gt;0,ROUND((N($F2945)*60+N($G2945))/N('設定'!$B$11),0)*N('設定'!$B$11),(N($F2945)*60+N($G2945)))/60)</f>
        <v/>
      </c>
      <c r="J2945" s="31">
        <f>IF(OR($I2945="",$P2945="",$P2945="なし"),"",$I2945*N(INDEX('メンバー'!$D$5:$D$24,$P2945)))</f>
        <v/>
      </c>
      <c r="K2945" s="32">
        <f>IF(OR($O2945="",$O2945="なし"),"",INDEX('案件'!$D$5:$D$84,$O2945)&amp;"")</f>
        <v/>
      </c>
      <c r="L2945" s="32">
        <f>IF(AND($A2945="",$B2945="",$C2945="",$F2945="",$G2945=""),"",IF(NOT(ISNUMBER($A2945)),"日付がない",IF($P2945="","氏名がない",IF($P2945="なし","氏名がメンバーにない",IF($O2945="","案件コードがない",IF($O2945="なし","案件コードが案件にない",IF($I2945="","時間がない",IF((N($F2945)*60+N($G2945))=0,"時間が0",IF($I2945=0,"丸めると0分","")))))))))</f>
        <v/>
      </c>
      <c r="M2945" s="58" t="n"/>
      <c r="N2945" s="33">
        <f>IF(ISNUMBER($A2945),DATE(YEAR($A2945),MONTH($A2945),1),"")</f>
        <v/>
      </c>
      <c r="O2945" s="34">
        <f>IF($C2945="","",IFERROR(MATCH($C2945,'案件'!$A$5:$A$84,0),"なし"))</f>
        <v/>
      </c>
      <c r="P2945" s="34">
        <f>IF($B2945="","",IFERROR(MATCH($B2945,'メンバー'!$B$5:$B$24,0),"なし"))</f>
        <v/>
      </c>
    </row>
    <row r="2946" ht="17" customHeight="1">
      <c r="A2946" s="23" t="n"/>
      <c r="B2946" s="21" t="n"/>
      <c r="C2946" s="21" t="n"/>
      <c r="D2946" s="29">
        <f>IF(OR($O2946="",$O2946="なし"),"",INDEX('案件'!$B$5:$B$84,$O2946)&amp;"")</f>
        <v/>
      </c>
      <c r="E2946" s="19" t="n"/>
      <c r="F2946" s="22" t="n"/>
      <c r="G2946" s="22" t="n"/>
      <c r="H2946" s="19" t="n"/>
      <c r="I2946" s="30">
        <f>IF(AND($F2946="",$G2946=""),"",IF(N('設定'!$B$11)&gt;0,ROUND((N($F2946)*60+N($G2946))/N('設定'!$B$11),0)*N('設定'!$B$11),(N($F2946)*60+N($G2946)))/60)</f>
        <v/>
      </c>
      <c r="J2946" s="31">
        <f>IF(OR($I2946="",$P2946="",$P2946="なし"),"",$I2946*N(INDEX('メンバー'!$D$5:$D$24,$P2946)))</f>
        <v/>
      </c>
      <c r="K2946" s="32">
        <f>IF(OR($O2946="",$O2946="なし"),"",INDEX('案件'!$D$5:$D$84,$O2946)&amp;"")</f>
        <v/>
      </c>
      <c r="L2946" s="32">
        <f>IF(AND($A2946="",$B2946="",$C2946="",$F2946="",$G2946=""),"",IF(NOT(ISNUMBER($A2946)),"日付がない",IF($P2946="","氏名がない",IF($P2946="なし","氏名がメンバーにない",IF($O2946="","案件コードがない",IF($O2946="なし","案件コードが案件にない",IF($I2946="","時間がない",IF((N($F2946)*60+N($G2946))=0,"時間が0",IF($I2946=0,"丸めると0分","")))))))))</f>
        <v/>
      </c>
      <c r="M2946" s="58" t="n"/>
      <c r="N2946" s="33">
        <f>IF(ISNUMBER($A2946),DATE(YEAR($A2946),MONTH($A2946),1),"")</f>
        <v/>
      </c>
      <c r="O2946" s="34">
        <f>IF($C2946="","",IFERROR(MATCH($C2946,'案件'!$A$5:$A$84,0),"なし"))</f>
        <v/>
      </c>
      <c r="P2946" s="34">
        <f>IF($B2946="","",IFERROR(MATCH($B2946,'メンバー'!$B$5:$B$24,0),"なし"))</f>
        <v/>
      </c>
    </row>
    <row r="2947" ht="17" customHeight="1">
      <c r="A2947" s="23" t="n"/>
      <c r="B2947" s="21" t="n"/>
      <c r="C2947" s="21" t="n"/>
      <c r="D2947" s="29">
        <f>IF(OR($O2947="",$O2947="なし"),"",INDEX('案件'!$B$5:$B$84,$O2947)&amp;"")</f>
        <v/>
      </c>
      <c r="E2947" s="19" t="n"/>
      <c r="F2947" s="22" t="n"/>
      <c r="G2947" s="22" t="n"/>
      <c r="H2947" s="19" t="n"/>
      <c r="I2947" s="30">
        <f>IF(AND($F2947="",$G2947=""),"",IF(N('設定'!$B$11)&gt;0,ROUND((N($F2947)*60+N($G2947))/N('設定'!$B$11),0)*N('設定'!$B$11),(N($F2947)*60+N($G2947)))/60)</f>
        <v/>
      </c>
      <c r="J2947" s="31">
        <f>IF(OR($I2947="",$P2947="",$P2947="なし"),"",$I2947*N(INDEX('メンバー'!$D$5:$D$24,$P2947)))</f>
        <v/>
      </c>
      <c r="K2947" s="32">
        <f>IF(OR($O2947="",$O2947="なし"),"",INDEX('案件'!$D$5:$D$84,$O2947)&amp;"")</f>
        <v/>
      </c>
      <c r="L2947" s="32">
        <f>IF(AND($A2947="",$B2947="",$C2947="",$F2947="",$G2947=""),"",IF(NOT(ISNUMBER($A2947)),"日付がない",IF($P2947="","氏名がない",IF($P2947="なし","氏名がメンバーにない",IF($O2947="","案件コードがない",IF($O2947="なし","案件コードが案件にない",IF($I2947="","時間がない",IF((N($F2947)*60+N($G2947))=0,"時間が0",IF($I2947=0,"丸めると0分","")))))))))</f>
        <v/>
      </c>
      <c r="M2947" s="58" t="n"/>
      <c r="N2947" s="33">
        <f>IF(ISNUMBER($A2947),DATE(YEAR($A2947),MONTH($A2947),1),"")</f>
        <v/>
      </c>
      <c r="O2947" s="34">
        <f>IF($C2947="","",IFERROR(MATCH($C2947,'案件'!$A$5:$A$84,0),"なし"))</f>
        <v/>
      </c>
      <c r="P2947" s="34">
        <f>IF($B2947="","",IFERROR(MATCH($B2947,'メンバー'!$B$5:$B$24,0),"なし"))</f>
        <v/>
      </c>
    </row>
    <row r="2948" ht="17" customHeight="1">
      <c r="A2948" s="23" t="n"/>
      <c r="B2948" s="21" t="n"/>
      <c r="C2948" s="21" t="n"/>
      <c r="D2948" s="29">
        <f>IF(OR($O2948="",$O2948="なし"),"",INDEX('案件'!$B$5:$B$84,$O2948)&amp;"")</f>
        <v/>
      </c>
      <c r="E2948" s="19" t="n"/>
      <c r="F2948" s="22" t="n"/>
      <c r="G2948" s="22" t="n"/>
      <c r="H2948" s="19" t="n"/>
      <c r="I2948" s="30">
        <f>IF(AND($F2948="",$G2948=""),"",IF(N('設定'!$B$11)&gt;0,ROUND((N($F2948)*60+N($G2948))/N('設定'!$B$11),0)*N('設定'!$B$11),(N($F2948)*60+N($G2948)))/60)</f>
        <v/>
      </c>
      <c r="J2948" s="31">
        <f>IF(OR($I2948="",$P2948="",$P2948="なし"),"",$I2948*N(INDEX('メンバー'!$D$5:$D$24,$P2948)))</f>
        <v/>
      </c>
      <c r="K2948" s="32">
        <f>IF(OR($O2948="",$O2948="なし"),"",INDEX('案件'!$D$5:$D$84,$O2948)&amp;"")</f>
        <v/>
      </c>
      <c r="L2948" s="32">
        <f>IF(AND($A2948="",$B2948="",$C2948="",$F2948="",$G2948=""),"",IF(NOT(ISNUMBER($A2948)),"日付がない",IF($P2948="","氏名がない",IF($P2948="なし","氏名がメンバーにない",IF($O2948="","案件コードがない",IF($O2948="なし","案件コードが案件にない",IF($I2948="","時間がない",IF((N($F2948)*60+N($G2948))=0,"時間が0",IF($I2948=0,"丸めると0分","")))))))))</f>
        <v/>
      </c>
      <c r="M2948" s="58" t="n"/>
      <c r="N2948" s="33">
        <f>IF(ISNUMBER($A2948),DATE(YEAR($A2948),MONTH($A2948),1),"")</f>
        <v/>
      </c>
      <c r="O2948" s="34">
        <f>IF($C2948="","",IFERROR(MATCH($C2948,'案件'!$A$5:$A$84,0),"なし"))</f>
        <v/>
      </c>
      <c r="P2948" s="34">
        <f>IF($B2948="","",IFERROR(MATCH($B2948,'メンバー'!$B$5:$B$24,0),"なし"))</f>
        <v/>
      </c>
    </row>
    <row r="2949" ht="17" customHeight="1">
      <c r="A2949" s="23" t="n"/>
      <c r="B2949" s="21" t="n"/>
      <c r="C2949" s="21" t="n"/>
      <c r="D2949" s="29">
        <f>IF(OR($O2949="",$O2949="なし"),"",INDEX('案件'!$B$5:$B$84,$O2949)&amp;"")</f>
        <v/>
      </c>
      <c r="E2949" s="19" t="n"/>
      <c r="F2949" s="22" t="n"/>
      <c r="G2949" s="22" t="n"/>
      <c r="H2949" s="19" t="n"/>
      <c r="I2949" s="30">
        <f>IF(AND($F2949="",$G2949=""),"",IF(N('設定'!$B$11)&gt;0,ROUND((N($F2949)*60+N($G2949))/N('設定'!$B$11),0)*N('設定'!$B$11),(N($F2949)*60+N($G2949)))/60)</f>
        <v/>
      </c>
      <c r="J2949" s="31">
        <f>IF(OR($I2949="",$P2949="",$P2949="なし"),"",$I2949*N(INDEX('メンバー'!$D$5:$D$24,$P2949)))</f>
        <v/>
      </c>
      <c r="K2949" s="32">
        <f>IF(OR($O2949="",$O2949="なし"),"",INDEX('案件'!$D$5:$D$84,$O2949)&amp;"")</f>
        <v/>
      </c>
      <c r="L2949" s="32">
        <f>IF(AND($A2949="",$B2949="",$C2949="",$F2949="",$G2949=""),"",IF(NOT(ISNUMBER($A2949)),"日付がない",IF($P2949="","氏名がない",IF($P2949="なし","氏名がメンバーにない",IF($O2949="","案件コードがない",IF($O2949="なし","案件コードが案件にない",IF($I2949="","時間がない",IF((N($F2949)*60+N($G2949))=0,"時間が0",IF($I2949=0,"丸めると0分","")))))))))</f>
        <v/>
      </c>
      <c r="M2949" s="58" t="n"/>
      <c r="N2949" s="33">
        <f>IF(ISNUMBER($A2949),DATE(YEAR($A2949),MONTH($A2949),1),"")</f>
        <v/>
      </c>
      <c r="O2949" s="34">
        <f>IF($C2949="","",IFERROR(MATCH($C2949,'案件'!$A$5:$A$84,0),"なし"))</f>
        <v/>
      </c>
      <c r="P2949" s="34">
        <f>IF($B2949="","",IFERROR(MATCH($B2949,'メンバー'!$B$5:$B$24,0),"なし"))</f>
        <v/>
      </c>
    </row>
    <row r="2950" ht="17" customHeight="1">
      <c r="A2950" s="23" t="n"/>
      <c r="B2950" s="21" t="n"/>
      <c r="C2950" s="21" t="n"/>
      <c r="D2950" s="29">
        <f>IF(OR($O2950="",$O2950="なし"),"",INDEX('案件'!$B$5:$B$84,$O2950)&amp;"")</f>
        <v/>
      </c>
      <c r="E2950" s="19" t="n"/>
      <c r="F2950" s="22" t="n"/>
      <c r="G2950" s="22" t="n"/>
      <c r="H2950" s="19" t="n"/>
      <c r="I2950" s="30">
        <f>IF(AND($F2950="",$G2950=""),"",IF(N('設定'!$B$11)&gt;0,ROUND((N($F2950)*60+N($G2950))/N('設定'!$B$11),0)*N('設定'!$B$11),(N($F2950)*60+N($G2950)))/60)</f>
        <v/>
      </c>
      <c r="J2950" s="31">
        <f>IF(OR($I2950="",$P2950="",$P2950="なし"),"",$I2950*N(INDEX('メンバー'!$D$5:$D$24,$P2950)))</f>
        <v/>
      </c>
      <c r="K2950" s="32">
        <f>IF(OR($O2950="",$O2950="なし"),"",INDEX('案件'!$D$5:$D$84,$O2950)&amp;"")</f>
        <v/>
      </c>
      <c r="L2950" s="32">
        <f>IF(AND($A2950="",$B2950="",$C2950="",$F2950="",$G2950=""),"",IF(NOT(ISNUMBER($A2950)),"日付がない",IF($P2950="","氏名がない",IF($P2950="なし","氏名がメンバーにない",IF($O2950="","案件コードがない",IF($O2950="なし","案件コードが案件にない",IF($I2950="","時間がない",IF((N($F2950)*60+N($G2950))=0,"時間が0",IF($I2950=0,"丸めると0分","")))))))))</f>
        <v/>
      </c>
      <c r="M2950" s="58" t="n"/>
      <c r="N2950" s="33">
        <f>IF(ISNUMBER($A2950),DATE(YEAR($A2950),MONTH($A2950),1),"")</f>
        <v/>
      </c>
      <c r="O2950" s="34">
        <f>IF($C2950="","",IFERROR(MATCH($C2950,'案件'!$A$5:$A$84,0),"なし"))</f>
        <v/>
      </c>
      <c r="P2950" s="34">
        <f>IF($B2950="","",IFERROR(MATCH($B2950,'メンバー'!$B$5:$B$24,0),"なし"))</f>
        <v/>
      </c>
    </row>
    <row r="2951" ht="17" customHeight="1">
      <c r="A2951" s="23" t="n"/>
      <c r="B2951" s="21" t="n"/>
      <c r="C2951" s="21" t="n"/>
      <c r="D2951" s="29">
        <f>IF(OR($O2951="",$O2951="なし"),"",INDEX('案件'!$B$5:$B$84,$O2951)&amp;"")</f>
        <v/>
      </c>
      <c r="E2951" s="19" t="n"/>
      <c r="F2951" s="22" t="n"/>
      <c r="G2951" s="22" t="n"/>
      <c r="H2951" s="19" t="n"/>
      <c r="I2951" s="30">
        <f>IF(AND($F2951="",$G2951=""),"",IF(N('設定'!$B$11)&gt;0,ROUND((N($F2951)*60+N($G2951))/N('設定'!$B$11),0)*N('設定'!$B$11),(N($F2951)*60+N($G2951)))/60)</f>
        <v/>
      </c>
      <c r="J2951" s="31">
        <f>IF(OR($I2951="",$P2951="",$P2951="なし"),"",$I2951*N(INDEX('メンバー'!$D$5:$D$24,$P2951)))</f>
        <v/>
      </c>
      <c r="K2951" s="32">
        <f>IF(OR($O2951="",$O2951="なし"),"",INDEX('案件'!$D$5:$D$84,$O2951)&amp;"")</f>
        <v/>
      </c>
      <c r="L2951" s="32">
        <f>IF(AND($A2951="",$B2951="",$C2951="",$F2951="",$G2951=""),"",IF(NOT(ISNUMBER($A2951)),"日付がない",IF($P2951="","氏名がない",IF($P2951="なし","氏名がメンバーにない",IF($O2951="","案件コードがない",IF($O2951="なし","案件コードが案件にない",IF($I2951="","時間がない",IF((N($F2951)*60+N($G2951))=0,"時間が0",IF($I2951=0,"丸めると0分","")))))))))</f>
        <v/>
      </c>
      <c r="M2951" s="58" t="n"/>
      <c r="N2951" s="33">
        <f>IF(ISNUMBER($A2951),DATE(YEAR($A2951),MONTH($A2951),1),"")</f>
        <v/>
      </c>
      <c r="O2951" s="34">
        <f>IF($C2951="","",IFERROR(MATCH($C2951,'案件'!$A$5:$A$84,0),"なし"))</f>
        <v/>
      </c>
      <c r="P2951" s="34">
        <f>IF($B2951="","",IFERROR(MATCH($B2951,'メンバー'!$B$5:$B$24,0),"なし"))</f>
        <v/>
      </c>
    </row>
    <row r="2952" ht="17" customHeight="1">
      <c r="A2952" s="23" t="n"/>
      <c r="B2952" s="21" t="n"/>
      <c r="C2952" s="21" t="n"/>
      <c r="D2952" s="29">
        <f>IF(OR($O2952="",$O2952="なし"),"",INDEX('案件'!$B$5:$B$84,$O2952)&amp;"")</f>
        <v/>
      </c>
      <c r="E2952" s="19" t="n"/>
      <c r="F2952" s="22" t="n"/>
      <c r="G2952" s="22" t="n"/>
      <c r="H2952" s="19" t="n"/>
      <c r="I2952" s="30">
        <f>IF(AND($F2952="",$G2952=""),"",IF(N('設定'!$B$11)&gt;0,ROUND((N($F2952)*60+N($G2952))/N('設定'!$B$11),0)*N('設定'!$B$11),(N($F2952)*60+N($G2952)))/60)</f>
        <v/>
      </c>
      <c r="J2952" s="31">
        <f>IF(OR($I2952="",$P2952="",$P2952="なし"),"",$I2952*N(INDEX('メンバー'!$D$5:$D$24,$P2952)))</f>
        <v/>
      </c>
      <c r="K2952" s="32">
        <f>IF(OR($O2952="",$O2952="なし"),"",INDEX('案件'!$D$5:$D$84,$O2952)&amp;"")</f>
        <v/>
      </c>
      <c r="L2952" s="32">
        <f>IF(AND($A2952="",$B2952="",$C2952="",$F2952="",$G2952=""),"",IF(NOT(ISNUMBER($A2952)),"日付がない",IF($P2952="","氏名がない",IF($P2952="なし","氏名がメンバーにない",IF($O2952="","案件コードがない",IF($O2952="なし","案件コードが案件にない",IF($I2952="","時間がない",IF((N($F2952)*60+N($G2952))=0,"時間が0",IF($I2952=0,"丸めると0分","")))))))))</f>
        <v/>
      </c>
      <c r="M2952" s="58" t="n"/>
      <c r="N2952" s="33">
        <f>IF(ISNUMBER($A2952),DATE(YEAR($A2952),MONTH($A2952),1),"")</f>
        <v/>
      </c>
      <c r="O2952" s="34">
        <f>IF($C2952="","",IFERROR(MATCH($C2952,'案件'!$A$5:$A$84,0),"なし"))</f>
        <v/>
      </c>
      <c r="P2952" s="34">
        <f>IF($B2952="","",IFERROR(MATCH($B2952,'メンバー'!$B$5:$B$24,0),"なし"))</f>
        <v/>
      </c>
    </row>
    <row r="2953" ht="17" customHeight="1">
      <c r="A2953" s="23" t="n"/>
      <c r="B2953" s="21" t="n"/>
      <c r="C2953" s="21" t="n"/>
      <c r="D2953" s="29">
        <f>IF(OR($O2953="",$O2953="なし"),"",INDEX('案件'!$B$5:$B$84,$O2953)&amp;"")</f>
        <v/>
      </c>
      <c r="E2953" s="19" t="n"/>
      <c r="F2953" s="22" t="n"/>
      <c r="G2953" s="22" t="n"/>
      <c r="H2953" s="19" t="n"/>
      <c r="I2953" s="30">
        <f>IF(AND($F2953="",$G2953=""),"",IF(N('設定'!$B$11)&gt;0,ROUND((N($F2953)*60+N($G2953))/N('設定'!$B$11),0)*N('設定'!$B$11),(N($F2953)*60+N($G2953)))/60)</f>
        <v/>
      </c>
      <c r="J2953" s="31">
        <f>IF(OR($I2953="",$P2953="",$P2953="なし"),"",$I2953*N(INDEX('メンバー'!$D$5:$D$24,$P2953)))</f>
        <v/>
      </c>
      <c r="K2953" s="32">
        <f>IF(OR($O2953="",$O2953="なし"),"",INDEX('案件'!$D$5:$D$84,$O2953)&amp;"")</f>
        <v/>
      </c>
      <c r="L2953" s="32">
        <f>IF(AND($A2953="",$B2953="",$C2953="",$F2953="",$G2953=""),"",IF(NOT(ISNUMBER($A2953)),"日付がない",IF($P2953="","氏名がない",IF($P2953="なし","氏名がメンバーにない",IF($O2953="","案件コードがない",IF($O2953="なし","案件コードが案件にない",IF($I2953="","時間がない",IF((N($F2953)*60+N($G2953))=0,"時間が0",IF($I2953=0,"丸めると0分","")))))))))</f>
        <v/>
      </c>
      <c r="M2953" s="58" t="n"/>
      <c r="N2953" s="33">
        <f>IF(ISNUMBER($A2953),DATE(YEAR($A2953),MONTH($A2953),1),"")</f>
        <v/>
      </c>
      <c r="O2953" s="34">
        <f>IF($C2953="","",IFERROR(MATCH($C2953,'案件'!$A$5:$A$84,0),"なし"))</f>
        <v/>
      </c>
      <c r="P2953" s="34">
        <f>IF($B2953="","",IFERROR(MATCH($B2953,'メンバー'!$B$5:$B$24,0),"なし"))</f>
        <v/>
      </c>
    </row>
    <row r="2954" ht="17" customHeight="1">
      <c r="A2954" s="23" t="n"/>
      <c r="B2954" s="21" t="n"/>
      <c r="C2954" s="21" t="n"/>
      <c r="D2954" s="29">
        <f>IF(OR($O2954="",$O2954="なし"),"",INDEX('案件'!$B$5:$B$84,$O2954)&amp;"")</f>
        <v/>
      </c>
      <c r="E2954" s="19" t="n"/>
      <c r="F2954" s="22" t="n"/>
      <c r="G2954" s="22" t="n"/>
      <c r="H2954" s="19" t="n"/>
      <c r="I2954" s="30">
        <f>IF(AND($F2954="",$G2954=""),"",IF(N('設定'!$B$11)&gt;0,ROUND((N($F2954)*60+N($G2954))/N('設定'!$B$11),0)*N('設定'!$B$11),(N($F2954)*60+N($G2954)))/60)</f>
        <v/>
      </c>
      <c r="J2954" s="31">
        <f>IF(OR($I2954="",$P2954="",$P2954="なし"),"",$I2954*N(INDEX('メンバー'!$D$5:$D$24,$P2954)))</f>
        <v/>
      </c>
      <c r="K2954" s="32">
        <f>IF(OR($O2954="",$O2954="なし"),"",INDEX('案件'!$D$5:$D$84,$O2954)&amp;"")</f>
        <v/>
      </c>
      <c r="L2954" s="32">
        <f>IF(AND($A2954="",$B2954="",$C2954="",$F2954="",$G2954=""),"",IF(NOT(ISNUMBER($A2954)),"日付がない",IF($P2954="","氏名がない",IF($P2954="なし","氏名がメンバーにない",IF($O2954="","案件コードがない",IF($O2954="なし","案件コードが案件にない",IF($I2954="","時間がない",IF((N($F2954)*60+N($G2954))=0,"時間が0",IF($I2954=0,"丸めると0分","")))))))))</f>
        <v/>
      </c>
      <c r="M2954" s="58" t="n"/>
      <c r="N2954" s="33">
        <f>IF(ISNUMBER($A2954),DATE(YEAR($A2954),MONTH($A2954),1),"")</f>
        <v/>
      </c>
      <c r="O2954" s="34">
        <f>IF($C2954="","",IFERROR(MATCH($C2954,'案件'!$A$5:$A$84,0),"なし"))</f>
        <v/>
      </c>
      <c r="P2954" s="34">
        <f>IF($B2954="","",IFERROR(MATCH($B2954,'メンバー'!$B$5:$B$24,0),"なし"))</f>
        <v/>
      </c>
    </row>
    <row r="2955" ht="17" customHeight="1">
      <c r="A2955" s="23" t="n"/>
      <c r="B2955" s="21" t="n"/>
      <c r="C2955" s="21" t="n"/>
      <c r="D2955" s="29">
        <f>IF(OR($O2955="",$O2955="なし"),"",INDEX('案件'!$B$5:$B$84,$O2955)&amp;"")</f>
        <v/>
      </c>
      <c r="E2955" s="19" t="n"/>
      <c r="F2955" s="22" t="n"/>
      <c r="G2955" s="22" t="n"/>
      <c r="H2955" s="19" t="n"/>
      <c r="I2955" s="30">
        <f>IF(AND($F2955="",$G2955=""),"",IF(N('設定'!$B$11)&gt;0,ROUND((N($F2955)*60+N($G2955))/N('設定'!$B$11),0)*N('設定'!$B$11),(N($F2955)*60+N($G2955)))/60)</f>
        <v/>
      </c>
      <c r="J2955" s="31">
        <f>IF(OR($I2955="",$P2955="",$P2955="なし"),"",$I2955*N(INDEX('メンバー'!$D$5:$D$24,$P2955)))</f>
        <v/>
      </c>
      <c r="K2955" s="32">
        <f>IF(OR($O2955="",$O2955="なし"),"",INDEX('案件'!$D$5:$D$84,$O2955)&amp;"")</f>
        <v/>
      </c>
      <c r="L2955" s="32">
        <f>IF(AND($A2955="",$B2955="",$C2955="",$F2955="",$G2955=""),"",IF(NOT(ISNUMBER($A2955)),"日付がない",IF($P2955="","氏名がない",IF($P2955="なし","氏名がメンバーにない",IF($O2955="","案件コードがない",IF($O2955="なし","案件コードが案件にない",IF($I2955="","時間がない",IF((N($F2955)*60+N($G2955))=0,"時間が0",IF($I2955=0,"丸めると0分","")))))))))</f>
        <v/>
      </c>
      <c r="M2955" s="58" t="n"/>
      <c r="N2955" s="33">
        <f>IF(ISNUMBER($A2955),DATE(YEAR($A2955),MONTH($A2955),1),"")</f>
        <v/>
      </c>
      <c r="O2955" s="34">
        <f>IF($C2955="","",IFERROR(MATCH($C2955,'案件'!$A$5:$A$84,0),"なし"))</f>
        <v/>
      </c>
      <c r="P2955" s="34">
        <f>IF($B2955="","",IFERROR(MATCH($B2955,'メンバー'!$B$5:$B$24,0),"なし"))</f>
        <v/>
      </c>
    </row>
    <row r="2956" ht="17" customHeight="1">
      <c r="A2956" s="23" t="n"/>
      <c r="B2956" s="21" t="n"/>
      <c r="C2956" s="21" t="n"/>
      <c r="D2956" s="29">
        <f>IF(OR($O2956="",$O2956="なし"),"",INDEX('案件'!$B$5:$B$84,$O2956)&amp;"")</f>
        <v/>
      </c>
      <c r="E2956" s="19" t="n"/>
      <c r="F2956" s="22" t="n"/>
      <c r="G2956" s="22" t="n"/>
      <c r="H2956" s="19" t="n"/>
      <c r="I2956" s="30">
        <f>IF(AND($F2956="",$G2956=""),"",IF(N('設定'!$B$11)&gt;0,ROUND((N($F2956)*60+N($G2956))/N('設定'!$B$11),0)*N('設定'!$B$11),(N($F2956)*60+N($G2956)))/60)</f>
        <v/>
      </c>
      <c r="J2956" s="31">
        <f>IF(OR($I2956="",$P2956="",$P2956="なし"),"",$I2956*N(INDEX('メンバー'!$D$5:$D$24,$P2956)))</f>
        <v/>
      </c>
      <c r="K2956" s="32">
        <f>IF(OR($O2956="",$O2956="なし"),"",INDEX('案件'!$D$5:$D$84,$O2956)&amp;"")</f>
        <v/>
      </c>
      <c r="L2956" s="32">
        <f>IF(AND($A2956="",$B2956="",$C2956="",$F2956="",$G2956=""),"",IF(NOT(ISNUMBER($A2956)),"日付がない",IF($P2956="","氏名がない",IF($P2956="なし","氏名がメンバーにない",IF($O2956="","案件コードがない",IF($O2956="なし","案件コードが案件にない",IF($I2956="","時間がない",IF((N($F2956)*60+N($G2956))=0,"時間が0",IF($I2956=0,"丸めると0分","")))))))))</f>
        <v/>
      </c>
      <c r="M2956" s="58" t="n"/>
      <c r="N2956" s="33">
        <f>IF(ISNUMBER($A2956),DATE(YEAR($A2956),MONTH($A2956),1),"")</f>
        <v/>
      </c>
      <c r="O2956" s="34">
        <f>IF($C2956="","",IFERROR(MATCH($C2956,'案件'!$A$5:$A$84,0),"なし"))</f>
        <v/>
      </c>
      <c r="P2956" s="34">
        <f>IF($B2956="","",IFERROR(MATCH($B2956,'メンバー'!$B$5:$B$24,0),"なし"))</f>
        <v/>
      </c>
    </row>
    <row r="2957" ht="17" customHeight="1">
      <c r="A2957" s="23" t="n"/>
      <c r="B2957" s="21" t="n"/>
      <c r="C2957" s="21" t="n"/>
      <c r="D2957" s="29">
        <f>IF(OR($O2957="",$O2957="なし"),"",INDEX('案件'!$B$5:$B$84,$O2957)&amp;"")</f>
        <v/>
      </c>
      <c r="E2957" s="19" t="n"/>
      <c r="F2957" s="22" t="n"/>
      <c r="G2957" s="22" t="n"/>
      <c r="H2957" s="19" t="n"/>
      <c r="I2957" s="30">
        <f>IF(AND($F2957="",$G2957=""),"",IF(N('設定'!$B$11)&gt;0,ROUND((N($F2957)*60+N($G2957))/N('設定'!$B$11),0)*N('設定'!$B$11),(N($F2957)*60+N($G2957)))/60)</f>
        <v/>
      </c>
      <c r="J2957" s="31">
        <f>IF(OR($I2957="",$P2957="",$P2957="なし"),"",$I2957*N(INDEX('メンバー'!$D$5:$D$24,$P2957)))</f>
        <v/>
      </c>
      <c r="K2957" s="32">
        <f>IF(OR($O2957="",$O2957="なし"),"",INDEX('案件'!$D$5:$D$84,$O2957)&amp;"")</f>
        <v/>
      </c>
      <c r="L2957" s="32">
        <f>IF(AND($A2957="",$B2957="",$C2957="",$F2957="",$G2957=""),"",IF(NOT(ISNUMBER($A2957)),"日付がない",IF($P2957="","氏名がない",IF($P2957="なし","氏名がメンバーにない",IF($O2957="","案件コードがない",IF($O2957="なし","案件コードが案件にない",IF($I2957="","時間がない",IF((N($F2957)*60+N($G2957))=0,"時間が0",IF($I2957=0,"丸めると0分","")))))))))</f>
        <v/>
      </c>
      <c r="M2957" s="58" t="n"/>
      <c r="N2957" s="33">
        <f>IF(ISNUMBER($A2957),DATE(YEAR($A2957),MONTH($A2957),1),"")</f>
        <v/>
      </c>
      <c r="O2957" s="34">
        <f>IF($C2957="","",IFERROR(MATCH($C2957,'案件'!$A$5:$A$84,0),"なし"))</f>
        <v/>
      </c>
      <c r="P2957" s="34">
        <f>IF($B2957="","",IFERROR(MATCH($B2957,'メンバー'!$B$5:$B$24,0),"なし"))</f>
        <v/>
      </c>
    </row>
    <row r="2958" ht="17" customHeight="1">
      <c r="A2958" s="23" t="n"/>
      <c r="B2958" s="21" t="n"/>
      <c r="C2958" s="21" t="n"/>
      <c r="D2958" s="29">
        <f>IF(OR($O2958="",$O2958="なし"),"",INDEX('案件'!$B$5:$B$84,$O2958)&amp;"")</f>
        <v/>
      </c>
      <c r="E2958" s="19" t="n"/>
      <c r="F2958" s="22" t="n"/>
      <c r="G2958" s="22" t="n"/>
      <c r="H2958" s="19" t="n"/>
      <c r="I2958" s="30">
        <f>IF(AND($F2958="",$G2958=""),"",IF(N('設定'!$B$11)&gt;0,ROUND((N($F2958)*60+N($G2958))/N('設定'!$B$11),0)*N('設定'!$B$11),(N($F2958)*60+N($G2958)))/60)</f>
        <v/>
      </c>
      <c r="J2958" s="31">
        <f>IF(OR($I2958="",$P2958="",$P2958="なし"),"",$I2958*N(INDEX('メンバー'!$D$5:$D$24,$P2958)))</f>
        <v/>
      </c>
      <c r="K2958" s="32">
        <f>IF(OR($O2958="",$O2958="なし"),"",INDEX('案件'!$D$5:$D$84,$O2958)&amp;"")</f>
        <v/>
      </c>
      <c r="L2958" s="32">
        <f>IF(AND($A2958="",$B2958="",$C2958="",$F2958="",$G2958=""),"",IF(NOT(ISNUMBER($A2958)),"日付がない",IF($P2958="","氏名がない",IF($P2958="なし","氏名がメンバーにない",IF($O2958="","案件コードがない",IF($O2958="なし","案件コードが案件にない",IF($I2958="","時間がない",IF((N($F2958)*60+N($G2958))=0,"時間が0",IF($I2958=0,"丸めると0分","")))))))))</f>
        <v/>
      </c>
      <c r="M2958" s="58" t="n"/>
      <c r="N2958" s="33">
        <f>IF(ISNUMBER($A2958),DATE(YEAR($A2958),MONTH($A2958),1),"")</f>
        <v/>
      </c>
      <c r="O2958" s="34">
        <f>IF($C2958="","",IFERROR(MATCH($C2958,'案件'!$A$5:$A$84,0),"なし"))</f>
        <v/>
      </c>
      <c r="P2958" s="34">
        <f>IF($B2958="","",IFERROR(MATCH($B2958,'メンバー'!$B$5:$B$24,0),"なし"))</f>
        <v/>
      </c>
    </row>
    <row r="2959" ht="17" customHeight="1">
      <c r="A2959" s="23" t="n"/>
      <c r="B2959" s="21" t="n"/>
      <c r="C2959" s="21" t="n"/>
      <c r="D2959" s="29">
        <f>IF(OR($O2959="",$O2959="なし"),"",INDEX('案件'!$B$5:$B$84,$O2959)&amp;"")</f>
        <v/>
      </c>
      <c r="E2959" s="19" t="n"/>
      <c r="F2959" s="22" t="n"/>
      <c r="G2959" s="22" t="n"/>
      <c r="H2959" s="19" t="n"/>
      <c r="I2959" s="30">
        <f>IF(AND($F2959="",$G2959=""),"",IF(N('設定'!$B$11)&gt;0,ROUND((N($F2959)*60+N($G2959))/N('設定'!$B$11),0)*N('設定'!$B$11),(N($F2959)*60+N($G2959)))/60)</f>
        <v/>
      </c>
      <c r="J2959" s="31">
        <f>IF(OR($I2959="",$P2959="",$P2959="なし"),"",$I2959*N(INDEX('メンバー'!$D$5:$D$24,$P2959)))</f>
        <v/>
      </c>
      <c r="K2959" s="32">
        <f>IF(OR($O2959="",$O2959="なし"),"",INDEX('案件'!$D$5:$D$84,$O2959)&amp;"")</f>
        <v/>
      </c>
      <c r="L2959" s="32">
        <f>IF(AND($A2959="",$B2959="",$C2959="",$F2959="",$G2959=""),"",IF(NOT(ISNUMBER($A2959)),"日付がない",IF($P2959="","氏名がない",IF($P2959="なし","氏名がメンバーにない",IF($O2959="","案件コードがない",IF($O2959="なし","案件コードが案件にない",IF($I2959="","時間がない",IF((N($F2959)*60+N($G2959))=0,"時間が0",IF($I2959=0,"丸めると0分","")))))))))</f>
        <v/>
      </c>
      <c r="M2959" s="58" t="n"/>
      <c r="N2959" s="33">
        <f>IF(ISNUMBER($A2959),DATE(YEAR($A2959),MONTH($A2959),1),"")</f>
        <v/>
      </c>
      <c r="O2959" s="34">
        <f>IF($C2959="","",IFERROR(MATCH($C2959,'案件'!$A$5:$A$84,0),"なし"))</f>
        <v/>
      </c>
      <c r="P2959" s="34">
        <f>IF($B2959="","",IFERROR(MATCH($B2959,'メンバー'!$B$5:$B$24,0),"なし"))</f>
        <v/>
      </c>
    </row>
    <row r="2960" ht="17" customHeight="1">
      <c r="A2960" s="23" t="n"/>
      <c r="B2960" s="21" t="n"/>
      <c r="C2960" s="21" t="n"/>
      <c r="D2960" s="29">
        <f>IF(OR($O2960="",$O2960="なし"),"",INDEX('案件'!$B$5:$B$84,$O2960)&amp;"")</f>
        <v/>
      </c>
      <c r="E2960" s="19" t="n"/>
      <c r="F2960" s="22" t="n"/>
      <c r="G2960" s="22" t="n"/>
      <c r="H2960" s="19" t="n"/>
      <c r="I2960" s="30">
        <f>IF(AND($F2960="",$G2960=""),"",IF(N('設定'!$B$11)&gt;0,ROUND((N($F2960)*60+N($G2960))/N('設定'!$B$11),0)*N('設定'!$B$11),(N($F2960)*60+N($G2960)))/60)</f>
        <v/>
      </c>
      <c r="J2960" s="31">
        <f>IF(OR($I2960="",$P2960="",$P2960="なし"),"",$I2960*N(INDEX('メンバー'!$D$5:$D$24,$P2960)))</f>
        <v/>
      </c>
      <c r="K2960" s="32">
        <f>IF(OR($O2960="",$O2960="なし"),"",INDEX('案件'!$D$5:$D$84,$O2960)&amp;"")</f>
        <v/>
      </c>
      <c r="L2960" s="32">
        <f>IF(AND($A2960="",$B2960="",$C2960="",$F2960="",$G2960=""),"",IF(NOT(ISNUMBER($A2960)),"日付がない",IF($P2960="","氏名がない",IF($P2960="なし","氏名がメンバーにない",IF($O2960="","案件コードがない",IF($O2960="なし","案件コードが案件にない",IF($I2960="","時間がない",IF((N($F2960)*60+N($G2960))=0,"時間が0",IF($I2960=0,"丸めると0分","")))))))))</f>
        <v/>
      </c>
      <c r="M2960" s="58" t="n"/>
      <c r="N2960" s="33">
        <f>IF(ISNUMBER($A2960),DATE(YEAR($A2960),MONTH($A2960),1),"")</f>
        <v/>
      </c>
      <c r="O2960" s="34">
        <f>IF($C2960="","",IFERROR(MATCH($C2960,'案件'!$A$5:$A$84,0),"なし"))</f>
        <v/>
      </c>
      <c r="P2960" s="34">
        <f>IF($B2960="","",IFERROR(MATCH($B2960,'メンバー'!$B$5:$B$24,0),"なし"))</f>
        <v/>
      </c>
    </row>
    <row r="2961" ht="17" customHeight="1">
      <c r="A2961" s="23" t="n"/>
      <c r="B2961" s="21" t="n"/>
      <c r="C2961" s="21" t="n"/>
      <c r="D2961" s="29">
        <f>IF(OR($O2961="",$O2961="なし"),"",INDEX('案件'!$B$5:$B$84,$O2961)&amp;"")</f>
        <v/>
      </c>
      <c r="E2961" s="19" t="n"/>
      <c r="F2961" s="22" t="n"/>
      <c r="G2961" s="22" t="n"/>
      <c r="H2961" s="19" t="n"/>
      <c r="I2961" s="30">
        <f>IF(AND($F2961="",$G2961=""),"",IF(N('設定'!$B$11)&gt;0,ROUND((N($F2961)*60+N($G2961))/N('設定'!$B$11),0)*N('設定'!$B$11),(N($F2961)*60+N($G2961)))/60)</f>
        <v/>
      </c>
      <c r="J2961" s="31">
        <f>IF(OR($I2961="",$P2961="",$P2961="なし"),"",$I2961*N(INDEX('メンバー'!$D$5:$D$24,$P2961)))</f>
        <v/>
      </c>
      <c r="K2961" s="32">
        <f>IF(OR($O2961="",$O2961="なし"),"",INDEX('案件'!$D$5:$D$84,$O2961)&amp;"")</f>
        <v/>
      </c>
      <c r="L2961" s="32">
        <f>IF(AND($A2961="",$B2961="",$C2961="",$F2961="",$G2961=""),"",IF(NOT(ISNUMBER($A2961)),"日付がない",IF($P2961="","氏名がない",IF($P2961="なし","氏名がメンバーにない",IF($O2961="","案件コードがない",IF($O2961="なし","案件コードが案件にない",IF($I2961="","時間がない",IF((N($F2961)*60+N($G2961))=0,"時間が0",IF($I2961=0,"丸めると0分","")))))))))</f>
        <v/>
      </c>
      <c r="M2961" s="58" t="n"/>
      <c r="N2961" s="33">
        <f>IF(ISNUMBER($A2961),DATE(YEAR($A2961),MONTH($A2961),1),"")</f>
        <v/>
      </c>
      <c r="O2961" s="34">
        <f>IF($C2961="","",IFERROR(MATCH($C2961,'案件'!$A$5:$A$84,0),"なし"))</f>
        <v/>
      </c>
      <c r="P2961" s="34">
        <f>IF($B2961="","",IFERROR(MATCH($B2961,'メンバー'!$B$5:$B$24,0),"なし"))</f>
        <v/>
      </c>
    </row>
    <row r="2962" ht="17" customHeight="1">
      <c r="A2962" s="23" t="n"/>
      <c r="B2962" s="21" t="n"/>
      <c r="C2962" s="21" t="n"/>
      <c r="D2962" s="29">
        <f>IF(OR($O2962="",$O2962="なし"),"",INDEX('案件'!$B$5:$B$84,$O2962)&amp;"")</f>
        <v/>
      </c>
      <c r="E2962" s="19" t="n"/>
      <c r="F2962" s="22" t="n"/>
      <c r="G2962" s="22" t="n"/>
      <c r="H2962" s="19" t="n"/>
      <c r="I2962" s="30">
        <f>IF(AND($F2962="",$G2962=""),"",IF(N('設定'!$B$11)&gt;0,ROUND((N($F2962)*60+N($G2962))/N('設定'!$B$11),0)*N('設定'!$B$11),(N($F2962)*60+N($G2962)))/60)</f>
        <v/>
      </c>
      <c r="J2962" s="31">
        <f>IF(OR($I2962="",$P2962="",$P2962="なし"),"",$I2962*N(INDEX('メンバー'!$D$5:$D$24,$P2962)))</f>
        <v/>
      </c>
      <c r="K2962" s="32">
        <f>IF(OR($O2962="",$O2962="なし"),"",INDEX('案件'!$D$5:$D$84,$O2962)&amp;"")</f>
        <v/>
      </c>
      <c r="L2962" s="32">
        <f>IF(AND($A2962="",$B2962="",$C2962="",$F2962="",$G2962=""),"",IF(NOT(ISNUMBER($A2962)),"日付がない",IF($P2962="","氏名がない",IF($P2962="なし","氏名がメンバーにない",IF($O2962="","案件コードがない",IF($O2962="なし","案件コードが案件にない",IF($I2962="","時間がない",IF((N($F2962)*60+N($G2962))=0,"時間が0",IF($I2962=0,"丸めると0分","")))))))))</f>
        <v/>
      </c>
      <c r="M2962" s="58" t="n"/>
      <c r="N2962" s="33">
        <f>IF(ISNUMBER($A2962),DATE(YEAR($A2962),MONTH($A2962),1),"")</f>
        <v/>
      </c>
      <c r="O2962" s="34">
        <f>IF($C2962="","",IFERROR(MATCH($C2962,'案件'!$A$5:$A$84,0),"なし"))</f>
        <v/>
      </c>
      <c r="P2962" s="34">
        <f>IF($B2962="","",IFERROR(MATCH($B2962,'メンバー'!$B$5:$B$24,0),"なし"))</f>
        <v/>
      </c>
    </row>
    <row r="2963" ht="17" customHeight="1">
      <c r="A2963" s="23" t="n"/>
      <c r="B2963" s="21" t="n"/>
      <c r="C2963" s="21" t="n"/>
      <c r="D2963" s="29">
        <f>IF(OR($O2963="",$O2963="なし"),"",INDEX('案件'!$B$5:$B$84,$O2963)&amp;"")</f>
        <v/>
      </c>
      <c r="E2963" s="19" t="n"/>
      <c r="F2963" s="22" t="n"/>
      <c r="G2963" s="22" t="n"/>
      <c r="H2963" s="19" t="n"/>
      <c r="I2963" s="30">
        <f>IF(AND($F2963="",$G2963=""),"",IF(N('設定'!$B$11)&gt;0,ROUND((N($F2963)*60+N($G2963))/N('設定'!$B$11),0)*N('設定'!$B$11),(N($F2963)*60+N($G2963)))/60)</f>
        <v/>
      </c>
      <c r="J2963" s="31">
        <f>IF(OR($I2963="",$P2963="",$P2963="なし"),"",$I2963*N(INDEX('メンバー'!$D$5:$D$24,$P2963)))</f>
        <v/>
      </c>
      <c r="K2963" s="32">
        <f>IF(OR($O2963="",$O2963="なし"),"",INDEX('案件'!$D$5:$D$84,$O2963)&amp;"")</f>
        <v/>
      </c>
      <c r="L2963" s="32">
        <f>IF(AND($A2963="",$B2963="",$C2963="",$F2963="",$G2963=""),"",IF(NOT(ISNUMBER($A2963)),"日付がない",IF($P2963="","氏名がない",IF($P2963="なし","氏名がメンバーにない",IF($O2963="","案件コードがない",IF($O2963="なし","案件コードが案件にない",IF($I2963="","時間がない",IF((N($F2963)*60+N($G2963))=0,"時間が0",IF($I2963=0,"丸めると0分","")))))))))</f>
        <v/>
      </c>
      <c r="M2963" s="58" t="n"/>
      <c r="N2963" s="33">
        <f>IF(ISNUMBER($A2963),DATE(YEAR($A2963),MONTH($A2963),1),"")</f>
        <v/>
      </c>
      <c r="O2963" s="34">
        <f>IF($C2963="","",IFERROR(MATCH($C2963,'案件'!$A$5:$A$84,0),"なし"))</f>
        <v/>
      </c>
      <c r="P2963" s="34">
        <f>IF($B2963="","",IFERROR(MATCH($B2963,'メンバー'!$B$5:$B$24,0),"なし"))</f>
        <v/>
      </c>
    </row>
    <row r="2964" ht="17" customHeight="1">
      <c r="A2964" s="23" t="n"/>
      <c r="B2964" s="21" t="n"/>
      <c r="C2964" s="21" t="n"/>
      <c r="D2964" s="29">
        <f>IF(OR($O2964="",$O2964="なし"),"",INDEX('案件'!$B$5:$B$84,$O2964)&amp;"")</f>
        <v/>
      </c>
      <c r="E2964" s="19" t="n"/>
      <c r="F2964" s="22" t="n"/>
      <c r="G2964" s="22" t="n"/>
      <c r="H2964" s="19" t="n"/>
      <c r="I2964" s="30">
        <f>IF(AND($F2964="",$G2964=""),"",IF(N('設定'!$B$11)&gt;0,ROUND((N($F2964)*60+N($G2964))/N('設定'!$B$11),0)*N('設定'!$B$11),(N($F2964)*60+N($G2964)))/60)</f>
        <v/>
      </c>
      <c r="J2964" s="31">
        <f>IF(OR($I2964="",$P2964="",$P2964="なし"),"",$I2964*N(INDEX('メンバー'!$D$5:$D$24,$P2964)))</f>
        <v/>
      </c>
      <c r="K2964" s="32">
        <f>IF(OR($O2964="",$O2964="なし"),"",INDEX('案件'!$D$5:$D$84,$O2964)&amp;"")</f>
        <v/>
      </c>
      <c r="L2964" s="32">
        <f>IF(AND($A2964="",$B2964="",$C2964="",$F2964="",$G2964=""),"",IF(NOT(ISNUMBER($A2964)),"日付がない",IF($P2964="","氏名がない",IF($P2964="なし","氏名がメンバーにない",IF($O2964="","案件コードがない",IF($O2964="なし","案件コードが案件にない",IF($I2964="","時間がない",IF((N($F2964)*60+N($G2964))=0,"時間が0",IF($I2964=0,"丸めると0分","")))))))))</f>
        <v/>
      </c>
      <c r="M2964" s="58" t="n"/>
      <c r="N2964" s="33">
        <f>IF(ISNUMBER($A2964),DATE(YEAR($A2964),MONTH($A2964),1),"")</f>
        <v/>
      </c>
      <c r="O2964" s="34">
        <f>IF($C2964="","",IFERROR(MATCH($C2964,'案件'!$A$5:$A$84,0),"なし"))</f>
        <v/>
      </c>
      <c r="P2964" s="34">
        <f>IF($B2964="","",IFERROR(MATCH($B2964,'メンバー'!$B$5:$B$24,0),"なし"))</f>
        <v/>
      </c>
    </row>
    <row r="2965" ht="17" customHeight="1">
      <c r="A2965" s="23" t="n"/>
      <c r="B2965" s="21" t="n"/>
      <c r="C2965" s="21" t="n"/>
      <c r="D2965" s="29">
        <f>IF(OR($O2965="",$O2965="なし"),"",INDEX('案件'!$B$5:$B$84,$O2965)&amp;"")</f>
        <v/>
      </c>
      <c r="E2965" s="19" t="n"/>
      <c r="F2965" s="22" t="n"/>
      <c r="G2965" s="22" t="n"/>
      <c r="H2965" s="19" t="n"/>
      <c r="I2965" s="30">
        <f>IF(AND($F2965="",$G2965=""),"",IF(N('設定'!$B$11)&gt;0,ROUND((N($F2965)*60+N($G2965))/N('設定'!$B$11),0)*N('設定'!$B$11),(N($F2965)*60+N($G2965)))/60)</f>
        <v/>
      </c>
      <c r="J2965" s="31">
        <f>IF(OR($I2965="",$P2965="",$P2965="なし"),"",$I2965*N(INDEX('メンバー'!$D$5:$D$24,$P2965)))</f>
        <v/>
      </c>
      <c r="K2965" s="32">
        <f>IF(OR($O2965="",$O2965="なし"),"",INDEX('案件'!$D$5:$D$84,$O2965)&amp;"")</f>
        <v/>
      </c>
      <c r="L2965" s="32">
        <f>IF(AND($A2965="",$B2965="",$C2965="",$F2965="",$G2965=""),"",IF(NOT(ISNUMBER($A2965)),"日付がない",IF($P2965="","氏名がない",IF($P2965="なし","氏名がメンバーにない",IF($O2965="","案件コードがない",IF($O2965="なし","案件コードが案件にない",IF($I2965="","時間がない",IF((N($F2965)*60+N($G2965))=0,"時間が0",IF($I2965=0,"丸めると0分","")))))))))</f>
        <v/>
      </c>
      <c r="M2965" s="58" t="n"/>
      <c r="N2965" s="33">
        <f>IF(ISNUMBER($A2965),DATE(YEAR($A2965),MONTH($A2965),1),"")</f>
        <v/>
      </c>
      <c r="O2965" s="34">
        <f>IF($C2965="","",IFERROR(MATCH($C2965,'案件'!$A$5:$A$84,0),"なし"))</f>
        <v/>
      </c>
      <c r="P2965" s="34">
        <f>IF($B2965="","",IFERROR(MATCH($B2965,'メンバー'!$B$5:$B$24,0),"なし"))</f>
        <v/>
      </c>
    </row>
    <row r="2966" ht="17" customHeight="1">
      <c r="A2966" s="23" t="n"/>
      <c r="B2966" s="21" t="n"/>
      <c r="C2966" s="21" t="n"/>
      <c r="D2966" s="29">
        <f>IF(OR($O2966="",$O2966="なし"),"",INDEX('案件'!$B$5:$B$84,$O2966)&amp;"")</f>
        <v/>
      </c>
      <c r="E2966" s="19" t="n"/>
      <c r="F2966" s="22" t="n"/>
      <c r="G2966" s="22" t="n"/>
      <c r="H2966" s="19" t="n"/>
      <c r="I2966" s="30">
        <f>IF(AND($F2966="",$G2966=""),"",IF(N('設定'!$B$11)&gt;0,ROUND((N($F2966)*60+N($G2966))/N('設定'!$B$11),0)*N('設定'!$B$11),(N($F2966)*60+N($G2966)))/60)</f>
        <v/>
      </c>
      <c r="J2966" s="31">
        <f>IF(OR($I2966="",$P2966="",$P2966="なし"),"",$I2966*N(INDEX('メンバー'!$D$5:$D$24,$P2966)))</f>
        <v/>
      </c>
      <c r="K2966" s="32">
        <f>IF(OR($O2966="",$O2966="なし"),"",INDEX('案件'!$D$5:$D$84,$O2966)&amp;"")</f>
        <v/>
      </c>
      <c r="L2966" s="32">
        <f>IF(AND($A2966="",$B2966="",$C2966="",$F2966="",$G2966=""),"",IF(NOT(ISNUMBER($A2966)),"日付がない",IF($P2966="","氏名がない",IF($P2966="なし","氏名がメンバーにない",IF($O2966="","案件コードがない",IF($O2966="なし","案件コードが案件にない",IF($I2966="","時間がない",IF((N($F2966)*60+N($G2966))=0,"時間が0",IF($I2966=0,"丸めると0分","")))))))))</f>
        <v/>
      </c>
      <c r="M2966" s="58" t="n"/>
      <c r="N2966" s="33">
        <f>IF(ISNUMBER($A2966),DATE(YEAR($A2966),MONTH($A2966),1),"")</f>
        <v/>
      </c>
      <c r="O2966" s="34">
        <f>IF($C2966="","",IFERROR(MATCH($C2966,'案件'!$A$5:$A$84,0),"なし"))</f>
        <v/>
      </c>
      <c r="P2966" s="34">
        <f>IF($B2966="","",IFERROR(MATCH($B2966,'メンバー'!$B$5:$B$24,0),"なし"))</f>
        <v/>
      </c>
    </row>
    <row r="2967" ht="17" customHeight="1">
      <c r="A2967" s="23" t="n"/>
      <c r="B2967" s="21" t="n"/>
      <c r="C2967" s="21" t="n"/>
      <c r="D2967" s="29">
        <f>IF(OR($O2967="",$O2967="なし"),"",INDEX('案件'!$B$5:$B$84,$O2967)&amp;"")</f>
        <v/>
      </c>
      <c r="E2967" s="19" t="n"/>
      <c r="F2967" s="22" t="n"/>
      <c r="G2967" s="22" t="n"/>
      <c r="H2967" s="19" t="n"/>
      <c r="I2967" s="30">
        <f>IF(AND($F2967="",$G2967=""),"",IF(N('設定'!$B$11)&gt;0,ROUND((N($F2967)*60+N($G2967))/N('設定'!$B$11),0)*N('設定'!$B$11),(N($F2967)*60+N($G2967)))/60)</f>
        <v/>
      </c>
      <c r="J2967" s="31">
        <f>IF(OR($I2967="",$P2967="",$P2967="なし"),"",$I2967*N(INDEX('メンバー'!$D$5:$D$24,$P2967)))</f>
        <v/>
      </c>
      <c r="K2967" s="32">
        <f>IF(OR($O2967="",$O2967="なし"),"",INDEX('案件'!$D$5:$D$84,$O2967)&amp;"")</f>
        <v/>
      </c>
      <c r="L2967" s="32">
        <f>IF(AND($A2967="",$B2967="",$C2967="",$F2967="",$G2967=""),"",IF(NOT(ISNUMBER($A2967)),"日付がない",IF($P2967="","氏名がない",IF($P2967="なし","氏名がメンバーにない",IF($O2967="","案件コードがない",IF($O2967="なし","案件コードが案件にない",IF($I2967="","時間がない",IF((N($F2967)*60+N($G2967))=0,"時間が0",IF($I2967=0,"丸めると0分","")))))))))</f>
        <v/>
      </c>
      <c r="M2967" s="58" t="n"/>
      <c r="N2967" s="33">
        <f>IF(ISNUMBER($A2967),DATE(YEAR($A2967),MONTH($A2967),1),"")</f>
        <v/>
      </c>
      <c r="O2967" s="34">
        <f>IF($C2967="","",IFERROR(MATCH($C2967,'案件'!$A$5:$A$84,0),"なし"))</f>
        <v/>
      </c>
      <c r="P2967" s="34">
        <f>IF($B2967="","",IFERROR(MATCH($B2967,'メンバー'!$B$5:$B$24,0),"なし"))</f>
        <v/>
      </c>
    </row>
    <row r="2968" ht="17" customHeight="1">
      <c r="A2968" s="23" t="n"/>
      <c r="B2968" s="21" t="n"/>
      <c r="C2968" s="21" t="n"/>
      <c r="D2968" s="29">
        <f>IF(OR($O2968="",$O2968="なし"),"",INDEX('案件'!$B$5:$B$84,$O2968)&amp;"")</f>
        <v/>
      </c>
      <c r="E2968" s="19" t="n"/>
      <c r="F2968" s="22" t="n"/>
      <c r="G2968" s="22" t="n"/>
      <c r="H2968" s="19" t="n"/>
      <c r="I2968" s="30">
        <f>IF(AND($F2968="",$G2968=""),"",IF(N('設定'!$B$11)&gt;0,ROUND((N($F2968)*60+N($G2968))/N('設定'!$B$11),0)*N('設定'!$B$11),(N($F2968)*60+N($G2968)))/60)</f>
        <v/>
      </c>
      <c r="J2968" s="31">
        <f>IF(OR($I2968="",$P2968="",$P2968="なし"),"",$I2968*N(INDEX('メンバー'!$D$5:$D$24,$P2968)))</f>
        <v/>
      </c>
      <c r="K2968" s="32">
        <f>IF(OR($O2968="",$O2968="なし"),"",INDEX('案件'!$D$5:$D$84,$O2968)&amp;"")</f>
        <v/>
      </c>
      <c r="L2968" s="32">
        <f>IF(AND($A2968="",$B2968="",$C2968="",$F2968="",$G2968=""),"",IF(NOT(ISNUMBER($A2968)),"日付がない",IF($P2968="","氏名がない",IF($P2968="なし","氏名がメンバーにない",IF($O2968="","案件コードがない",IF($O2968="なし","案件コードが案件にない",IF($I2968="","時間がない",IF((N($F2968)*60+N($G2968))=0,"時間が0",IF($I2968=0,"丸めると0分","")))))))))</f>
        <v/>
      </c>
      <c r="M2968" s="58" t="n"/>
      <c r="N2968" s="33">
        <f>IF(ISNUMBER($A2968),DATE(YEAR($A2968),MONTH($A2968),1),"")</f>
        <v/>
      </c>
      <c r="O2968" s="34">
        <f>IF($C2968="","",IFERROR(MATCH($C2968,'案件'!$A$5:$A$84,0),"なし"))</f>
        <v/>
      </c>
      <c r="P2968" s="34">
        <f>IF($B2968="","",IFERROR(MATCH($B2968,'メンバー'!$B$5:$B$24,0),"なし"))</f>
        <v/>
      </c>
    </row>
    <row r="2969" ht="17" customHeight="1">
      <c r="A2969" s="23" t="n"/>
      <c r="B2969" s="21" t="n"/>
      <c r="C2969" s="21" t="n"/>
      <c r="D2969" s="29">
        <f>IF(OR($O2969="",$O2969="なし"),"",INDEX('案件'!$B$5:$B$84,$O2969)&amp;"")</f>
        <v/>
      </c>
      <c r="E2969" s="19" t="n"/>
      <c r="F2969" s="22" t="n"/>
      <c r="G2969" s="22" t="n"/>
      <c r="H2969" s="19" t="n"/>
      <c r="I2969" s="30">
        <f>IF(AND($F2969="",$G2969=""),"",IF(N('設定'!$B$11)&gt;0,ROUND((N($F2969)*60+N($G2969))/N('設定'!$B$11),0)*N('設定'!$B$11),(N($F2969)*60+N($G2969)))/60)</f>
        <v/>
      </c>
      <c r="J2969" s="31">
        <f>IF(OR($I2969="",$P2969="",$P2969="なし"),"",$I2969*N(INDEX('メンバー'!$D$5:$D$24,$P2969)))</f>
        <v/>
      </c>
      <c r="K2969" s="32">
        <f>IF(OR($O2969="",$O2969="なし"),"",INDEX('案件'!$D$5:$D$84,$O2969)&amp;"")</f>
        <v/>
      </c>
      <c r="L2969" s="32">
        <f>IF(AND($A2969="",$B2969="",$C2969="",$F2969="",$G2969=""),"",IF(NOT(ISNUMBER($A2969)),"日付がない",IF($P2969="","氏名がない",IF($P2969="なし","氏名がメンバーにない",IF($O2969="","案件コードがない",IF($O2969="なし","案件コードが案件にない",IF($I2969="","時間がない",IF((N($F2969)*60+N($G2969))=0,"時間が0",IF($I2969=0,"丸めると0分","")))))))))</f>
        <v/>
      </c>
      <c r="M2969" s="58" t="n"/>
      <c r="N2969" s="33">
        <f>IF(ISNUMBER($A2969),DATE(YEAR($A2969),MONTH($A2969),1),"")</f>
        <v/>
      </c>
      <c r="O2969" s="34">
        <f>IF($C2969="","",IFERROR(MATCH($C2969,'案件'!$A$5:$A$84,0),"なし"))</f>
        <v/>
      </c>
      <c r="P2969" s="34">
        <f>IF($B2969="","",IFERROR(MATCH($B2969,'メンバー'!$B$5:$B$24,0),"なし"))</f>
        <v/>
      </c>
    </row>
    <row r="2970" ht="17" customHeight="1">
      <c r="A2970" s="23" t="n"/>
      <c r="B2970" s="21" t="n"/>
      <c r="C2970" s="21" t="n"/>
      <c r="D2970" s="29">
        <f>IF(OR($O2970="",$O2970="なし"),"",INDEX('案件'!$B$5:$B$84,$O2970)&amp;"")</f>
        <v/>
      </c>
      <c r="E2970" s="19" t="n"/>
      <c r="F2970" s="22" t="n"/>
      <c r="G2970" s="22" t="n"/>
      <c r="H2970" s="19" t="n"/>
      <c r="I2970" s="30">
        <f>IF(AND($F2970="",$G2970=""),"",IF(N('設定'!$B$11)&gt;0,ROUND((N($F2970)*60+N($G2970))/N('設定'!$B$11),0)*N('設定'!$B$11),(N($F2970)*60+N($G2970)))/60)</f>
        <v/>
      </c>
      <c r="J2970" s="31">
        <f>IF(OR($I2970="",$P2970="",$P2970="なし"),"",$I2970*N(INDEX('メンバー'!$D$5:$D$24,$P2970)))</f>
        <v/>
      </c>
      <c r="K2970" s="32">
        <f>IF(OR($O2970="",$O2970="なし"),"",INDEX('案件'!$D$5:$D$84,$O2970)&amp;"")</f>
        <v/>
      </c>
      <c r="L2970" s="32">
        <f>IF(AND($A2970="",$B2970="",$C2970="",$F2970="",$G2970=""),"",IF(NOT(ISNUMBER($A2970)),"日付がない",IF($P2970="","氏名がない",IF($P2970="なし","氏名がメンバーにない",IF($O2970="","案件コードがない",IF($O2970="なし","案件コードが案件にない",IF($I2970="","時間がない",IF((N($F2970)*60+N($G2970))=0,"時間が0",IF($I2970=0,"丸めると0分","")))))))))</f>
        <v/>
      </c>
      <c r="M2970" s="58" t="n"/>
      <c r="N2970" s="33">
        <f>IF(ISNUMBER($A2970),DATE(YEAR($A2970),MONTH($A2970),1),"")</f>
        <v/>
      </c>
      <c r="O2970" s="34">
        <f>IF($C2970="","",IFERROR(MATCH($C2970,'案件'!$A$5:$A$84,0),"なし"))</f>
        <v/>
      </c>
      <c r="P2970" s="34">
        <f>IF($B2970="","",IFERROR(MATCH($B2970,'メンバー'!$B$5:$B$24,0),"なし"))</f>
        <v/>
      </c>
    </row>
    <row r="2971" ht="17" customHeight="1">
      <c r="A2971" s="23" t="n"/>
      <c r="B2971" s="21" t="n"/>
      <c r="C2971" s="21" t="n"/>
      <c r="D2971" s="29">
        <f>IF(OR($O2971="",$O2971="なし"),"",INDEX('案件'!$B$5:$B$84,$O2971)&amp;"")</f>
        <v/>
      </c>
      <c r="E2971" s="19" t="n"/>
      <c r="F2971" s="22" t="n"/>
      <c r="G2971" s="22" t="n"/>
      <c r="H2971" s="19" t="n"/>
      <c r="I2971" s="30">
        <f>IF(AND($F2971="",$G2971=""),"",IF(N('設定'!$B$11)&gt;0,ROUND((N($F2971)*60+N($G2971))/N('設定'!$B$11),0)*N('設定'!$B$11),(N($F2971)*60+N($G2971)))/60)</f>
        <v/>
      </c>
      <c r="J2971" s="31">
        <f>IF(OR($I2971="",$P2971="",$P2971="なし"),"",$I2971*N(INDEX('メンバー'!$D$5:$D$24,$P2971)))</f>
        <v/>
      </c>
      <c r="K2971" s="32">
        <f>IF(OR($O2971="",$O2971="なし"),"",INDEX('案件'!$D$5:$D$84,$O2971)&amp;"")</f>
        <v/>
      </c>
      <c r="L2971" s="32">
        <f>IF(AND($A2971="",$B2971="",$C2971="",$F2971="",$G2971=""),"",IF(NOT(ISNUMBER($A2971)),"日付がない",IF($P2971="","氏名がない",IF($P2971="なし","氏名がメンバーにない",IF($O2971="","案件コードがない",IF($O2971="なし","案件コードが案件にない",IF($I2971="","時間がない",IF((N($F2971)*60+N($G2971))=0,"時間が0",IF($I2971=0,"丸めると0分","")))))))))</f>
        <v/>
      </c>
      <c r="M2971" s="58" t="n"/>
      <c r="N2971" s="33">
        <f>IF(ISNUMBER($A2971),DATE(YEAR($A2971),MONTH($A2971),1),"")</f>
        <v/>
      </c>
      <c r="O2971" s="34">
        <f>IF($C2971="","",IFERROR(MATCH($C2971,'案件'!$A$5:$A$84,0),"なし"))</f>
        <v/>
      </c>
      <c r="P2971" s="34">
        <f>IF($B2971="","",IFERROR(MATCH($B2971,'メンバー'!$B$5:$B$24,0),"なし"))</f>
        <v/>
      </c>
    </row>
    <row r="2972" ht="17" customHeight="1">
      <c r="A2972" s="23" t="n"/>
      <c r="B2972" s="21" t="n"/>
      <c r="C2972" s="21" t="n"/>
      <c r="D2972" s="29">
        <f>IF(OR($O2972="",$O2972="なし"),"",INDEX('案件'!$B$5:$B$84,$O2972)&amp;"")</f>
        <v/>
      </c>
      <c r="E2972" s="19" t="n"/>
      <c r="F2972" s="22" t="n"/>
      <c r="G2972" s="22" t="n"/>
      <c r="H2972" s="19" t="n"/>
      <c r="I2972" s="30">
        <f>IF(AND($F2972="",$G2972=""),"",IF(N('設定'!$B$11)&gt;0,ROUND((N($F2972)*60+N($G2972))/N('設定'!$B$11),0)*N('設定'!$B$11),(N($F2972)*60+N($G2972)))/60)</f>
        <v/>
      </c>
      <c r="J2972" s="31">
        <f>IF(OR($I2972="",$P2972="",$P2972="なし"),"",$I2972*N(INDEX('メンバー'!$D$5:$D$24,$P2972)))</f>
        <v/>
      </c>
      <c r="K2972" s="32">
        <f>IF(OR($O2972="",$O2972="なし"),"",INDEX('案件'!$D$5:$D$84,$O2972)&amp;"")</f>
        <v/>
      </c>
      <c r="L2972" s="32">
        <f>IF(AND($A2972="",$B2972="",$C2972="",$F2972="",$G2972=""),"",IF(NOT(ISNUMBER($A2972)),"日付がない",IF($P2972="","氏名がない",IF($P2972="なし","氏名がメンバーにない",IF($O2972="","案件コードがない",IF($O2972="なし","案件コードが案件にない",IF($I2972="","時間がない",IF((N($F2972)*60+N($G2972))=0,"時間が0",IF($I2972=0,"丸めると0分","")))))))))</f>
        <v/>
      </c>
      <c r="M2972" s="58" t="n"/>
      <c r="N2972" s="33">
        <f>IF(ISNUMBER($A2972),DATE(YEAR($A2972),MONTH($A2972),1),"")</f>
        <v/>
      </c>
      <c r="O2972" s="34">
        <f>IF($C2972="","",IFERROR(MATCH($C2972,'案件'!$A$5:$A$84,0),"なし"))</f>
        <v/>
      </c>
      <c r="P2972" s="34">
        <f>IF($B2972="","",IFERROR(MATCH($B2972,'メンバー'!$B$5:$B$24,0),"なし"))</f>
        <v/>
      </c>
    </row>
    <row r="2973" ht="17" customHeight="1">
      <c r="A2973" s="23" t="n"/>
      <c r="B2973" s="21" t="n"/>
      <c r="C2973" s="21" t="n"/>
      <c r="D2973" s="29">
        <f>IF(OR($O2973="",$O2973="なし"),"",INDEX('案件'!$B$5:$B$84,$O2973)&amp;"")</f>
        <v/>
      </c>
      <c r="E2973" s="19" t="n"/>
      <c r="F2973" s="22" t="n"/>
      <c r="G2973" s="22" t="n"/>
      <c r="H2973" s="19" t="n"/>
      <c r="I2973" s="30">
        <f>IF(AND($F2973="",$G2973=""),"",IF(N('設定'!$B$11)&gt;0,ROUND((N($F2973)*60+N($G2973))/N('設定'!$B$11),0)*N('設定'!$B$11),(N($F2973)*60+N($G2973)))/60)</f>
        <v/>
      </c>
      <c r="J2973" s="31">
        <f>IF(OR($I2973="",$P2973="",$P2973="なし"),"",$I2973*N(INDEX('メンバー'!$D$5:$D$24,$P2973)))</f>
        <v/>
      </c>
      <c r="K2973" s="32">
        <f>IF(OR($O2973="",$O2973="なし"),"",INDEX('案件'!$D$5:$D$84,$O2973)&amp;"")</f>
        <v/>
      </c>
      <c r="L2973" s="32">
        <f>IF(AND($A2973="",$B2973="",$C2973="",$F2973="",$G2973=""),"",IF(NOT(ISNUMBER($A2973)),"日付がない",IF($P2973="","氏名がない",IF($P2973="なし","氏名がメンバーにない",IF($O2973="","案件コードがない",IF($O2973="なし","案件コードが案件にない",IF($I2973="","時間がない",IF((N($F2973)*60+N($G2973))=0,"時間が0",IF($I2973=0,"丸めると0分","")))))))))</f>
        <v/>
      </c>
      <c r="M2973" s="58" t="n"/>
      <c r="N2973" s="33">
        <f>IF(ISNUMBER($A2973),DATE(YEAR($A2973),MONTH($A2973),1),"")</f>
        <v/>
      </c>
      <c r="O2973" s="34">
        <f>IF($C2973="","",IFERROR(MATCH($C2973,'案件'!$A$5:$A$84,0),"なし"))</f>
        <v/>
      </c>
      <c r="P2973" s="34">
        <f>IF($B2973="","",IFERROR(MATCH($B2973,'メンバー'!$B$5:$B$24,0),"なし"))</f>
        <v/>
      </c>
    </row>
    <row r="2974" ht="17" customHeight="1">
      <c r="A2974" s="23" t="n"/>
      <c r="B2974" s="21" t="n"/>
      <c r="C2974" s="21" t="n"/>
      <c r="D2974" s="29">
        <f>IF(OR($O2974="",$O2974="なし"),"",INDEX('案件'!$B$5:$B$84,$O2974)&amp;"")</f>
        <v/>
      </c>
      <c r="E2974" s="19" t="n"/>
      <c r="F2974" s="22" t="n"/>
      <c r="G2974" s="22" t="n"/>
      <c r="H2974" s="19" t="n"/>
      <c r="I2974" s="30">
        <f>IF(AND($F2974="",$G2974=""),"",IF(N('設定'!$B$11)&gt;0,ROUND((N($F2974)*60+N($G2974))/N('設定'!$B$11),0)*N('設定'!$B$11),(N($F2974)*60+N($G2974)))/60)</f>
        <v/>
      </c>
      <c r="J2974" s="31">
        <f>IF(OR($I2974="",$P2974="",$P2974="なし"),"",$I2974*N(INDEX('メンバー'!$D$5:$D$24,$P2974)))</f>
        <v/>
      </c>
      <c r="K2974" s="32">
        <f>IF(OR($O2974="",$O2974="なし"),"",INDEX('案件'!$D$5:$D$84,$O2974)&amp;"")</f>
        <v/>
      </c>
      <c r="L2974" s="32">
        <f>IF(AND($A2974="",$B2974="",$C2974="",$F2974="",$G2974=""),"",IF(NOT(ISNUMBER($A2974)),"日付がない",IF($P2974="","氏名がない",IF($P2974="なし","氏名がメンバーにない",IF($O2974="","案件コードがない",IF($O2974="なし","案件コードが案件にない",IF($I2974="","時間がない",IF((N($F2974)*60+N($G2974))=0,"時間が0",IF($I2974=0,"丸めると0分","")))))))))</f>
        <v/>
      </c>
      <c r="M2974" s="58" t="n"/>
      <c r="N2974" s="33">
        <f>IF(ISNUMBER($A2974),DATE(YEAR($A2974),MONTH($A2974),1),"")</f>
        <v/>
      </c>
      <c r="O2974" s="34">
        <f>IF($C2974="","",IFERROR(MATCH($C2974,'案件'!$A$5:$A$84,0),"なし"))</f>
        <v/>
      </c>
      <c r="P2974" s="34">
        <f>IF($B2974="","",IFERROR(MATCH($B2974,'メンバー'!$B$5:$B$24,0),"なし"))</f>
        <v/>
      </c>
    </row>
    <row r="2975" ht="17" customHeight="1">
      <c r="A2975" s="23" t="n"/>
      <c r="B2975" s="21" t="n"/>
      <c r="C2975" s="21" t="n"/>
      <c r="D2975" s="29">
        <f>IF(OR($O2975="",$O2975="なし"),"",INDEX('案件'!$B$5:$B$84,$O2975)&amp;"")</f>
        <v/>
      </c>
      <c r="E2975" s="19" t="n"/>
      <c r="F2975" s="22" t="n"/>
      <c r="G2975" s="22" t="n"/>
      <c r="H2975" s="19" t="n"/>
      <c r="I2975" s="30">
        <f>IF(AND($F2975="",$G2975=""),"",IF(N('設定'!$B$11)&gt;0,ROUND((N($F2975)*60+N($G2975))/N('設定'!$B$11),0)*N('設定'!$B$11),(N($F2975)*60+N($G2975)))/60)</f>
        <v/>
      </c>
      <c r="J2975" s="31">
        <f>IF(OR($I2975="",$P2975="",$P2975="なし"),"",$I2975*N(INDEX('メンバー'!$D$5:$D$24,$P2975)))</f>
        <v/>
      </c>
      <c r="K2975" s="32">
        <f>IF(OR($O2975="",$O2975="なし"),"",INDEX('案件'!$D$5:$D$84,$O2975)&amp;"")</f>
        <v/>
      </c>
      <c r="L2975" s="32">
        <f>IF(AND($A2975="",$B2975="",$C2975="",$F2975="",$G2975=""),"",IF(NOT(ISNUMBER($A2975)),"日付がない",IF($P2975="","氏名がない",IF($P2975="なし","氏名がメンバーにない",IF($O2975="","案件コードがない",IF($O2975="なし","案件コードが案件にない",IF($I2975="","時間がない",IF((N($F2975)*60+N($G2975))=0,"時間が0",IF($I2975=0,"丸めると0分","")))))))))</f>
        <v/>
      </c>
      <c r="M2975" s="58" t="n"/>
      <c r="N2975" s="33">
        <f>IF(ISNUMBER($A2975),DATE(YEAR($A2975),MONTH($A2975),1),"")</f>
        <v/>
      </c>
      <c r="O2975" s="34">
        <f>IF($C2975="","",IFERROR(MATCH($C2975,'案件'!$A$5:$A$84,0),"なし"))</f>
        <v/>
      </c>
      <c r="P2975" s="34">
        <f>IF($B2975="","",IFERROR(MATCH($B2975,'メンバー'!$B$5:$B$24,0),"なし"))</f>
        <v/>
      </c>
    </row>
    <row r="2976" ht="17" customHeight="1">
      <c r="A2976" s="23" t="n"/>
      <c r="B2976" s="21" t="n"/>
      <c r="C2976" s="21" t="n"/>
      <c r="D2976" s="29">
        <f>IF(OR($O2976="",$O2976="なし"),"",INDEX('案件'!$B$5:$B$84,$O2976)&amp;"")</f>
        <v/>
      </c>
      <c r="E2976" s="19" t="n"/>
      <c r="F2976" s="22" t="n"/>
      <c r="G2976" s="22" t="n"/>
      <c r="H2976" s="19" t="n"/>
      <c r="I2976" s="30">
        <f>IF(AND($F2976="",$G2976=""),"",IF(N('設定'!$B$11)&gt;0,ROUND((N($F2976)*60+N($G2976))/N('設定'!$B$11),0)*N('設定'!$B$11),(N($F2976)*60+N($G2976)))/60)</f>
        <v/>
      </c>
      <c r="J2976" s="31">
        <f>IF(OR($I2976="",$P2976="",$P2976="なし"),"",$I2976*N(INDEX('メンバー'!$D$5:$D$24,$P2976)))</f>
        <v/>
      </c>
      <c r="K2976" s="32">
        <f>IF(OR($O2976="",$O2976="なし"),"",INDEX('案件'!$D$5:$D$84,$O2976)&amp;"")</f>
        <v/>
      </c>
      <c r="L2976" s="32">
        <f>IF(AND($A2976="",$B2976="",$C2976="",$F2976="",$G2976=""),"",IF(NOT(ISNUMBER($A2976)),"日付がない",IF($P2976="","氏名がない",IF($P2976="なし","氏名がメンバーにない",IF($O2976="","案件コードがない",IF($O2976="なし","案件コードが案件にない",IF($I2976="","時間がない",IF((N($F2976)*60+N($G2976))=0,"時間が0",IF($I2976=0,"丸めると0分","")))))))))</f>
        <v/>
      </c>
      <c r="M2976" s="58" t="n"/>
      <c r="N2976" s="33">
        <f>IF(ISNUMBER($A2976),DATE(YEAR($A2976),MONTH($A2976),1),"")</f>
        <v/>
      </c>
      <c r="O2976" s="34">
        <f>IF($C2976="","",IFERROR(MATCH($C2976,'案件'!$A$5:$A$84,0),"なし"))</f>
        <v/>
      </c>
      <c r="P2976" s="34">
        <f>IF($B2976="","",IFERROR(MATCH($B2976,'メンバー'!$B$5:$B$24,0),"なし"))</f>
        <v/>
      </c>
    </row>
    <row r="2977" ht="17" customHeight="1">
      <c r="A2977" s="23" t="n"/>
      <c r="B2977" s="21" t="n"/>
      <c r="C2977" s="21" t="n"/>
      <c r="D2977" s="29">
        <f>IF(OR($O2977="",$O2977="なし"),"",INDEX('案件'!$B$5:$B$84,$O2977)&amp;"")</f>
        <v/>
      </c>
      <c r="E2977" s="19" t="n"/>
      <c r="F2977" s="22" t="n"/>
      <c r="G2977" s="22" t="n"/>
      <c r="H2977" s="19" t="n"/>
      <c r="I2977" s="30">
        <f>IF(AND($F2977="",$G2977=""),"",IF(N('設定'!$B$11)&gt;0,ROUND((N($F2977)*60+N($G2977))/N('設定'!$B$11),0)*N('設定'!$B$11),(N($F2977)*60+N($G2977)))/60)</f>
        <v/>
      </c>
      <c r="J2977" s="31">
        <f>IF(OR($I2977="",$P2977="",$P2977="なし"),"",$I2977*N(INDEX('メンバー'!$D$5:$D$24,$P2977)))</f>
        <v/>
      </c>
      <c r="K2977" s="32">
        <f>IF(OR($O2977="",$O2977="なし"),"",INDEX('案件'!$D$5:$D$84,$O2977)&amp;"")</f>
        <v/>
      </c>
      <c r="L2977" s="32">
        <f>IF(AND($A2977="",$B2977="",$C2977="",$F2977="",$G2977=""),"",IF(NOT(ISNUMBER($A2977)),"日付がない",IF($P2977="","氏名がない",IF($P2977="なし","氏名がメンバーにない",IF($O2977="","案件コードがない",IF($O2977="なし","案件コードが案件にない",IF($I2977="","時間がない",IF((N($F2977)*60+N($G2977))=0,"時間が0",IF($I2977=0,"丸めると0分","")))))))))</f>
        <v/>
      </c>
      <c r="M2977" s="58" t="n"/>
      <c r="N2977" s="33">
        <f>IF(ISNUMBER($A2977),DATE(YEAR($A2977),MONTH($A2977),1),"")</f>
        <v/>
      </c>
      <c r="O2977" s="34">
        <f>IF($C2977="","",IFERROR(MATCH($C2977,'案件'!$A$5:$A$84,0),"なし"))</f>
        <v/>
      </c>
      <c r="P2977" s="34">
        <f>IF($B2977="","",IFERROR(MATCH($B2977,'メンバー'!$B$5:$B$24,0),"なし"))</f>
        <v/>
      </c>
    </row>
    <row r="2978" ht="17" customHeight="1">
      <c r="A2978" s="23" t="n"/>
      <c r="B2978" s="21" t="n"/>
      <c r="C2978" s="21" t="n"/>
      <c r="D2978" s="29">
        <f>IF(OR($O2978="",$O2978="なし"),"",INDEX('案件'!$B$5:$B$84,$O2978)&amp;"")</f>
        <v/>
      </c>
      <c r="E2978" s="19" t="n"/>
      <c r="F2978" s="22" t="n"/>
      <c r="G2978" s="22" t="n"/>
      <c r="H2978" s="19" t="n"/>
      <c r="I2978" s="30">
        <f>IF(AND($F2978="",$G2978=""),"",IF(N('設定'!$B$11)&gt;0,ROUND((N($F2978)*60+N($G2978))/N('設定'!$B$11),0)*N('設定'!$B$11),(N($F2978)*60+N($G2978)))/60)</f>
        <v/>
      </c>
      <c r="J2978" s="31">
        <f>IF(OR($I2978="",$P2978="",$P2978="なし"),"",$I2978*N(INDEX('メンバー'!$D$5:$D$24,$P2978)))</f>
        <v/>
      </c>
      <c r="K2978" s="32">
        <f>IF(OR($O2978="",$O2978="なし"),"",INDEX('案件'!$D$5:$D$84,$O2978)&amp;"")</f>
        <v/>
      </c>
      <c r="L2978" s="32">
        <f>IF(AND($A2978="",$B2978="",$C2978="",$F2978="",$G2978=""),"",IF(NOT(ISNUMBER($A2978)),"日付がない",IF($P2978="","氏名がない",IF($P2978="なし","氏名がメンバーにない",IF($O2978="","案件コードがない",IF($O2978="なし","案件コードが案件にない",IF($I2978="","時間がない",IF((N($F2978)*60+N($G2978))=0,"時間が0",IF($I2978=0,"丸めると0分","")))))))))</f>
        <v/>
      </c>
      <c r="M2978" s="58" t="n"/>
      <c r="N2978" s="33">
        <f>IF(ISNUMBER($A2978),DATE(YEAR($A2978),MONTH($A2978),1),"")</f>
        <v/>
      </c>
      <c r="O2978" s="34">
        <f>IF($C2978="","",IFERROR(MATCH($C2978,'案件'!$A$5:$A$84,0),"なし"))</f>
        <v/>
      </c>
      <c r="P2978" s="34">
        <f>IF($B2978="","",IFERROR(MATCH($B2978,'メンバー'!$B$5:$B$24,0),"なし"))</f>
        <v/>
      </c>
    </row>
    <row r="2979" ht="17" customHeight="1">
      <c r="A2979" s="23" t="n"/>
      <c r="B2979" s="21" t="n"/>
      <c r="C2979" s="21" t="n"/>
      <c r="D2979" s="29">
        <f>IF(OR($O2979="",$O2979="なし"),"",INDEX('案件'!$B$5:$B$84,$O2979)&amp;"")</f>
        <v/>
      </c>
      <c r="E2979" s="19" t="n"/>
      <c r="F2979" s="22" t="n"/>
      <c r="G2979" s="22" t="n"/>
      <c r="H2979" s="19" t="n"/>
      <c r="I2979" s="30">
        <f>IF(AND($F2979="",$G2979=""),"",IF(N('設定'!$B$11)&gt;0,ROUND((N($F2979)*60+N($G2979))/N('設定'!$B$11),0)*N('設定'!$B$11),(N($F2979)*60+N($G2979)))/60)</f>
        <v/>
      </c>
      <c r="J2979" s="31">
        <f>IF(OR($I2979="",$P2979="",$P2979="なし"),"",$I2979*N(INDEX('メンバー'!$D$5:$D$24,$P2979)))</f>
        <v/>
      </c>
      <c r="K2979" s="32">
        <f>IF(OR($O2979="",$O2979="なし"),"",INDEX('案件'!$D$5:$D$84,$O2979)&amp;"")</f>
        <v/>
      </c>
      <c r="L2979" s="32">
        <f>IF(AND($A2979="",$B2979="",$C2979="",$F2979="",$G2979=""),"",IF(NOT(ISNUMBER($A2979)),"日付がない",IF($P2979="","氏名がない",IF($P2979="なし","氏名がメンバーにない",IF($O2979="","案件コードがない",IF($O2979="なし","案件コードが案件にない",IF($I2979="","時間がない",IF((N($F2979)*60+N($G2979))=0,"時間が0",IF($I2979=0,"丸めると0分","")))))))))</f>
        <v/>
      </c>
      <c r="M2979" s="58" t="n"/>
      <c r="N2979" s="33">
        <f>IF(ISNUMBER($A2979),DATE(YEAR($A2979),MONTH($A2979),1),"")</f>
        <v/>
      </c>
      <c r="O2979" s="34">
        <f>IF($C2979="","",IFERROR(MATCH($C2979,'案件'!$A$5:$A$84,0),"なし"))</f>
        <v/>
      </c>
      <c r="P2979" s="34">
        <f>IF($B2979="","",IFERROR(MATCH($B2979,'メンバー'!$B$5:$B$24,0),"なし"))</f>
        <v/>
      </c>
    </row>
    <row r="2980" ht="17" customHeight="1">
      <c r="A2980" s="23" t="n"/>
      <c r="B2980" s="21" t="n"/>
      <c r="C2980" s="21" t="n"/>
      <c r="D2980" s="29">
        <f>IF(OR($O2980="",$O2980="なし"),"",INDEX('案件'!$B$5:$B$84,$O2980)&amp;"")</f>
        <v/>
      </c>
      <c r="E2980" s="19" t="n"/>
      <c r="F2980" s="22" t="n"/>
      <c r="G2980" s="22" t="n"/>
      <c r="H2980" s="19" t="n"/>
      <c r="I2980" s="30">
        <f>IF(AND($F2980="",$G2980=""),"",IF(N('設定'!$B$11)&gt;0,ROUND((N($F2980)*60+N($G2980))/N('設定'!$B$11),0)*N('設定'!$B$11),(N($F2980)*60+N($G2980)))/60)</f>
        <v/>
      </c>
      <c r="J2980" s="31">
        <f>IF(OR($I2980="",$P2980="",$P2980="なし"),"",$I2980*N(INDEX('メンバー'!$D$5:$D$24,$P2980)))</f>
        <v/>
      </c>
      <c r="K2980" s="32">
        <f>IF(OR($O2980="",$O2980="なし"),"",INDEX('案件'!$D$5:$D$84,$O2980)&amp;"")</f>
        <v/>
      </c>
      <c r="L2980" s="32">
        <f>IF(AND($A2980="",$B2980="",$C2980="",$F2980="",$G2980=""),"",IF(NOT(ISNUMBER($A2980)),"日付がない",IF($P2980="","氏名がない",IF($P2980="なし","氏名がメンバーにない",IF($O2980="","案件コードがない",IF($O2980="なし","案件コードが案件にない",IF($I2980="","時間がない",IF((N($F2980)*60+N($G2980))=0,"時間が0",IF($I2980=0,"丸めると0分","")))))))))</f>
        <v/>
      </c>
      <c r="M2980" s="58" t="n"/>
      <c r="N2980" s="33">
        <f>IF(ISNUMBER($A2980),DATE(YEAR($A2980),MONTH($A2980),1),"")</f>
        <v/>
      </c>
      <c r="O2980" s="34">
        <f>IF($C2980="","",IFERROR(MATCH($C2980,'案件'!$A$5:$A$84,0),"なし"))</f>
        <v/>
      </c>
      <c r="P2980" s="34">
        <f>IF($B2980="","",IFERROR(MATCH($B2980,'メンバー'!$B$5:$B$24,0),"なし"))</f>
        <v/>
      </c>
    </row>
    <row r="2981" ht="17" customHeight="1">
      <c r="A2981" s="23" t="n"/>
      <c r="B2981" s="21" t="n"/>
      <c r="C2981" s="21" t="n"/>
      <c r="D2981" s="29">
        <f>IF(OR($O2981="",$O2981="なし"),"",INDEX('案件'!$B$5:$B$84,$O2981)&amp;"")</f>
        <v/>
      </c>
      <c r="E2981" s="19" t="n"/>
      <c r="F2981" s="22" t="n"/>
      <c r="G2981" s="22" t="n"/>
      <c r="H2981" s="19" t="n"/>
      <c r="I2981" s="30">
        <f>IF(AND($F2981="",$G2981=""),"",IF(N('設定'!$B$11)&gt;0,ROUND((N($F2981)*60+N($G2981))/N('設定'!$B$11),0)*N('設定'!$B$11),(N($F2981)*60+N($G2981)))/60)</f>
        <v/>
      </c>
      <c r="J2981" s="31">
        <f>IF(OR($I2981="",$P2981="",$P2981="なし"),"",$I2981*N(INDEX('メンバー'!$D$5:$D$24,$P2981)))</f>
        <v/>
      </c>
      <c r="K2981" s="32">
        <f>IF(OR($O2981="",$O2981="なし"),"",INDEX('案件'!$D$5:$D$84,$O2981)&amp;"")</f>
        <v/>
      </c>
      <c r="L2981" s="32">
        <f>IF(AND($A2981="",$B2981="",$C2981="",$F2981="",$G2981=""),"",IF(NOT(ISNUMBER($A2981)),"日付がない",IF($P2981="","氏名がない",IF($P2981="なし","氏名がメンバーにない",IF($O2981="","案件コードがない",IF($O2981="なし","案件コードが案件にない",IF($I2981="","時間がない",IF((N($F2981)*60+N($G2981))=0,"時間が0",IF($I2981=0,"丸めると0分","")))))))))</f>
        <v/>
      </c>
      <c r="M2981" s="58" t="n"/>
      <c r="N2981" s="33">
        <f>IF(ISNUMBER($A2981),DATE(YEAR($A2981),MONTH($A2981),1),"")</f>
        <v/>
      </c>
      <c r="O2981" s="34">
        <f>IF($C2981="","",IFERROR(MATCH($C2981,'案件'!$A$5:$A$84,0),"なし"))</f>
        <v/>
      </c>
      <c r="P2981" s="34">
        <f>IF($B2981="","",IFERROR(MATCH($B2981,'メンバー'!$B$5:$B$24,0),"なし"))</f>
        <v/>
      </c>
    </row>
    <row r="2982" ht="17" customHeight="1">
      <c r="A2982" s="23" t="n"/>
      <c r="B2982" s="21" t="n"/>
      <c r="C2982" s="21" t="n"/>
      <c r="D2982" s="29">
        <f>IF(OR($O2982="",$O2982="なし"),"",INDEX('案件'!$B$5:$B$84,$O2982)&amp;"")</f>
        <v/>
      </c>
      <c r="E2982" s="19" t="n"/>
      <c r="F2982" s="22" t="n"/>
      <c r="G2982" s="22" t="n"/>
      <c r="H2982" s="19" t="n"/>
      <c r="I2982" s="30">
        <f>IF(AND($F2982="",$G2982=""),"",IF(N('設定'!$B$11)&gt;0,ROUND((N($F2982)*60+N($G2982))/N('設定'!$B$11),0)*N('設定'!$B$11),(N($F2982)*60+N($G2982)))/60)</f>
        <v/>
      </c>
      <c r="J2982" s="31">
        <f>IF(OR($I2982="",$P2982="",$P2982="なし"),"",$I2982*N(INDEX('メンバー'!$D$5:$D$24,$P2982)))</f>
        <v/>
      </c>
      <c r="K2982" s="32">
        <f>IF(OR($O2982="",$O2982="なし"),"",INDEX('案件'!$D$5:$D$84,$O2982)&amp;"")</f>
        <v/>
      </c>
      <c r="L2982" s="32">
        <f>IF(AND($A2982="",$B2982="",$C2982="",$F2982="",$G2982=""),"",IF(NOT(ISNUMBER($A2982)),"日付がない",IF($P2982="","氏名がない",IF($P2982="なし","氏名がメンバーにない",IF($O2982="","案件コードがない",IF($O2982="なし","案件コードが案件にない",IF($I2982="","時間がない",IF((N($F2982)*60+N($G2982))=0,"時間が0",IF($I2982=0,"丸めると0分","")))))))))</f>
        <v/>
      </c>
      <c r="M2982" s="58" t="n"/>
      <c r="N2982" s="33">
        <f>IF(ISNUMBER($A2982),DATE(YEAR($A2982),MONTH($A2982),1),"")</f>
        <v/>
      </c>
      <c r="O2982" s="34">
        <f>IF($C2982="","",IFERROR(MATCH($C2982,'案件'!$A$5:$A$84,0),"なし"))</f>
        <v/>
      </c>
      <c r="P2982" s="34">
        <f>IF($B2982="","",IFERROR(MATCH($B2982,'メンバー'!$B$5:$B$24,0),"なし"))</f>
        <v/>
      </c>
    </row>
    <row r="2983" ht="17" customHeight="1">
      <c r="A2983" s="23" t="n"/>
      <c r="B2983" s="21" t="n"/>
      <c r="C2983" s="21" t="n"/>
      <c r="D2983" s="29">
        <f>IF(OR($O2983="",$O2983="なし"),"",INDEX('案件'!$B$5:$B$84,$O2983)&amp;"")</f>
        <v/>
      </c>
      <c r="E2983" s="19" t="n"/>
      <c r="F2983" s="22" t="n"/>
      <c r="G2983" s="22" t="n"/>
      <c r="H2983" s="19" t="n"/>
      <c r="I2983" s="30">
        <f>IF(AND($F2983="",$G2983=""),"",IF(N('設定'!$B$11)&gt;0,ROUND((N($F2983)*60+N($G2983))/N('設定'!$B$11),0)*N('設定'!$B$11),(N($F2983)*60+N($G2983)))/60)</f>
        <v/>
      </c>
      <c r="J2983" s="31">
        <f>IF(OR($I2983="",$P2983="",$P2983="なし"),"",$I2983*N(INDEX('メンバー'!$D$5:$D$24,$P2983)))</f>
        <v/>
      </c>
      <c r="K2983" s="32">
        <f>IF(OR($O2983="",$O2983="なし"),"",INDEX('案件'!$D$5:$D$84,$O2983)&amp;"")</f>
        <v/>
      </c>
      <c r="L2983" s="32">
        <f>IF(AND($A2983="",$B2983="",$C2983="",$F2983="",$G2983=""),"",IF(NOT(ISNUMBER($A2983)),"日付がない",IF($P2983="","氏名がない",IF($P2983="なし","氏名がメンバーにない",IF($O2983="","案件コードがない",IF($O2983="なし","案件コードが案件にない",IF($I2983="","時間がない",IF((N($F2983)*60+N($G2983))=0,"時間が0",IF($I2983=0,"丸めると0分","")))))))))</f>
        <v/>
      </c>
      <c r="M2983" s="58" t="n"/>
      <c r="N2983" s="33">
        <f>IF(ISNUMBER($A2983),DATE(YEAR($A2983),MONTH($A2983),1),"")</f>
        <v/>
      </c>
      <c r="O2983" s="34">
        <f>IF($C2983="","",IFERROR(MATCH($C2983,'案件'!$A$5:$A$84,0),"なし"))</f>
        <v/>
      </c>
      <c r="P2983" s="34">
        <f>IF($B2983="","",IFERROR(MATCH($B2983,'メンバー'!$B$5:$B$24,0),"なし"))</f>
        <v/>
      </c>
    </row>
    <row r="2984" ht="17" customHeight="1">
      <c r="A2984" s="23" t="n"/>
      <c r="B2984" s="21" t="n"/>
      <c r="C2984" s="21" t="n"/>
      <c r="D2984" s="29">
        <f>IF(OR($O2984="",$O2984="なし"),"",INDEX('案件'!$B$5:$B$84,$O2984)&amp;"")</f>
        <v/>
      </c>
      <c r="E2984" s="19" t="n"/>
      <c r="F2984" s="22" t="n"/>
      <c r="G2984" s="22" t="n"/>
      <c r="H2984" s="19" t="n"/>
      <c r="I2984" s="30">
        <f>IF(AND($F2984="",$G2984=""),"",IF(N('設定'!$B$11)&gt;0,ROUND((N($F2984)*60+N($G2984))/N('設定'!$B$11),0)*N('設定'!$B$11),(N($F2984)*60+N($G2984)))/60)</f>
        <v/>
      </c>
      <c r="J2984" s="31">
        <f>IF(OR($I2984="",$P2984="",$P2984="なし"),"",$I2984*N(INDEX('メンバー'!$D$5:$D$24,$P2984)))</f>
        <v/>
      </c>
      <c r="K2984" s="32">
        <f>IF(OR($O2984="",$O2984="なし"),"",INDEX('案件'!$D$5:$D$84,$O2984)&amp;"")</f>
        <v/>
      </c>
      <c r="L2984" s="32">
        <f>IF(AND($A2984="",$B2984="",$C2984="",$F2984="",$G2984=""),"",IF(NOT(ISNUMBER($A2984)),"日付がない",IF($P2984="","氏名がない",IF($P2984="なし","氏名がメンバーにない",IF($O2984="","案件コードがない",IF($O2984="なし","案件コードが案件にない",IF($I2984="","時間がない",IF((N($F2984)*60+N($G2984))=0,"時間が0",IF($I2984=0,"丸めると0分","")))))))))</f>
        <v/>
      </c>
      <c r="M2984" s="58" t="n"/>
      <c r="N2984" s="33">
        <f>IF(ISNUMBER($A2984),DATE(YEAR($A2984),MONTH($A2984),1),"")</f>
        <v/>
      </c>
      <c r="O2984" s="34">
        <f>IF($C2984="","",IFERROR(MATCH($C2984,'案件'!$A$5:$A$84,0),"なし"))</f>
        <v/>
      </c>
      <c r="P2984" s="34">
        <f>IF($B2984="","",IFERROR(MATCH($B2984,'メンバー'!$B$5:$B$24,0),"なし"))</f>
        <v/>
      </c>
    </row>
    <row r="2985" ht="17" customHeight="1">
      <c r="A2985" s="23" t="n"/>
      <c r="B2985" s="21" t="n"/>
      <c r="C2985" s="21" t="n"/>
      <c r="D2985" s="29">
        <f>IF(OR($O2985="",$O2985="なし"),"",INDEX('案件'!$B$5:$B$84,$O2985)&amp;"")</f>
        <v/>
      </c>
      <c r="E2985" s="19" t="n"/>
      <c r="F2985" s="22" t="n"/>
      <c r="G2985" s="22" t="n"/>
      <c r="H2985" s="19" t="n"/>
      <c r="I2985" s="30">
        <f>IF(AND($F2985="",$G2985=""),"",IF(N('設定'!$B$11)&gt;0,ROUND((N($F2985)*60+N($G2985))/N('設定'!$B$11),0)*N('設定'!$B$11),(N($F2985)*60+N($G2985)))/60)</f>
        <v/>
      </c>
      <c r="J2985" s="31">
        <f>IF(OR($I2985="",$P2985="",$P2985="なし"),"",$I2985*N(INDEX('メンバー'!$D$5:$D$24,$P2985)))</f>
        <v/>
      </c>
      <c r="K2985" s="32">
        <f>IF(OR($O2985="",$O2985="なし"),"",INDEX('案件'!$D$5:$D$84,$O2985)&amp;"")</f>
        <v/>
      </c>
      <c r="L2985" s="32">
        <f>IF(AND($A2985="",$B2985="",$C2985="",$F2985="",$G2985=""),"",IF(NOT(ISNUMBER($A2985)),"日付がない",IF($P2985="","氏名がない",IF($P2985="なし","氏名がメンバーにない",IF($O2985="","案件コードがない",IF($O2985="なし","案件コードが案件にない",IF($I2985="","時間がない",IF((N($F2985)*60+N($G2985))=0,"時間が0",IF($I2985=0,"丸めると0分","")))))))))</f>
        <v/>
      </c>
      <c r="M2985" s="58" t="n"/>
      <c r="N2985" s="33">
        <f>IF(ISNUMBER($A2985),DATE(YEAR($A2985),MONTH($A2985),1),"")</f>
        <v/>
      </c>
      <c r="O2985" s="34">
        <f>IF($C2985="","",IFERROR(MATCH($C2985,'案件'!$A$5:$A$84,0),"なし"))</f>
        <v/>
      </c>
      <c r="P2985" s="34">
        <f>IF($B2985="","",IFERROR(MATCH($B2985,'メンバー'!$B$5:$B$24,0),"なし"))</f>
        <v/>
      </c>
    </row>
    <row r="2986" ht="17" customHeight="1">
      <c r="A2986" s="23" t="n"/>
      <c r="B2986" s="21" t="n"/>
      <c r="C2986" s="21" t="n"/>
      <c r="D2986" s="29">
        <f>IF(OR($O2986="",$O2986="なし"),"",INDEX('案件'!$B$5:$B$84,$O2986)&amp;"")</f>
        <v/>
      </c>
      <c r="E2986" s="19" t="n"/>
      <c r="F2986" s="22" t="n"/>
      <c r="G2986" s="22" t="n"/>
      <c r="H2986" s="19" t="n"/>
      <c r="I2986" s="30">
        <f>IF(AND($F2986="",$G2986=""),"",IF(N('設定'!$B$11)&gt;0,ROUND((N($F2986)*60+N($G2986))/N('設定'!$B$11),0)*N('設定'!$B$11),(N($F2986)*60+N($G2986)))/60)</f>
        <v/>
      </c>
      <c r="J2986" s="31">
        <f>IF(OR($I2986="",$P2986="",$P2986="なし"),"",$I2986*N(INDEX('メンバー'!$D$5:$D$24,$P2986)))</f>
        <v/>
      </c>
      <c r="K2986" s="32">
        <f>IF(OR($O2986="",$O2986="なし"),"",INDEX('案件'!$D$5:$D$84,$O2986)&amp;"")</f>
        <v/>
      </c>
      <c r="L2986" s="32">
        <f>IF(AND($A2986="",$B2986="",$C2986="",$F2986="",$G2986=""),"",IF(NOT(ISNUMBER($A2986)),"日付がない",IF($P2986="","氏名がない",IF($P2986="なし","氏名がメンバーにない",IF($O2986="","案件コードがない",IF($O2986="なし","案件コードが案件にない",IF($I2986="","時間がない",IF((N($F2986)*60+N($G2986))=0,"時間が0",IF($I2986=0,"丸めると0分","")))))))))</f>
        <v/>
      </c>
      <c r="M2986" s="58" t="n"/>
      <c r="N2986" s="33">
        <f>IF(ISNUMBER($A2986),DATE(YEAR($A2986),MONTH($A2986),1),"")</f>
        <v/>
      </c>
      <c r="O2986" s="34">
        <f>IF($C2986="","",IFERROR(MATCH($C2986,'案件'!$A$5:$A$84,0),"なし"))</f>
        <v/>
      </c>
      <c r="P2986" s="34">
        <f>IF($B2986="","",IFERROR(MATCH($B2986,'メンバー'!$B$5:$B$24,0),"なし"))</f>
        <v/>
      </c>
    </row>
    <row r="2987" ht="17" customHeight="1">
      <c r="A2987" s="23" t="n"/>
      <c r="B2987" s="21" t="n"/>
      <c r="C2987" s="21" t="n"/>
      <c r="D2987" s="29">
        <f>IF(OR($O2987="",$O2987="なし"),"",INDEX('案件'!$B$5:$B$84,$O2987)&amp;"")</f>
        <v/>
      </c>
      <c r="E2987" s="19" t="n"/>
      <c r="F2987" s="22" t="n"/>
      <c r="G2987" s="22" t="n"/>
      <c r="H2987" s="19" t="n"/>
      <c r="I2987" s="30">
        <f>IF(AND($F2987="",$G2987=""),"",IF(N('設定'!$B$11)&gt;0,ROUND((N($F2987)*60+N($G2987))/N('設定'!$B$11),0)*N('設定'!$B$11),(N($F2987)*60+N($G2987)))/60)</f>
        <v/>
      </c>
      <c r="J2987" s="31">
        <f>IF(OR($I2987="",$P2987="",$P2987="なし"),"",$I2987*N(INDEX('メンバー'!$D$5:$D$24,$P2987)))</f>
        <v/>
      </c>
      <c r="K2987" s="32">
        <f>IF(OR($O2987="",$O2987="なし"),"",INDEX('案件'!$D$5:$D$84,$O2987)&amp;"")</f>
        <v/>
      </c>
      <c r="L2987" s="32">
        <f>IF(AND($A2987="",$B2987="",$C2987="",$F2987="",$G2987=""),"",IF(NOT(ISNUMBER($A2987)),"日付がない",IF($P2987="","氏名がない",IF($P2987="なし","氏名がメンバーにない",IF($O2987="","案件コードがない",IF($O2987="なし","案件コードが案件にない",IF($I2987="","時間がない",IF((N($F2987)*60+N($G2987))=0,"時間が0",IF($I2987=0,"丸めると0分","")))))))))</f>
        <v/>
      </c>
      <c r="M2987" s="58" t="n"/>
      <c r="N2987" s="33">
        <f>IF(ISNUMBER($A2987),DATE(YEAR($A2987),MONTH($A2987),1),"")</f>
        <v/>
      </c>
      <c r="O2987" s="34">
        <f>IF($C2987="","",IFERROR(MATCH($C2987,'案件'!$A$5:$A$84,0),"なし"))</f>
        <v/>
      </c>
      <c r="P2987" s="34">
        <f>IF($B2987="","",IFERROR(MATCH($B2987,'メンバー'!$B$5:$B$24,0),"なし"))</f>
        <v/>
      </c>
    </row>
    <row r="2988" ht="17" customHeight="1">
      <c r="A2988" s="23" t="n"/>
      <c r="B2988" s="21" t="n"/>
      <c r="C2988" s="21" t="n"/>
      <c r="D2988" s="29">
        <f>IF(OR($O2988="",$O2988="なし"),"",INDEX('案件'!$B$5:$B$84,$O2988)&amp;"")</f>
        <v/>
      </c>
      <c r="E2988" s="19" t="n"/>
      <c r="F2988" s="22" t="n"/>
      <c r="G2988" s="22" t="n"/>
      <c r="H2988" s="19" t="n"/>
      <c r="I2988" s="30">
        <f>IF(AND($F2988="",$G2988=""),"",IF(N('設定'!$B$11)&gt;0,ROUND((N($F2988)*60+N($G2988))/N('設定'!$B$11),0)*N('設定'!$B$11),(N($F2988)*60+N($G2988)))/60)</f>
        <v/>
      </c>
      <c r="J2988" s="31">
        <f>IF(OR($I2988="",$P2988="",$P2988="なし"),"",$I2988*N(INDEX('メンバー'!$D$5:$D$24,$P2988)))</f>
        <v/>
      </c>
      <c r="K2988" s="32">
        <f>IF(OR($O2988="",$O2988="なし"),"",INDEX('案件'!$D$5:$D$84,$O2988)&amp;"")</f>
        <v/>
      </c>
      <c r="L2988" s="32">
        <f>IF(AND($A2988="",$B2988="",$C2988="",$F2988="",$G2988=""),"",IF(NOT(ISNUMBER($A2988)),"日付がない",IF($P2988="","氏名がない",IF($P2988="なし","氏名がメンバーにない",IF($O2988="","案件コードがない",IF($O2988="なし","案件コードが案件にない",IF($I2988="","時間がない",IF((N($F2988)*60+N($G2988))=0,"時間が0",IF($I2988=0,"丸めると0分","")))))))))</f>
        <v/>
      </c>
      <c r="M2988" s="58" t="n"/>
      <c r="N2988" s="33">
        <f>IF(ISNUMBER($A2988),DATE(YEAR($A2988),MONTH($A2988),1),"")</f>
        <v/>
      </c>
      <c r="O2988" s="34">
        <f>IF($C2988="","",IFERROR(MATCH($C2988,'案件'!$A$5:$A$84,0),"なし"))</f>
        <v/>
      </c>
      <c r="P2988" s="34">
        <f>IF($B2988="","",IFERROR(MATCH($B2988,'メンバー'!$B$5:$B$24,0),"なし"))</f>
        <v/>
      </c>
    </row>
    <row r="2989" ht="17" customHeight="1">
      <c r="A2989" s="23" t="n"/>
      <c r="B2989" s="21" t="n"/>
      <c r="C2989" s="21" t="n"/>
      <c r="D2989" s="29">
        <f>IF(OR($O2989="",$O2989="なし"),"",INDEX('案件'!$B$5:$B$84,$O2989)&amp;"")</f>
        <v/>
      </c>
      <c r="E2989" s="19" t="n"/>
      <c r="F2989" s="22" t="n"/>
      <c r="G2989" s="22" t="n"/>
      <c r="H2989" s="19" t="n"/>
      <c r="I2989" s="30">
        <f>IF(AND($F2989="",$G2989=""),"",IF(N('設定'!$B$11)&gt;0,ROUND((N($F2989)*60+N($G2989))/N('設定'!$B$11),0)*N('設定'!$B$11),(N($F2989)*60+N($G2989)))/60)</f>
        <v/>
      </c>
      <c r="J2989" s="31">
        <f>IF(OR($I2989="",$P2989="",$P2989="なし"),"",$I2989*N(INDEX('メンバー'!$D$5:$D$24,$P2989)))</f>
        <v/>
      </c>
      <c r="K2989" s="32">
        <f>IF(OR($O2989="",$O2989="なし"),"",INDEX('案件'!$D$5:$D$84,$O2989)&amp;"")</f>
        <v/>
      </c>
      <c r="L2989" s="32">
        <f>IF(AND($A2989="",$B2989="",$C2989="",$F2989="",$G2989=""),"",IF(NOT(ISNUMBER($A2989)),"日付がない",IF($P2989="","氏名がない",IF($P2989="なし","氏名がメンバーにない",IF($O2989="","案件コードがない",IF($O2989="なし","案件コードが案件にない",IF($I2989="","時間がない",IF((N($F2989)*60+N($G2989))=0,"時間が0",IF($I2989=0,"丸めると0分","")))))))))</f>
        <v/>
      </c>
      <c r="M2989" s="58" t="n"/>
      <c r="N2989" s="33">
        <f>IF(ISNUMBER($A2989),DATE(YEAR($A2989),MONTH($A2989),1),"")</f>
        <v/>
      </c>
      <c r="O2989" s="34">
        <f>IF($C2989="","",IFERROR(MATCH($C2989,'案件'!$A$5:$A$84,0),"なし"))</f>
        <v/>
      </c>
      <c r="P2989" s="34">
        <f>IF($B2989="","",IFERROR(MATCH($B2989,'メンバー'!$B$5:$B$24,0),"なし"))</f>
        <v/>
      </c>
    </row>
    <row r="2990" ht="17" customHeight="1">
      <c r="A2990" s="23" t="n"/>
      <c r="B2990" s="21" t="n"/>
      <c r="C2990" s="21" t="n"/>
      <c r="D2990" s="29">
        <f>IF(OR($O2990="",$O2990="なし"),"",INDEX('案件'!$B$5:$B$84,$O2990)&amp;"")</f>
        <v/>
      </c>
      <c r="E2990" s="19" t="n"/>
      <c r="F2990" s="22" t="n"/>
      <c r="G2990" s="22" t="n"/>
      <c r="H2990" s="19" t="n"/>
      <c r="I2990" s="30">
        <f>IF(AND($F2990="",$G2990=""),"",IF(N('設定'!$B$11)&gt;0,ROUND((N($F2990)*60+N($G2990))/N('設定'!$B$11),0)*N('設定'!$B$11),(N($F2990)*60+N($G2990)))/60)</f>
        <v/>
      </c>
      <c r="J2990" s="31">
        <f>IF(OR($I2990="",$P2990="",$P2990="なし"),"",$I2990*N(INDEX('メンバー'!$D$5:$D$24,$P2990)))</f>
        <v/>
      </c>
      <c r="K2990" s="32">
        <f>IF(OR($O2990="",$O2990="なし"),"",INDEX('案件'!$D$5:$D$84,$O2990)&amp;"")</f>
        <v/>
      </c>
      <c r="L2990" s="32">
        <f>IF(AND($A2990="",$B2990="",$C2990="",$F2990="",$G2990=""),"",IF(NOT(ISNUMBER($A2990)),"日付がない",IF($P2990="","氏名がない",IF($P2990="なし","氏名がメンバーにない",IF($O2990="","案件コードがない",IF($O2990="なし","案件コードが案件にない",IF($I2990="","時間がない",IF((N($F2990)*60+N($G2990))=0,"時間が0",IF($I2990=0,"丸めると0分","")))))))))</f>
        <v/>
      </c>
      <c r="M2990" s="58" t="n"/>
      <c r="N2990" s="33">
        <f>IF(ISNUMBER($A2990),DATE(YEAR($A2990),MONTH($A2990),1),"")</f>
        <v/>
      </c>
      <c r="O2990" s="34">
        <f>IF($C2990="","",IFERROR(MATCH($C2990,'案件'!$A$5:$A$84,0),"なし"))</f>
        <v/>
      </c>
      <c r="P2990" s="34">
        <f>IF($B2990="","",IFERROR(MATCH($B2990,'メンバー'!$B$5:$B$24,0),"なし"))</f>
        <v/>
      </c>
    </row>
    <row r="2991" ht="17" customHeight="1">
      <c r="A2991" s="23" t="n"/>
      <c r="B2991" s="21" t="n"/>
      <c r="C2991" s="21" t="n"/>
      <c r="D2991" s="29">
        <f>IF(OR($O2991="",$O2991="なし"),"",INDEX('案件'!$B$5:$B$84,$O2991)&amp;"")</f>
        <v/>
      </c>
      <c r="E2991" s="19" t="n"/>
      <c r="F2991" s="22" t="n"/>
      <c r="G2991" s="22" t="n"/>
      <c r="H2991" s="19" t="n"/>
      <c r="I2991" s="30">
        <f>IF(AND($F2991="",$G2991=""),"",IF(N('設定'!$B$11)&gt;0,ROUND((N($F2991)*60+N($G2991))/N('設定'!$B$11),0)*N('設定'!$B$11),(N($F2991)*60+N($G2991)))/60)</f>
        <v/>
      </c>
      <c r="J2991" s="31">
        <f>IF(OR($I2991="",$P2991="",$P2991="なし"),"",$I2991*N(INDEX('メンバー'!$D$5:$D$24,$P2991)))</f>
        <v/>
      </c>
      <c r="K2991" s="32">
        <f>IF(OR($O2991="",$O2991="なし"),"",INDEX('案件'!$D$5:$D$84,$O2991)&amp;"")</f>
        <v/>
      </c>
      <c r="L2991" s="32">
        <f>IF(AND($A2991="",$B2991="",$C2991="",$F2991="",$G2991=""),"",IF(NOT(ISNUMBER($A2991)),"日付がない",IF($P2991="","氏名がない",IF($P2991="なし","氏名がメンバーにない",IF($O2991="","案件コードがない",IF($O2991="なし","案件コードが案件にない",IF($I2991="","時間がない",IF((N($F2991)*60+N($G2991))=0,"時間が0",IF($I2991=0,"丸めると0分","")))))))))</f>
        <v/>
      </c>
      <c r="M2991" s="58" t="n"/>
      <c r="N2991" s="33">
        <f>IF(ISNUMBER($A2991),DATE(YEAR($A2991),MONTH($A2991),1),"")</f>
        <v/>
      </c>
      <c r="O2991" s="34">
        <f>IF($C2991="","",IFERROR(MATCH($C2991,'案件'!$A$5:$A$84,0),"なし"))</f>
        <v/>
      </c>
      <c r="P2991" s="34">
        <f>IF($B2991="","",IFERROR(MATCH($B2991,'メンバー'!$B$5:$B$24,0),"なし"))</f>
        <v/>
      </c>
    </row>
    <row r="2992" ht="17" customHeight="1">
      <c r="A2992" s="23" t="n"/>
      <c r="B2992" s="21" t="n"/>
      <c r="C2992" s="21" t="n"/>
      <c r="D2992" s="29">
        <f>IF(OR($O2992="",$O2992="なし"),"",INDEX('案件'!$B$5:$B$84,$O2992)&amp;"")</f>
        <v/>
      </c>
      <c r="E2992" s="19" t="n"/>
      <c r="F2992" s="22" t="n"/>
      <c r="G2992" s="22" t="n"/>
      <c r="H2992" s="19" t="n"/>
      <c r="I2992" s="30">
        <f>IF(AND($F2992="",$G2992=""),"",IF(N('設定'!$B$11)&gt;0,ROUND((N($F2992)*60+N($G2992))/N('設定'!$B$11),0)*N('設定'!$B$11),(N($F2992)*60+N($G2992)))/60)</f>
        <v/>
      </c>
      <c r="J2992" s="31">
        <f>IF(OR($I2992="",$P2992="",$P2992="なし"),"",$I2992*N(INDEX('メンバー'!$D$5:$D$24,$P2992)))</f>
        <v/>
      </c>
      <c r="K2992" s="32">
        <f>IF(OR($O2992="",$O2992="なし"),"",INDEX('案件'!$D$5:$D$84,$O2992)&amp;"")</f>
        <v/>
      </c>
      <c r="L2992" s="32">
        <f>IF(AND($A2992="",$B2992="",$C2992="",$F2992="",$G2992=""),"",IF(NOT(ISNUMBER($A2992)),"日付がない",IF($P2992="","氏名がない",IF($P2992="なし","氏名がメンバーにない",IF($O2992="","案件コードがない",IF($O2992="なし","案件コードが案件にない",IF($I2992="","時間がない",IF((N($F2992)*60+N($G2992))=0,"時間が0",IF($I2992=0,"丸めると0分","")))))))))</f>
        <v/>
      </c>
      <c r="M2992" s="58" t="n"/>
      <c r="N2992" s="33">
        <f>IF(ISNUMBER($A2992),DATE(YEAR($A2992),MONTH($A2992),1),"")</f>
        <v/>
      </c>
      <c r="O2992" s="34">
        <f>IF($C2992="","",IFERROR(MATCH($C2992,'案件'!$A$5:$A$84,0),"なし"))</f>
        <v/>
      </c>
      <c r="P2992" s="34">
        <f>IF($B2992="","",IFERROR(MATCH($B2992,'メンバー'!$B$5:$B$24,0),"なし"))</f>
        <v/>
      </c>
    </row>
    <row r="2993" ht="17" customHeight="1">
      <c r="A2993" s="23" t="n"/>
      <c r="B2993" s="21" t="n"/>
      <c r="C2993" s="21" t="n"/>
      <c r="D2993" s="29">
        <f>IF(OR($O2993="",$O2993="なし"),"",INDEX('案件'!$B$5:$B$84,$O2993)&amp;"")</f>
        <v/>
      </c>
      <c r="E2993" s="19" t="n"/>
      <c r="F2993" s="22" t="n"/>
      <c r="G2993" s="22" t="n"/>
      <c r="H2993" s="19" t="n"/>
      <c r="I2993" s="30">
        <f>IF(AND($F2993="",$G2993=""),"",IF(N('設定'!$B$11)&gt;0,ROUND((N($F2993)*60+N($G2993))/N('設定'!$B$11),0)*N('設定'!$B$11),(N($F2993)*60+N($G2993)))/60)</f>
        <v/>
      </c>
      <c r="J2993" s="31">
        <f>IF(OR($I2993="",$P2993="",$P2993="なし"),"",$I2993*N(INDEX('メンバー'!$D$5:$D$24,$P2993)))</f>
        <v/>
      </c>
      <c r="K2993" s="32">
        <f>IF(OR($O2993="",$O2993="なし"),"",INDEX('案件'!$D$5:$D$84,$O2993)&amp;"")</f>
        <v/>
      </c>
      <c r="L2993" s="32">
        <f>IF(AND($A2993="",$B2993="",$C2993="",$F2993="",$G2993=""),"",IF(NOT(ISNUMBER($A2993)),"日付がない",IF($P2993="","氏名がない",IF($P2993="なし","氏名がメンバーにない",IF($O2993="","案件コードがない",IF($O2993="なし","案件コードが案件にない",IF($I2993="","時間がない",IF((N($F2993)*60+N($G2993))=0,"時間が0",IF($I2993=0,"丸めると0分","")))))))))</f>
        <v/>
      </c>
      <c r="M2993" s="58" t="n"/>
      <c r="N2993" s="33">
        <f>IF(ISNUMBER($A2993),DATE(YEAR($A2993),MONTH($A2993),1),"")</f>
        <v/>
      </c>
      <c r="O2993" s="34">
        <f>IF($C2993="","",IFERROR(MATCH($C2993,'案件'!$A$5:$A$84,0),"なし"))</f>
        <v/>
      </c>
      <c r="P2993" s="34">
        <f>IF($B2993="","",IFERROR(MATCH($B2993,'メンバー'!$B$5:$B$24,0),"なし"))</f>
        <v/>
      </c>
    </row>
    <row r="2994" ht="17" customHeight="1">
      <c r="A2994" s="23" t="n"/>
      <c r="B2994" s="21" t="n"/>
      <c r="C2994" s="21" t="n"/>
      <c r="D2994" s="29">
        <f>IF(OR($O2994="",$O2994="なし"),"",INDEX('案件'!$B$5:$B$84,$O2994)&amp;"")</f>
        <v/>
      </c>
      <c r="E2994" s="19" t="n"/>
      <c r="F2994" s="22" t="n"/>
      <c r="G2994" s="22" t="n"/>
      <c r="H2994" s="19" t="n"/>
      <c r="I2994" s="30">
        <f>IF(AND($F2994="",$G2994=""),"",IF(N('設定'!$B$11)&gt;0,ROUND((N($F2994)*60+N($G2994))/N('設定'!$B$11),0)*N('設定'!$B$11),(N($F2994)*60+N($G2994)))/60)</f>
        <v/>
      </c>
      <c r="J2994" s="31">
        <f>IF(OR($I2994="",$P2994="",$P2994="なし"),"",$I2994*N(INDEX('メンバー'!$D$5:$D$24,$P2994)))</f>
        <v/>
      </c>
      <c r="K2994" s="32">
        <f>IF(OR($O2994="",$O2994="なし"),"",INDEX('案件'!$D$5:$D$84,$O2994)&amp;"")</f>
        <v/>
      </c>
      <c r="L2994" s="32">
        <f>IF(AND($A2994="",$B2994="",$C2994="",$F2994="",$G2994=""),"",IF(NOT(ISNUMBER($A2994)),"日付がない",IF($P2994="","氏名がない",IF($P2994="なし","氏名がメンバーにない",IF($O2994="","案件コードがない",IF($O2994="なし","案件コードが案件にない",IF($I2994="","時間がない",IF((N($F2994)*60+N($G2994))=0,"時間が0",IF($I2994=0,"丸めると0分","")))))))))</f>
        <v/>
      </c>
      <c r="M2994" s="58" t="n"/>
      <c r="N2994" s="33">
        <f>IF(ISNUMBER($A2994),DATE(YEAR($A2994),MONTH($A2994),1),"")</f>
        <v/>
      </c>
      <c r="O2994" s="34">
        <f>IF($C2994="","",IFERROR(MATCH($C2994,'案件'!$A$5:$A$84,0),"なし"))</f>
        <v/>
      </c>
      <c r="P2994" s="34">
        <f>IF($B2994="","",IFERROR(MATCH($B2994,'メンバー'!$B$5:$B$24,0),"なし"))</f>
        <v/>
      </c>
    </row>
    <row r="2995" ht="17" customHeight="1">
      <c r="A2995" s="23" t="n"/>
      <c r="B2995" s="21" t="n"/>
      <c r="C2995" s="21" t="n"/>
      <c r="D2995" s="29">
        <f>IF(OR($O2995="",$O2995="なし"),"",INDEX('案件'!$B$5:$B$84,$O2995)&amp;"")</f>
        <v/>
      </c>
      <c r="E2995" s="19" t="n"/>
      <c r="F2995" s="22" t="n"/>
      <c r="G2995" s="22" t="n"/>
      <c r="H2995" s="19" t="n"/>
      <c r="I2995" s="30">
        <f>IF(AND($F2995="",$G2995=""),"",IF(N('設定'!$B$11)&gt;0,ROUND((N($F2995)*60+N($G2995))/N('設定'!$B$11),0)*N('設定'!$B$11),(N($F2995)*60+N($G2995)))/60)</f>
        <v/>
      </c>
      <c r="J2995" s="31">
        <f>IF(OR($I2995="",$P2995="",$P2995="なし"),"",$I2995*N(INDEX('メンバー'!$D$5:$D$24,$P2995)))</f>
        <v/>
      </c>
      <c r="K2995" s="32">
        <f>IF(OR($O2995="",$O2995="なし"),"",INDEX('案件'!$D$5:$D$84,$O2995)&amp;"")</f>
        <v/>
      </c>
      <c r="L2995" s="32">
        <f>IF(AND($A2995="",$B2995="",$C2995="",$F2995="",$G2995=""),"",IF(NOT(ISNUMBER($A2995)),"日付がない",IF($P2995="","氏名がない",IF($P2995="なし","氏名がメンバーにない",IF($O2995="","案件コードがない",IF($O2995="なし","案件コードが案件にない",IF($I2995="","時間がない",IF((N($F2995)*60+N($G2995))=0,"時間が0",IF($I2995=0,"丸めると0分","")))))))))</f>
        <v/>
      </c>
      <c r="M2995" s="58" t="n"/>
      <c r="N2995" s="33">
        <f>IF(ISNUMBER($A2995),DATE(YEAR($A2995),MONTH($A2995),1),"")</f>
        <v/>
      </c>
      <c r="O2995" s="34">
        <f>IF($C2995="","",IFERROR(MATCH($C2995,'案件'!$A$5:$A$84,0),"なし"))</f>
        <v/>
      </c>
      <c r="P2995" s="34">
        <f>IF($B2995="","",IFERROR(MATCH($B2995,'メンバー'!$B$5:$B$24,0),"なし"))</f>
        <v/>
      </c>
    </row>
    <row r="2996" ht="17" customHeight="1">
      <c r="A2996" s="23" t="n"/>
      <c r="B2996" s="21" t="n"/>
      <c r="C2996" s="21" t="n"/>
      <c r="D2996" s="29">
        <f>IF(OR($O2996="",$O2996="なし"),"",INDEX('案件'!$B$5:$B$84,$O2996)&amp;"")</f>
        <v/>
      </c>
      <c r="E2996" s="19" t="n"/>
      <c r="F2996" s="22" t="n"/>
      <c r="G2996" s="22" t="n"/>
      <c r="H2996" s="19" t="n"/>
      <c r="I2996" s="30">
        <f>IF(AND($F2996="",$G2996=""),"",IF(N('設定'!$B$11)&gt;0,ROUND((N($F2996)*60+N($G2996))/N('設定'!$B$11),0)*N('設定'!$B$11),(N($F2996)*60+N($G2996)))/60)</f>
        <v/>
      </c>
      <c r="J2996" s="31">
        <f>IF(OR($I2996="",$P2996="",$P2996="なし"),"",$I2996*N(INDEX('メンバー'!$D$5:$D$24,$P2996)))</f>
        <v/>
      </c>
      <c r="K2996" s="32">
        <f>IF(OR($O2996="",$O2996="なし"),"",INDEX('案件'!$D$5:$D$84,$O2996)&amp;"")</f>
        <v/>
      </c>
      <c r="L2996" s="32">
        <f>IF(AND($A2996="",$B2996="",$C2996="",$F2996="",$G2996=""),"",IF(NOT(ISNUMBER($A2996)),"日付がない",IF($P2996="","氏名がない",IF($P2996="なし","氏名がメンバーにない",IF($O2996="","案件コードがない",IF($O2996="なし","案件コードが案件にない",IF($I2996="","時間がない",IF((N($F2996)*60+N($G2996))=0,"時間が0",IF($I2996=0,"丸めると0分","")))))))))</f>
        <v/>
      </c>
      <c r="M2996" s="58" t="n"/>
      <c r="N2996" s="33">
        <f>IF(ISNUMBER($A2996),DATE(YEAR($A2996),MONTH($A2996),1),"")</f>
        <v/>
      </c>
      <c r="O2996" s="34">
        <f>IF($C2996="","",IFERROR(MATCH($C2996,'案件'!$A$5:$A$84,0),"なし"))</f>
        <v/>
      </c>
      <c r="P2996" s="34">
        <f>IF($B2996="","",IFERROR(MATCH($B2996,'メンバー'!$B$5:$B$24,0),"なし"))</f>
        <v/>
      </c>
    </row>
    <row r="2997" ht="17" customHeight="1">
      <c r="A2997" s="23" t="n"/>
      <c r="B2997" s="21" t="n"/>
      <c r="C2997" s="21" t="n"/>
      <c r="D2997" s="29">
        <f>IF(OR($O2997="",$O2997="なし"),"",INDEX('案件'!$B$5:$B$84,$O2997)&amp;"")</f>
        <v/>
      </c>
      <c r="E2997" s="19" t="n"/>
      <c r="F2997" s="22" t="n"/>
      <c r="G2997" s="22" t="n"/>
      <c r="H2997" s="19" t="n"/>
      <c r="I2997" s="30">
        <f>IF(AND($F2997="",$G2997=""),"",IF(N('設定'!$B$11)&gt;0,ROUND((N($F2997)*60+N($G2997))/N('設定'!$B$11),0)*N('設定'!$B$11),(N($F2997)*60+N($G2997)))/60)</f>
        <v/>
      </c>
      <c r="J2997" s="31">
        <f>IF(OR($I2997="",$P2997="",$P2997="なし"),"",$I2997*N(INDEX('メンバー'!$D$5:$D$24,$P2997)))</f>
        <v/>
      </c>
      <c r="K2997" s="32">
        <f>IF(OR($O2997="",$O2997="なし"),"",INDEX('案件'!$D$5:$D$84,$O2997)&amp;"")</f>
        <v/>
      </c>
      <c r="L2997" s="32">
        <f>IF(AND($A2997="",$B2997="",$C2997="",$F2997="",$G2997=""),"",IF(NOT(ISNUMBER($A2997)),"日付がない",IF($P2997="","氏名がない",IF($P2997="なし","氏名がメンバーにない",IF($O2997="","案件コードがない",IF($O2997="なし","案件コードが案件にない",IF($I2997="","時間がない",IF((N($F2997)*60+N($G2997))=0,"時間が0",IF($I2997=0,"丸めると0分","")))))))))</f>
        <v/>
      </c>
      <c r="M2997" s="58" t="n"/>
      <c r="N2997" s="33">
        <f>IF(ISNUMBER($A2997),DATE(YEAR($A2997),MONTH($A2997),1),"")</f>
        <v/>
      </c>
      <c r="O2997" s="34">
        <f>IF($C2997="","",IFERROR(MATCH($C2997,'案件'!$A$5:$A$84,0),"なし"))</f>
        <v/>
      </c>
      <c r="P2997" s="34">
        <f>IF($B2997="","",IFERROR(MATCH($B2997,'メンバー'!$B$5:$B$24,0),"なし"))</f>
        <v/>
      </c>
    </row>
    <row r="2998" ht="17" customHeight="1">
      <c r="A2998" s="23" t="n"/>
      <c r="B2998" s="21" t="n"/>
      <c r="C2998" s="21" t="n"/>
      <c r="D2998" s="29">
        <f>IF(OR($O2998="",$O2998="なし"),"",INDEX('案件'!$B$5:$B$84,$O2998)&amp;"")</f>
        <v/>
      </c>
      <c r="E2998" s="19" t="n"/>
      <c r="F2998" s="22" t="n"/>
      <c r="G2998" s="22" t="n"/>
      <c r="H2998" s="19" t="n"/>
      <c r="I2998" s="30">
        <f>IF(AND($F2998="",$G2998=""),"",IF(N('設定'!$B$11)&gt;0,ROUND((N($F2998)*60+N($G2998))/N('設定'!$B$11),0)*N('設定'!$B$11),(N($F2998)*60+N($G2998)))/60)</f>
        <v/>
      </c>
      <c r="J2998" s="31">
        <f>IF(OR($I2998="",$P2998="",$P2998="なし"),"",$I2998*N(INDEX('メンバー'!$D$5:$D$24,$P2998)))</f>
        <v/>
      </c>
      <c r="K2998" s="32">
        <f>IF(OR($O2998="",$O2998="なし"),"",INDEX('案件'!$D$5:$D$84,$O2998)&amp;"")</f>
        <v/>
      </c>
      <c r="L2998" s="32">
        <f>IF(AND($A2998="",$B2998="",$C2998="",$F2998="",$G2998=""),"",IF(NOT(ISNUMBER($A2998)),"日付がない",IF($P2998="","氏名がない",IF($P2998="なし","氏名がメンバーにない",IF($O2998="","案件コードがない",IF($O2998="なし","案件コードが案件にない",IF($I2998="","時間がない",IF((N($F2998)*60+N($G2998))=0,"時間が0",IF($I2998=0,"丸めると0分","")))))))))</f>
        <v/>
      </c>
      <c r="M2998" s="58" t="n"/>
      <c r="N2998" s="33">
        <f>IF(ISNUMBER($A2998),DATE(YEAR($A2998),MONTH($A2998),1),"")</f>
        <v/>
      </c>
      <c r="O2998" s="34">
        <f>IF($C2998="","",IFERROR(MATCH($C2998,'案件'!$A$5:$A$84,0),"なし"))</f>
        <v/>
      </c>
      <c r="P2998" s="34">
        <f>IF($B2998="","",IFERROR(MATCH($B2998,'メンバー'!$B$5:$B$24,0),"なし"))</f>
        <v/>
      </c>
    </row>
    <row r="2999" ht="17" customHeight="1">
      <c r="A2999" s="23" t="n"/>
      <c r="B2999" s="21" t="n"/>
      <c r="C2999" s="21" t="n"/>
      <c r="D2999" s="29">
        <f>IF(OR($O2999="",$O2999="なし"),"",INDEX('案件'!$B$5:$B$84,$O2999)&amp;"")</f>
        <v/>
      </c>
      <c r="E2999" s="19" t="n"/>
      <c r="F2999" s="22" t="n"/>
      <c r="G2999" s="22" t="n"/>
      <c r="H2999" s="19" t="n"/>
      <c r="I2999" s="30">
        <f>IF(AND($F2999="",$G2999=""),"",IF(N('設定'!$B$11)&gt;0,ROUND((N($F2999)*60+N($G2999))/N('設定'!$B$11),0)*N('設定'!$B$11),(N($F2999)*60+N($G2999)))/60)</f>
        <v/>
      </c>
      <c r="J2999" s="31">
        <f>IF(OR($I2999="",$P2999="",$P2999="なし"),"",$I2999*N(INDEX('メンバー'!$D$5:$D$24,$P2999)))</f>
        <v/>
      </c>
      <c r="K2999" s="32">
        <f>IF(OR($O2999="",$O2999="なし"),"",INDEX('案件'!$D$5:$D$84,$O2999)&amp;"")</f>
        <v/>
      </c>
      <c r="L2999" s="32">
        <f>IF(AND($A2999="",$B2999="",$C2999="",$F2999="",$G2999=""),"",IF(NOT(ISNUMBER($A2999)),"日付がない",IF($P2999="","氏名がない",IF($P2999="なし","氏名がメンバーにない",IF($O2999="","案件コードがない",IF($O2999="なし","案件コードが案件にない",IF($I2999="","時間がない",IF((N($F2999)*60+N($G2999))=0,"時間が0",IF($I2999=0,"丸めると0分","")))))))))</f>
        <v/>
      </c>
      <c r="M2999" s="58" t="n"/>
      <c r="N2999" s="33">
        <f>IF(ISNUMBER($A2999),DATE(YEAR($A2999),MONTH($A2999),1),"")</f>
        <v/>
      </c>
      <c r="O2999" s="34">
        <f>IF($C2999="","",IFERROR(MATCH($C2999,'案件'!$A$5:$A$84,0),"なし"))</f>
        <v/>
      </c>
      <c r="P2999" s="34">
        <f>IF($B2999="","",IFERROR(MATCH($B2999,'メンバー'!$B$5:$B$24,0),"なし"))</f>
        <v/>
      </c>
    </row>
    <row r="3000" ht="17" customHeight="1">
      <c r="A3000" s="23" t="n"/>
      <c r="B3000" s="21" t="n"/>
      <c r="C3000" s="21" t="n"/>
      <c r="D3000" s="29">
        <f>IF(OR($O3000="",$O3000="なし"),"",INDEX('案件'!$B$5:$B$84,$O3000)&amp;"")</f>
        <v/>
      </c>
      <c r="E3000" s="19" t="n"/>
      <c r="F3000" s="22" t="n"/>
      <c r="G3000" s="22" t="n"/>
      <c r="H3000" s="19" t="n"/>
      <c r="I3000" s="30">
        <f>IF(AND($F3000="",$G3000=""),"",IF(N('設定'!$B$11)&gt;0,ROUND((N($F3000)*60+N($G3000))/N('設定'!$B$11),0)*N('設定'!$B$11),(N($F3000)*60+N($G3000)))/60)</f>
        <v/>
      </c>
      <c r="J3000" s="31">
        <f>IF(OR($I3000="",$P3000="",$P3000="なし"),"",$I3000*N(INDEX('メンバー'!$D$5:$D$24,$P3000)))</f>
        <v/>
      </c>
      <c r="K3000" s="32">
        <f>IF(OR($O3000="",$O3000="なし"),"",INDEX('案件'!$D$5:$D$84,$O3000)&amp;"")</f>
        <v/>
      </c>
      <c r="L3000" s="32">
        <f>IF(AND($A3000="",$B3000="",$C3000="",$F3000="",$G3000=""),"",IF(NOT(ISNUMBER($A3000)),"日付がない",IF($P3000="","氏名がない",IF($P3000="なし","氏名がメンバーにない",IF($O3000="","案件コードがない",IF($O3000="なし","案件コードが案件にない",IF($I3000="","時間がない",IF((N($F3000)*60+N($G3000))=0,"時間が0",IF($I3000=0,"丸めると0分","")))))))))</f>
        <v/>
      </c>
      <c r="M3000" s="58" t="n"/>
      <c r="N3000" s="33">
        <f>IF(ISNUMBER($A3000),DATE(YEAR($A3000),MONTH($A3000),1),"")</f>
        <v/>
      </c>
      <c r="O3000" s="34">
        <f>IF($C3000="","",IFERROR(MATCH($C3000,'案件'!$A$5:$A$84,0),"なし"))</f>
        <v/>
      </c>
      <c r="P3000" s="34">
        <f>IF($B3000="","",IFERROR(MATCH($B3000,'メンバー'!$B$5:$B$24,0),"なし"))</f>
        <v/>
      </c>
    </row>
    <row r="3001" ht="17" customHeight="1">
      <c r="A3001" s="23" t="n"/>
      <c r="B3001" s="21" t="n"/>
      <c r="C3001" s="21" t="n"/>
      <c r="D3001" s="29">
        <f>IF(OR($O3001="",$O3001="なし"),"",INDEX('案件'!$B$5:$B$84,$O3001)&amp;"")</f>
        <v/>
      </c>
      <c r="E3001" s="19" t="n"/>
      <c r="F3001" s="22" t="n"/>
      <c r="G3001" s="22" t="n"/>
      <c r="H3001" s="19" t="n"/>
      <c r="I3001" s="30">
        <f>IF(AND($F3001="",$G3001=""),"",IF(N('設定'!$B$11)&gt;0,ROUND((N($F3001)*60+N($G3001))/N('設定'!$B$11),0)*N('設定'!$B$11),(N($F3001)*60+N($G3001)))/60)</f>
        <v/>
      </c>
      <c r="J3001" s="31">
        <f>IF(OR($I3001="",$P3001="",$P3001="なし"),"",$I3001*N(INDEX('メンバー'!$D$5:$D$24,$P3001)))</f>
        <v/>
      </c>
      <c r="K3001" s="32">
        <f>IF(OR($O3001="",$O3001="なし"),"",INDEX('案件'!$D$5:$D$84,$O3001)&amp;"")</f>
        <v/>
      </c>
      <c r="L3001" s="32">
        <f>IF(AND($A3001="",$B3001="",$C3001="",$F3001="",$G3001=""),"",IF(NOT(ISNUMBER($A3001)),"日付がない",IF($P3001="","氏名がない",IF($P3001="なし","氏名がメンバーにない",IF($O3001="","案件コードがない",IF($O3001="なし","案件コードが案件にない",IF($I3001="","時間がない",IF((N($F3001)*60+N($G3001))=0,"時間が0",IF($I3001=0,"丸めると0分","")))))))))</f>
        <v/>
      </c>
      <c r="M3001" s="58" t="n"/>
      <c r="N3001" s="33">
        <f>IF(ISNUMBER($A3001),DATE(YEAR($A3001),MONTH($A3001),1),"")</f>
        <v/>
      </c>
      <c r="O3001" s="34">
        <f>IF($C3001="","",IFERROR(MATCH($C3001,'案件'!$A$5:$A$84,0),"なし"))</f>
        <v/>
      </c>
      <c r="P3001" s="34">
        <f>IF($B3001="","",IFERROR(MATCH($B3001,'メンバー'!$B$5:$B$24,0),"なし"))</f>
        <v/>
      </c>
    </row>
    <row r="3002" ht="17" customHeight="1">
      <c r="A3002" s="23" t="n"/>
      <c r="B3002" s="21" t="n"/>
      <c r="C3002" s="21" t="n"/>
      <c r="D3002" s="29">
        <f>IF(OR($O3002="",$O3002="なし"),"",INDEX('案件'!$B$5:$B$84,$O3002)&amp;"")</f>
        <v/>
      </c>
      <c r="E3002" s="19" t="n"/>
      <c r="F3002" s="22" t="n"/>
      <c r="G3002" s="22" t="n"/>
      <c r="H3002" s="19" t="n"/>
      <c r="I3002" s="30">
        <f>IF(AND($F3002="",$G3002=""),"",IF(N('設定'!$B$11)&gt;0,ROUND((N($F3002)*60+N($G3002))/N('設定'!$B$11),0)*N('設定'!$B$11),(N($F3002)*60+N($G3002)))/60)</f>
        <v/>
      </c>
      <c r="J3002" s="31">
        <f>IF(OR($I3002="",$P3002="",$P3002="なし"),"",$I3002*N(INDEX('メンバー'!$D$5:$D$24,$P3002)))</f>
        <v/>
      </c>
      <c r="K3002" s="32">
        <f>IF(OR($O3002="",$O3002="なし"),"",INDEX('案件'!$D$5:$D$84,$O3002)&amp;"")</f>
        <v/>
      </c>
      <c r="L3002" s="32">
        <f>IF(AND($A3002="",$B3002="",$C3002="",$F3002="",$G3002=""),"",IF(NOT(ISNUMBER($A3002)),"日付がない",IF($P3002="","氏名がない",IF($P3002="なし","氏名がメンバーにない",IF($O3002="","案件コードがない",IF($O3002="なし","案件コードが案件にない",IF($I3002="","時間がない",IF((N($F3002)*60+N($G3002))=0,"時間が0",IF($I3002=0,"丸めると0分","")))))))))</f>
        <v/>
      </c>
      <c r="M3002" s="58" t="n"/>
      <c r="N3002" s="33">
        <f>IF(ISNUMBER($A3002),DATE(YEAR($A3002),MONTH($A3002),1),"")</f>
        <v/>
      </c>
      <c r="O3002" s="34">
        <f>IF($C3002="","",IFERROR(MATCH($C3002,'案件'!$A$5:$A$84,0),"なし"))</f>
        <v/>
      </c>
      <c r="P3002" s="34">
        <f>IF($B3002="","",IFERROR(MATCH($B3002,'メンバー'!$B$5:$B$24,0),"なし"))</f>
        <v/>
      </c>
    </row>
    <row r="3003" ht="17" customHeight="1">
      <c r="A3003" s="23" t="n"/>
      <c r="B3003" s="21" t="n"/>
      <c r="C3003" s="21" t="n"/>
      <c r="D3003" s="29">
        <f>IF(OR($O3003="",$O3003="なし"),"",INDEX('案件'!$B$5:$B$84,$O3003)&amp;"")</f>
        <v/>
      </c>
      <c r="E3003" s="19" t="n"/>
      <c r="F3003" s="22" t="n"/>
      <c r="G3003" s="22" t="n"/>
      <c r="H3003" s="19" t="n"/>
      <c r="I3003" s="30">
        <f>IF(AND($F3003="",$G3003=""),"",IF(N('設定'!$B$11)&gt;0,ROUND((N($F3003)*60+N($G3003))/N('設定'!$B$11),0)*N('設定'!$B$11),(N($F3003)*60+N($G3003)))/60)</f>
        <v/>
      </c>
      <c r="J3003" s="31">
        <f>IF(OR($I3003="",$P3003="",$P3003="なし"),"",$I3003*N(INDEX('メンバー'!$D$5:$D$24,$P3003)))</f>
        <v/>
      </c>
      <c r="K3003" s="32">
        <f>IF(OR($O3003="",$O3003="なし"),"",INDEX('案件'!$D$5:$D$84,$O3003)&amp;"")</f>
        <v/>
      </c>
      <c r="L3003" s="32">
        <f>IF(AND($A3003="",$B3003="",$C3003="",$F3003="",$G3003=""),"",IF(NOT(ISNUMBER($A3003)),"日付がない",IF($P3003="","氏名がない",IF($P3003="なし","氏名がメンバーにない",IF($O3003="","案件コードがない",IF($O3003="なし","案件コードが案件にない",IF($I3003="","時間がない",IF((N($F3003)*60+N($G3003))=0,"時間が0",IF($I3003=0,"丸めると0分","")))))))))</f>
        <v/>
      </c>
      <c r="M3003" s="58" t="n"/>
      <c r="N3003" s="33">
        <f>IF(ISNUMBER($A3003),DATE(YEAR($A3003),MONTH($A3003),1),"")</f>
        <v/>
      </c>
      <c r="O3003" s="34">
        <f>IF($C3003="","",IFERROR(MATCH($C3003,'案件'!$A$5:$A$84,0),"なし"))</f>
        <v/>
      </c>
      <c r="P3003" s="34">
        <f>IF($B3003="","",IFERROR(MATCH($B3003,'メンバー'!$B$5:$B$24,0),"なし"))</f>
        <v/>
      </c>
    </row>
    <row r="3004" ht="17" customHeight="1">
      <c r="A3004" s="23" t="n"/>
      <c r="B3004" s="21" t="n"/>
      <c r="C3004" s="21" t="n"/>
      <c r="D3004" s="29">
        <f>IF(OR($O3004="",$O3004="なし"),"",INDEX('案件'!$B$5:$B$84,$O3004)&amp;"")</f>
        <v/>
      </c>
      <c r="E3004" s="19" t="n"/>
      <c r="F3004" s="22" t="n"/>
      <c r="G3004" s="22" t="n"/>
      <c r="H3004" s="19" t="n"/>
      <c r="I3004" s="30">
        <f>IF(AND($F3004="",$G3004=""),"",IF(N('設定'!$B$11)&gt;0,ROUND((N($F3004)*60+N($G3004))/N('設定'!$B$11),0)*N('設定'!$B$11),(N($F3004)*60+N($G3004)))/60)</f>
        <v/>
      </c>
      <c r="J3004" s="31">
        <f>IF(OR($I3004="",$P3004="",$P3004="なし"),"",$I3004*N(INDEX('メンバー'!$D$5:$D$24,$P3004)))</f>
        <v/>
      </c>
      <c r="K3004" s="32">
        <f>IF(OR($O3004="",$O3004="なし"),"",INDEX('案件'!$D$5:$D$84,$O3004)&amp;"")</f>
        <v/>
      </c>
      <c r="L3004" s="32">
        <f>IF(AND($A3004="",$B3004="",$C3004="",$F3004="",$G3004=""),"",IF(NOT(ISNUMBER($A3004)),"日付がない",IF($P3004="","氏名がない",IF($P3004="なし","氏名がメンバーにない",IF($O3004="","案件コードがない",IF($O3004="なし","案件コードが案件にない",IF($I3004="","時間がない",IF((N($F3004)*60+N($G3004))=0,"時間が0",IF($I3004=0,"丸めると0分","")))))))))</f>
        <v/>
      </c>
      <c r="M3004" s="58" t="n"/>
      <c r="N3004" s="33">
        <f>IF(ISNUMBER($A3004),DATE(YEAR($A3004),MONTH($A3004),1),"")</f>
        <v/>
      </c>
      <c r="O3004" s="34">
        <f>IF($C3004="","",IFERROR(MATCH($C3004,'案件'!$A$5:$A$84,0),"なし"))</f>
        <v/>
      </c>
      <c r="P3004" s="34">
        <f>IF($B3004="","",IFERROR(MATCH($B3004,'メンバー'!$B$5:$B$24,0),"なし"))</f>
        <v/>
      </c>
    </row>
  </sheetData>
  <autoFilter ref="A4:L3004"/>
  <mergeCells count="4">
    <mergeCell ref="F3:H3"/>
    <mergeCell ref="A2:L2"/>
    <mergeCell ref="A1:L1"/>
    <mergeCell ref="C3:D3"/>
  </mergeCells>
  <conditionalFormatting sqref="L5:L3004">
    <cfRule type="expression" priority="1" dxfId="0">
      <formula>LEN($L5)&gt;0</formula>
    </cfRule>
  </conditionalFormatting>
  <dataValidations count="6">
    <dataValidation sqref="A5:A3004" showDropDown="0" showInputMessage="0" showErrorMessage="1" allowBlank="1" errorTitle="日付で入力してください" error="2026/9/1 のように、日付として入力してください。" type="date" operator="greaterThanOrEqual">
      <formula1>36526</formula1>
    </dataValidation>
    <dataValidation sqref="B5:B3004" showDropDown="0" showInputMessage="0" showErrorMessage="1" allowBlank="1" errorTitle="一覧から選んでください" error="「メンバー」シートの氏名から選んでください。" type="list">
      <formula1>='メンバー'!$B$5:$B$24</formula1>
    </dataValidation>
    <dataValidation sqref="C5:C3004" showDropDown="0" showInputMessage="0" showErrorMessage="1" allowBlank="1" errorTitle="一覧から選んでください" error="「案件」シートの案件コードから選んでください。" type="list">
      <formula1>='案件'!$A$5:$A$84</formula1>
    </dataValidation>
    <dataValidation sqref="E5:E3004" showDropDown="0" showInputMessage="0" showErrorMessage="1" allowBlank="1" errorTitle="一覧から選んでください" error="「設定」シートの作業区分から選んでください。" type="list">
      <formula1>='設定'!$B$17:$B$26</formula1>
    </dataValidation>
    <dataValidation sqref="F5:F3004" showDropDown="0" showInputMessage="0" showErrorMessage="1" allowBlank="1" errorTitle="時間" error="0〜24 の整数で入れてください（30分なら 時間=0・分=30）。" type="whole" operator="between">
      <formula1>0</formula1>
      <formula2>24</formula2>
    </dataValidation>
    <dataValidation sqref="G5:G3004" showDropDown="0" showInputMessage="0" showErrorMessage="1" allowBlank="1" errorTitle="分" error="0〜59 の整数で入れてください。" type="whole" operator="between">
      <formula1>0</formula1>
      <formula2>59</formula2>
    </dataValidation>
  </dataValidations>
  <pageMargins left="0.4" right="0.4" top="0.45" bottom="0.45" header="0.2" footer="0.2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O24"/>
  <sheetViews>
    <sheetView showGridLines="0" tabSelected="0"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9.5" customWidth="1" min="14" max="14"/>
    <col width="10" customWidth="1" min="15" max="15"/>
  </cols>
  <sheetData>
    <row r="1" ht="26" customHeight="1">
      <c r="A1" s="57" t="inlineStr">
        <is>
          <t>勤務時間（勤怠の記録から写す・稼働率の分母）</t>
        </is>
      </c>
      <c r="B1" s="58" t="n"/>
      <c r="C1" s="58" t="n"/>
      <c r="D1" s="58" t="n"/>
      <c r="E1" s="58" t="n"/>
      <c r="F1" s="58" t="n"/>
      <c r="G1" s="58" t="n"/>
      <c r="H1" s="58" t="n"/>
      <c r="I1" s="58" t="n"/>
      <c r="J1" s="58" t="n"/>
      <c r="K1" s="58" t="n"/>
      <c r="L1" s="58" t="n"/>
      <c r="M1" s="58" t="n"/>
      <c r="N1" s="58" t="n"/>
      <c r="O1" s="58" t="n"/>
    </row>
    <row r="2" ht="28" customHeight="1">
      <c r="A2" s="61" t="inlineStr">
        <is>
          <t>タイムカード・出勤簿・勤怠システムなどの、その月の実労働時間（時間）を入れます。1時間30分は 1.5、172時間15分は 172.25 です。この表は勤怠の記録の写しで、勤怠の記録そのものではありません。</t>
        </is>
      </c>
      <c r="B2" s="58" t="n"/>
      <c r="C2" s="58" t="n"/>
      <c r="D2" s="58" t="n"/>
      <c r="E2" s="58" t="n"/>
      <c r="F2" s="58" t="n"/>
      <c r="G2" s="58" t="n"/>
      <c r="H2" s="58" t="n"/>
      <c r="I2" s="58" t="n"/>
      <c r="J2" s="58" t="n"/>
      <c r="K2" s="58" t="n"/>
      <c r="L2" s="58" t="n"/>
      <c r="M2" s="58" t="n"/>
      <c r="N2" s="58" t="n"/>
      <c r="O2" s="58" t="n"/>
    </row>
    <row r="3" ht="16" customHeight="1">
      <c r="A3" s="61" t="inlineStr">
        <is>
          <t>月の見出しは「設定」の期の最初の月から12か月です。氏名は「メンバー」シートから出ます。</t>
        </is>
      </c>
      <c r="B3" s="58" t="n"/>
      <c r="C3" s="58" t="n"/>
      <c r="D3" s="58" t="n"/>
      <c r="E3" s="58" t="n"/>
      <c r="F3" s="58" t="n"/>
      <c r="G3" s="58" t="n"/>
      <c r="H3" s="58" t="n"/>
      <c r="I3" s="58" t="n"/>
      <c r="J3" s="58" t="n"/>
      <c r="K3" s="58" t="n"/>
      <c r="L3" s="58" t="n"/>
      <c r="M3" s="58" t="n"/>
      <c r="N3" s="58" t="n"/>
      <c r="O3" s="58" t="n"/>
    </row>
    <row r="4" ht="30" customHeight="1">
      <c r="A4" s="17" t="inlineStr">
        <is>
          <t>No.</t>
        </is>
      </c>
      <c r="B4" s="27" t="inlineStr">
        <is>
          <t>氏名</t>
        </is>
      </c>
      <c r="C4" s="35">
        <f>IF('設定'!$B$8="","",DATE(YEAR('設定'!$B$8),MONTH('設定'!$B$8)+0,1))</f>
        <v/>
      </c>
      <c r="D4" s="35">
        <f>IF('設定'!$B$8="","",DATE(YEAR('設定'!$B$8),MONTH('設定'!$B$8)+1,1))</f>
        <v/>
      </c>
      <c r="E4" s="35">
        <f>IF('設定'!$B$8="","",DATE(YEAR('設定'!$B$8),MONTH('設定'!$B$8)+2,1))</f>
        <v/>
      </c>
      <c r="F4" s="35">
        <f>IF('設定'!$B$8="","",DATE(YEAR('設定'!$B$8),MONTH('設定'!$B$8)+3,1))</f>
        <v/>
      </c>
      <c r="G4" s="35">
        <f>IF('設定'!$B$8="","",DATE(YEAR('設定'!$B$8),MONTH('設定'!$B$8)+4,1))</f>
        <v/>
      </c>
      <c r="H4" s="35">
        <f>IF('設定'!$B$8="","",DATE(YEAR('設定'!$B$8),MONTH('設定'!$B$8)+5,1))</f>
        <v/>
      </c>
      <c r="I4" s="35">
        <f>IF('設定'!$B$8="","",DATE(YEAR('設定'!$B$8),MONTH('設定'!$B$8)+6,1))</f>
        <v/>
      </c>
      <c r="J4" s="35">
        <f>IF('設定'!$B$8="","",DATE(YEAR('設定'!$B$8),MONTH('設定'!$B$8)+7,1))</f>
        <v/>
      </c>
      <c r="K4" s="35">
        <f>IF('設定'!$B$8="","",DATE(YEAR('設定'!$B$8),MONTH('設定'!$B$8)+8,1))</f>
        <v/>
      </c>
      <c r="L4" s="35">
        <f>IF('設定'!$B$8="","",DATE(YEAR('設定'!$B$8),MONTH('設定'!$B$8)+9,1))</f>
        <v/>
      </c>
      <c r="M4" s="35">
        <f>IF('設定'!$B$8="","",DATE(YEAR('設定'!$B$8),MONTH('設定'!$B$8)+10,1))</f>
        <v/>
      </c>
      <c r="N4" s="35">
        <f>IF('設定'!$B$8="","",DATE(YEAR('設定'!$B$8),MONTH('設定'!$B$8)+11,1))</f>
        <v/>
      </c>
      <c r="O4" s="27" t="inlineStr">
        <is>
          <t>合計</t>
        </is>
      </c>
    </row>
    <row r="5" ht="18" customHeight="1">
      <c r="A5" s="18" t="n">
        <v>1</v>
      </c>
      <c r="B5" s="29">
        <f>IF('メンバー'!$B5="","",'メンバー'!$B5)</f>
        <v/>
      </c>
      <c r="C5" s="22" t="n"/>
      <c r="D5" s="22" t="n"/>
      <c r="E5" s="22" t="n"/>
      <c r="F5" s="22" t="n"/>
      <c r="G5" s="22" t="n"/>
      <c r="H5" s="22" t="n"/>
      <c r="I5" s="22" t="n"/>
      <c r="J5" s="22" t="n"/>
      <c r="K5" s="22" t="n"/>
      <c r="L5" s="22" t="n"/>
      <c r="M5" s="22" t="n"/>
      <c r="N5" s="22" t="n"/>
      <c r="O5" s="30">
        <f>IF($B5="","",SUM($C5:$N5))</f>
        <v/>
      </c>
    </row>
    <row r="6" ht="18" customHeight="1">
      <c r="A6" s="18" t="n">
        <v>2</v>
      </c>
      <c r="B6" s="29">
        <f>IF('メンバー'!$B6="","",'メンバー'!$B6)</f>
        <v/>
      </c>
      <c r="C6" s="22" t="n"/>
      <c r="D6" s="22" t="n"/>
      <c r="E6" s="22" t="n"/>
      <c r="F6" s="22" t="n"/>
      <c r="G6" s="22" t="n"/>
      <c r="H6" s="22" t="n"/>
      <c r="I6" s="22" t="n"/>
      <c r="J6" s="22" t="n"/>
      <c r="K6" s="22" t="n"/>
      <c r="L6" s="22" t="n"/>
      <c r="M6" s="22" t="n"/>
      <c r="N6" s="22" t="n"/>
      <c r="O6" s="30">
        <f>IF($B6="","",SUM($C6:$N6))</f>
        <v/>
      </c>
    </row>
    <row r="7" ht="18" customHeight="1">
      <c r="A7" s="18" t="n">
        <v>3</v>
      </c>
      <c r="B7" s="29">
        <f>IF('メンバー'!$B7="","",'メンバー'!$B7)</f>
        <v/>
      </c>
      <c r="C7" s="22" t="n"/>
      <c r="D7" s="22" t="n"/>
      <c r="E7" s="22" t="n"/>
      <c r="F7" s="22" t="n"/>
      <c r="G7" s="22" t="n"/>
      <c r="H7" s="22" t="n"/>
      <c r="I7" s="22" t="n"/>
      <c r="J7" s="22" t="n"/>
      <c r="K7" s="22" t="n"/>
      <c r="L7" s="22" t="n"/>
      <c r="M7" s="22" t="n"/>
      <c r="N7" s="22" t="n"/>
      <c r="O7" s="30">
        <f>IF($B7="","",SUM($C7:$N7))</f>
        <v/>
      </c>
    </row>
    <row r="8" ht="18" customHeight="1">
      <c r="A8" s="18" t="n">
        <v>4</v>
      </c>
      <c r="B8" s="29">
        <f>IF('メンバー'!$B8="","",'メンバー'!$B8)</f>
        <v/>
      </c>
      <c r="C8" s="22" t="n"/>
      <c r="D8" s="22" t="n"/>
      <c r="E8" s="22" t="n"/>
      <c r="F8" s="22" t="n"/>
      <c r="G8" s="22" t="n"/>
      <c r="H8" s="22" t="n"/>
      <c r="I8" s="22" t="n"/>
      <c r="J8" s="22" t="n"/>
      <c r="K8" s="22" t="n"/>
      <c r="L8" s="22" t="n"/>
      <c r="M8" s="22" t="n"/>
      <c r="N8" s="22" t="n"/>
      <c r="O8" s="30">
        <f>IF($B8="","",SUM($C8:$N8))</f>
        <v/>
      </c>
    </row>
    <row r="9" ht="18" customHeight="1">
      <c r="A9" s="18" t="n">
        <v>5</v>
      </c>
      <c r="B9" s="29">
        <f>IF('メンバー'!$B9="","",'メンバー'!$B9)</f>
        <v/>
      </c>
      <c r="C9" s="22" t="n"/>
      <c r="D9" s="22" t="n"/>
      <c r="E9" s="22" t="n"/>
      <c r="F9" s="22" t="n"/>
      <c r="G9" s="22" t="n"/>
      <c r="H9" s="22" t="n"/>
      <c r="I9" s="22" t="n"/>
      <c r="J9" s="22" t="n"/>
      <c r="K9" s="22" t="n"/>
      <c r="L9" s="22" t="n"/>
      <c r="M9" s="22" t="n"/>
      <c r="N9" s="22" t="n"/>
      <c r="O9" s="30">
        <f>IF($B9="","",SUM($C9:$N9))</f>
        <v/>
      </c>
    </row>
    <row r="10" ht="18" customHeight="1">
      <c r="A10" s="18" t="n">
        <v>6</v>
      </c>
      <c r="B10" s="29">
        <f>IF('メンバー'!$B10="","",'メンバー'!$B10)</f>
        <v/>
      </c>
      <c r="C10" s="22" t="n"/>
      <c r="D10" s="22" t="n"/>
      <c r="E10" s="22" t="n"/>
      <c r="F10" s="22" t="n"/>
      <c r="G10" s="22" t="n"/>
      <c r="H10" s="22" t="n"/>
      <c r="I10" s="22" t="n"/>
      <c r="J10" s="22" t="n"/>
      <c r="K10" s="22" t="n"/>
      <c r="L10" s="22" t="n"/>
      <c r="M10" s="22" t="n"/>
      <c r="N10" s="22" t="n"/>
      <c r="O10" s="30">
        <f>IF($B10="","",SUM($C10:$N10))</f>
        <v/>
      </c>
    </row>
    <row r="11" ht="18" customHeight="1">
      <c r="A11" s="18" t="n">
        <v>7</v>
      </c>
      <c r="B11" s="29">
        <f>IF('メンバー'!$B11="","",'メンバー'!$B11)</f>
        <v/>
      </c>
      <c r="C11" s="22" t="n"/>
      <c r="D11" s="22" t="n"/>
      <c r="E11" s="22" t="n"/>
      <c r="F11" s="22" t="n"/>
      <c r="G11" s="22" t="n"/>
      <c r="H11" s="22" t="n"/>
      <c r="I11" s="22" t="n"/>
      <c r="J11" s="22" t="n"/>
      <c r="K11" s="22" t="n"/>
      <c r="L11" s="22" t="n"/>
      <c r="M11" s="22" t="n"/>
      <c r="N11" s="22" t="n"/>
      <c r="O11" s="30">
        <f>IF($B11="","",SUM($C11:$N11))</f>
        <v/>
      </c>
    </row>
    <row r="12" ht="18" customHeight="1">
      <c r="A12" s="18" t="n">
        <v>8</v>
      </c>
      <c r="B12" s="29">
        <f>IF('メンバー'!$B12="","",'メンバー'!$B12)</f>
        <v/>
      </c>
      <c r="C12" s="22" t="n"/>
      <c r="D12" s="22" t="n"/>
      <c r="E12" s="22" t="n"/>
      <c r="F12" s="22" t="n"/>
      <c r="G12" s="22" t="n"/>
      <c r="H12" s="22" t="n"/>
      <c r="I12" s="22" t="n"/>
      <c r="J12" s="22" t="n"/>
      <c r="K12" s="22" t="n"/>
      <c r="L12" s="22" t="n"/>
      <c r="M12" s="22" t="n"/>
      <c r="N12" s="22" t="n"/>
      <c r="O12" s="30">
        <f>IF($B12="","",SUM($C12:$N12))</f>
        <v/>
      </c>
    </row>
    <row r="13" ht="18" customHeight="1">
      <c r="A13" s="18" t="n">
        <v>9</v>
      </c>
      <c r="B13" s="29">
        <f>IF('メンバー'!$B13="","",'メンバー'!$B13)</f>
        <v/>
      </c>
      <c r="C13" s="22" t="n"/>
      <c r="D13" s="22" t="n"/>
      <c r="E13" s="22" t="n"/>
      <c r="F13" s="22" t="n"/>
      <c r="G13" s="22" t="n"/>
      <c r="H13" s="22" t="n"/>
      <c r="I13" s="22" t="n"/>
      <c r="J13" s="22" t="n"/>
      <c r="K13" s="22" t="n"/>
      <c r="L13" s="22" t="n"/>
      <c r="M13" s="22" t="n"/>
      <c r="N13" s="22" t="n"/>
      <c r="O13" s="30">
        <f>IF($B13="","",SUM($C13:$N13))</f>
        <v/>
      </c>
    </row>
    <row r="14" ht="18" customHeight="1">
      <c r="A14" s="18" t="n">
        <v>10</v>
      </c>
      <c r="B14" s="29">
        <f>IF('メンバー'!$B14="","",'メンバー'!$B14)</f>
        <v/>
      </c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  <c r="N14" s="22" t="n"/>
      <c r="O14" s="30">
        <f>IF($B14="","",SUM($C14:$N14))</f>
        <v/>
      </c>
    </row>
    <row r="15" ht="18" customHeight="1">
      <c r="A15" s="18" t="n">
        <v>11</v>
      </c>
      <c r="B15" s="29">
        <f>IF('メンバー'!$B15="","",'メンバー'!$B15)</f>
        <v/>
      </c>
      <c r="C15" s="22" t="n"/>
      <c r="D15" s="22" t="n"/>
      <c r="E15" s="22" t="n"/>
      <c r="F15" s="22" t="n"/>
      <c r="G15" s="22" t="n"/>
      <c r="H15" s="22" t="n"/>
      <c r="I15" s="22" t="n"/>
      <c r="J15" s="22" t="n"/>
      <c r="K15" s="22" t="n"/>
      <c r="L15" s="22" t="n"/>
      <c r="M15" s="22" t="n"/>
      <c r="N15" s="22" t="n"/>
      <c r="O15" s="30">
        <f>IF($B15="","",SUM($C15:$N15))</f>
        <v/>
      </c>
    </row>
    <row r="16" ht="18" customHeight="1">
      <c r="A16" s="18" t="n">
        <v>12</v>
      </c>
      <c r="B16" s="29">
        <f>IF('メンバー'!$B16="","",'メンバー'!$B16)</f>
        <v/>
      </c>
      <c r="C16" s="22" t="n"/>
      <c r="D16" s="22" t="n"/>
      <c r="E16" s="22" t="n"/>
      <c r="F16" s="22" t="n"/>
      <c r="G16" s="22" t="n"/>
      <c r="H16" s="22" t="n"/>
      <c r="I16" s="22" t="n"/>
      <c r="J16" s="22" t="n"/>
      <c r="K16" s="22" t="n"/>
      <c r="L16" s="22" t="n"/>
      <c r="M16" s="22" t="n"/>
      <c r="N16" s="22" t="n"/>
      <c r="O16" s="30">
        <f>IF($B16="","",SUM($C16:$N16))</f>
        <v/>
      </c>
    </row>
    <row r="17" ht="18" customHeight="1">
      <c r="A17" s="18" t="n">
        <v>13</v>
      </c>
      <c r="B17" s="29">
        <f>IF('メンバー'!$B17="","",'メンバー'!$B17)</f>
        <v/>
      </c>
      <c r="C17" s="22" t="n"/>
      <c r="D17" s="22" t="n"/>
      <c r="E17" s="22" t="n"/>
      <c r="F17" s="22" t="n"/>
      <c r="G17" s="22" t="n"/>
      <c r="H17" s="22" t="n"/>
      <c r="I17" s="22" t="n"/>
      <c r="J17" s="22" t="n"/>
      <c r="K17" s="22" t="n"/>
      <c r="L17" s="22" t="n"/>
      <c r="M17" s="22" t="n"/>
      <c r="N17" s="22" t="n"/>
      <c r="O17" s="30">
        <f>IF($B17="","",SUM($C17:$N17))</f>
        <v/>
      </c>
    </row>
    <row r="18" ht="18" customHeight="1">
      <c r="A18" s="18" t="n">
        <v>14</v>
      </c>
      <c r="B18" s="29">
        <f>IF('メンバー'!$B18="","",'メンバー'!$B18)</f>
        <v/>
      </c>
      <c r="C18" s="22" t="n"/>
      <c r="D18" s="22" t="n"/>
      <c r="E18" s="22" t="n"/>
      <c r="F18" s="22" t="n"/>
      <c r="G18" s="22" t="n"/>
      <c r="H18" s="22" t="n"/>
      <c r="I18" s="22" t="n"/>
      <c r="J18" s="22" t="n"/>
      <c r="K18" s="22" t="n"/>
      <c r="L18" s="22" t="n"/>
      <c r="M18" s="22" t="n"/>
      <c r="N18" s="22" t="n"/>
      <c r="O18" s="30">
        <f>IF($B18="","",SUM($C18:$N18))</f>
        <v/>
      </c>
    </row>
    <row r="19" ht="18" customHeight="1">
      <c r="A19" s="18" t="n">
        <v>15</v>
      </c>
      <c r="B19" s="29">
        <f>IF('メンバー'!$B19="","",'メンバー'!$B19)</f>
        <v/>
      </c>
      <c r="C19" s="22" t="n"/>
      <c r="D19" s="22" t="n"/>
      <c r="E19" s="22" t="n"/>
      <c r="F19" s="22" t="n"/>
      <c r="G19" s="22" t="n"/>
      <c r="H19" s="22" t="n"/>
      <c r="I19" s="22" t="n"/>
      <c r="J19" s="22" t="n"/>
      <c r="K19" s="22" t="n"/>
      <c r="L19" s="22" t="n"/>
      <c r="M19" s="22" t="n"/>
      <c r="N19" s="22" t="n"/>
      <c r="O19" s="30">
        <f>IF($B19="","",SUM($C19:$N19))</f>
        <v/>
      </c>
    </row>
    <row r="20" ht="18" customHeight="1">
      <c r="A20" s="18" t="n">
        <v>16</v>
      </c>
      <c r="B20" s="29">
        <f>IF('メンバー'!$B20="","",'メンバー'!$B20)</f>
        <v/>
      </c>
      <c r="C20" s="22" t="n"/>
      <c r="D20" s="22" t="n"/>
      <c r="E20" s="22" t="n"/>
      <c r="F20" s="22" t="n"/>
      <c r="G20" s="22" t="n"/>
      <c r="H20" s="22" t="n"/>
      <c r="I20" s="22" t="n"/>
      <c r="J20" s="22" t="n"/>
      <c r="K20" s="22" t="n"/>
      <c r="L20" s="22" t="n"/>
      <c r="M20" s="22" t="n"/>
      <c r="N20" s="22" t="n"/>
      <c r="O20" s="30">
        <f>IF($B20="","",SUM($C20:$N20))</f>
        <v/>
      </c>
    </row>
    <row r="21" ht="18" customHeight="1">
      <c r="A21" s="18" t="n">
        <v>17</v>
      </c>
      <c r="B21" s="29">
        <f>IF('メンバー'!$B21="","",'メンバー'!$B21)</f>
        <v/>
      </c>
      <c r="C21" s="22" t="n"/>
      <c r="D21" s="22" t="n"/>
      <c r="E21" s="22" t="n"/>
      <c r="F21" s="22" t="n"/>
      <c r="G21" s="22" t="n"/>
      <c r="H21" s="22" t="n"/>
      <c r="I21" s="22" t="n"/>
      <c r="J21" s="22" t="n"/>
      <c r="K21" s="22" t="n"/>
      <c r="L21" s="22" t="n"/>
      <c r="M21" s="22" t="n"/>
      <c r="N21" s="22" t="n"/>
      <c r="O21" s="30">
        <f>IF($B21="","",SUM($C21:$N21))</f>
        <v/>
      </c>
    </row>
    <row r="22" ht="18" customHeight="1">
      <c r="A22" s="18" t="n">
        <v>18</v>
      </c>
      <c r="B22" s="29">
        <f>IF('メンバー'!$B22="","",'メンバー'!$B22)</f>
        <v/>
      </c>
      <c r="C22" s="22" t="n"/>
      <c r="D22" s="22" t="n"/>
      <c r="E22" s="22" t="n"/>
      <c r="F22" s="22" t="n"/>
      <c r="G22" s="22" t="n"/>
      <c r="H22" s="22" t="n"/>
      <c r="I22" s="22" t="n"/>
      <c r="J22" s="22" t="n"/>
      <c r="K22" s="22" t="n"/>
      <c r="L22" s="22" t="n"/>
      <c r="M22" s="22" t="n"/>
      <c r="N22" s="22" t="n"/>
      <c r="O22" s="30">
        <f>IF($B22="","",SUM($C22:$N22))</f>
        <v/>
      </c>
    </row>
    <row r="23" ht="18" customHeight="1">
      <c r="A23" s="18" t="n">
        <v>19</v>
      </c>
      <c r="B23" s="29">
        <f>IF('メンバー'!$B23="","",'メンバー'!$B23)</f>
        <v/>
      </c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  <c r="O23" s="30">
        <f>IF($B23="","",SUM($C23:$N23))</f>
        <v/>
      </c>
    </row>
    <row r="24" ht="18" customHeight="1">
      <c r="A24" s="18" t="n">
        <v>20</v>
      </c>
      <c r="B24" s="29">
        <f>IF('メンバー'!$B24="","",'メンバー'!$B24)</f>
        <v/>
      </c>
      <c r="C24" s="22" t="n"/>
      <c r="D24" s="22" t="n"/>
      <c r="E24" s="22" t="n"/>
      <c r="F24" s="22" t="n"/>
      <c r="G24" s="22" t="n"/>
      <c r="H24" s="22" t="n"/>
      <c r="I24" s="22" t="n"/>
      <c r="J24" s="22" t="n"/>
      <c r="K24" s="22" t="n"/>
      <c r="L24" s="22" t="n"/>
      <c r="M24" s="22" t="n"/>
      <c r="N24" s="22" t="n"/>
      <c r="O24" s="30">
        <f>IF($B24="","",SUM($C24:$N24))</f>
        <v/>
      </c>
    </row>
  </sheetData>
  <mergeCells count="3">
    <mergeCell ref="A1:O1"/>
    <mergeCell ref="A3:O3"/>
    <mergeCell ref="A2:O2"/>
  </mergeCells>
  <dataValidations count="1">
    <dataValidation sqref="C5:N24" showDropDown="0" showInputMessage="0" showErrorMessage="1" allowBlank="1" errorTitle="勤務時間" error="0〜744 の時間で入れてください（1時間30分なら 1.5）。" type="decimal" operator="between">
      <formula1>0</formula1>
      <formula2>744</formula2>
    </dataValidation>
  </dataValidations>
  <pageMargins left="0.4" right="0.4" top="0.45" bottom="0.45" header="0.2" footer="0.2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P90"/>
  <sheetViews>
    <sheetView showGridLines="0" tabSelected="0" workbookViewId="0">
      <pane xSplit="2" ySplit="10" topLeftCell="C11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26" customWidth="1" min="2" max="2"/>
    <col width="12" customWidth="1" min="3" max="3"/>
    <col width="8" customWidth="1" min="4" max="4"/>
    <col width="9" customWidth="1" min="5" max="5"/>
    <col width="9" customWidth="1" min="6" max="6"/>
    <col width="8" customWidth="1" min="7" max="7"/>
    <col width="9" customWidth="1" min="8" max="8"/>
    <col width="7" customWidth="1" min="9" max="9"/>
    <col width="9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8" customWidth="1" min="16" max="16"/>
  </cols>
  <sheetData>
    <row r="1" ht="26" customHeight="1">
      <c r="A1" s="57" t="inlineStr">
        <is>
          <t>案件別集計（見積と実績・人件費・粗利）</t>
        </is>
      </c>
      <c r="B1" s="58" t="n"/>
      <c r="C1" s="58" t="n"/>
      <c r="D1" s="58" t="n"/>
      <c r="E1" s="58" t="n"/>
      <c r="F1" s="58" t="n"/>
      <c r="G1" s="58" t="n"/>
      <c r="H1" s="58" t="n"/>
      <c r="I1" s="58" t="n"/>
      <c r="J1" s="58" t="n"/>
      <c r="K1" s="58" t="n"/>
      <c r="L1" s="58" t="n"/>
      <c r="M1" s="58" t="n"/>
      <c r="N1" s="58" t="n"/>
      <c r="O1" s="58" t="n"/>
      <c r="P1" s="58" t="n"/>
    </row>
    <row r="2" ht="28" customHeight="1">
      <c r="A2" s="61" t="inlineStr">
        <is>
          <t>すべて自動で出ます。実績工数・人件費は日次入力の全期間の合計、集計月の工数だけが設定の集計する月の分です。粗利 ＝ 受注額 −（人件費 ＋ 外注費・材料費など）。</t>
        </is>
      </c>
      <c r="B2" s="58" t="n"/>
      <c r="C2" s="58" t="n"/>
      <c r="D2" s="58" t="n"/>
      <c r="E2" s="58" t="n"/>
      <c r="F2" s="58" t="n"/>
      <c r="G2" s="58" t="n"/>
      <c r="H2" s="58" t="n"/>
      <c r="I2" s="58" t="n"/>
      <c r="J2" s="58" t="n"/>
      <c r="K2" s="58" t="n"/>
      <c r="L2" s="58" t="n"/>
      <c r="M2" s="58" t="n"/>
      <c r="N2" s="58" t="n"/>
      <c r="O2" s="58" t="n"/>
      <c r="P2" s="58" t="n"/>
    </row>
    <row r="3" ht="30" customHeight="1">
      <c r="A3" s="27" t="inlineStr">
        <is>
          <t>まとめ</t>
        </is>
      </c>
      <c r="B3" s="67" t="n"/>
      <c r="C3" s="67" t="n"/>
      <c r="D3" s="66" t="n"/>
      <c r="E3" s="27" t="inlineStr">
        <is>
          <t>見積工数</t>
        </is>
      </c>
      <c r="F3" s="27" t="inlineStr">
        <is>
          <t>実績工数</t>
        </is>
      </c>
      <c r="G3" s="58" t="n"/>
      <c r="H3" s="58" t="n"/>
      <c r="I3" s="58" t="n"/>
      <c r="J3" s="27" t="inlineStr">
        <is>
          <t>集計月の工数</t>
        </is>
      </c>
      <c r="K3" s="27" t="inlineStr">
        <is>
          <t>人件費</t>
        </is>
      </c>
      <c r="L3" s="27" t="inlineStr">
        <is>
          <t>外注費・材料費など</t>
        </is>
      </c>
      <c r="M3" s="27" t="inlineStr">
        <is>
          <t>原価の合計</t>
        </is>
      </c>
      <c r="N3" s="27" t="inlineStr">
        <is>
          <t>受注額</t>
        </is>
      </c>
      <c r="O3" s="27" t="inlineStr">
        <is>
          <t>粗利</t>
        </is>
      </c>
      <c r="P3" s="27" t="inlineStr">
        <is>
          <t>粗利率</t>
        </is>
      </c>
    </row>
    <row r="4" ht="18" customHeight="1">
      <c r="A4" s="68" t="inlineStr">
        <is>
          <t>受注案件の合計</t>
        </is>
      </c>
      <c r="B4" s="67" t="n"/>
      <c r="C4" s="67" t="n"/>
      <c r="D4" s="66" t="n"/>
      <c r="E4" s="30">
        <f>SUMIF($C$11:$C$90,"受注案件",$E$11:$E$90)</f>
        <v/>
      </c>
      <c r="F4" s="30">
        <f>SUMIF($C$11:$C$90,"受注案件",$F$11:$F$90)</f>
        <v/>
      </c>
      <c r="G4" s="38" t="n"/>
      <c r="H4" s="38" t="n"/>
      <c r="I4" s="38" t="n"/>
      <c r="J4" s="30">
        <f>SUMIF($C$11:$C$90,"受注案件",$J$11:$J$90)</f>
        <v/>
      </c>
      <c r="K4" s="31">
        <f>SUMIF($C$11:$C$90,"受注案件",$K$11:$K$90)</f>
        <v/>
      </c>
      <c r="L4" s="31">
        <f>SUMIF($C$11:$C$90,"受注案件",$L$11:$L$90)</f>
        <v/>
      </c>
      <c r="M4" s="31">
        <f>SUMIF($C$11:$C$90,"受注案件",$M$11:$M$90)</f>
        <v/>
      </c>
      <c r="N4" s="31">
        <f>SUMIF($C$11:$C$90,"受注案件",$N$11:$N$90)</f>
        <v/>
      </c>
      <c r="O4" s="31">
        <f>N4-M4</f>
        <v/>
      </c>
      <c r="P4" s="39">
        <f>IF(N(N4)&lt;=0,"",O4/N4)</f>
        <v/>
      </c>
    </row>
    <row r="5" ht="18" customHeight="1">
      <c r="A5" s="68" t="inlineStr">
        <is>
          <t>社内・案件外の合計</t>
        </is>
      </c>
      <c r="B5" s="67" t="n"/>
      <c r="C5" s="67" t="n"/>
      <c r="D5" s="66" t="n"/>
      <c r="E5" s="30">
        <f>SUMIF($C$11:$C$90,"社内・案件外",$E$11:$E$90)</f>
        <v/>
      </c>
      <c r="F5" s="30">
        <f>SUMIF($C$11:$C$90,"社内・案件外",$F$11:$F$90)</f>
        <v/>
      </c>
      <c r="G5" s="38" t="n"/>
      <c r="H5" s="38" t="n"/>
      <c r="I5" s="38" t="n"/>
      <c r="J5" s="30">
        <f>SUMIF($C$11:$C$90,"社内・案件外",$J$11:$J$90)</f>
        <v/>
      </c>
      <c r="K5" s="31">
        <f>SUMIF($C$11:$C$90,"社内・案件外",$K$11:$K$90)</f>
        <v/>
      </c>
      <c r="L5" s="31">
        <f>SUMIF($C$11:$C$90,"社内・案件外",$L$11:$L$90)</f>
        <v/>
      </c>
      <c r="M5" s="31">
        <f>SUMIF($C$11:$C$90,"社内・案件外",$M$11:$M$90)</f>
        <v/>
      </c>
      <c r="N5" s="31" t="n"/>
      <c r="O5" s="31" t="n"/>
      <c r="P5" s="39" t="n"/>
    </row>
    <row r="6" ht="18" customHeight="1">
      <c r="A6" s="68" t="inlineStr">
        <is>
          <t>全体</t>
        </is>
      </c>
      <c r="B6" s="67" t="n"/>
      <c r="C6" s="67" t="n"/>
      <c r="D6" s="66" t="n"/>
      <c r="E6" s="30">
        <f>SUM($E$11:$E$90)</f>
        <v/>
      </c>
      <c r="F6" s="30">
        <f>SUM($F$11:$F$90)</f>
        <v/>
      </c>
      <c r="G6" s="38" t="n"/>
      <c r="H6" s="38" t="n"/>
      <c r="I6" s="38" t="n"/>
      <c r="J6" s="30">
        <f>SUM($J$11:$J$90)</f>
        <v/>
      </c>
      <c r="K6" s="31">
        <f>SUM($K$11:$K$90)</f>
        <v/>
      </c>
      <c r="L6" s="31">
        <f>SUM($L$11:$L$90)</f>
        <v/>
      </c>
      <c r="M6" s="31">
        <f>SUM($M$11:$M$90)</f>
        <v/>
      </c>
      <c r="N6" s="31">
        <f>N4</f>
        <v/>
      </c>
      <c r="O6" s="31">
        <f>N6-M6</f>
        <v/>
      </c>
      <c r="P6" s="39">
        <f>IF(N(N6)&lt;=0,"",O6/N6)</f>
        <v/>
      </c>
    </row>
    <row r="7" ht="18" customHeight="1">
      <c r="A7" s="68" t="inlineStr">
        <is>
          <t>案件に割り当たらない工数</t>
        </is>
      </c>
      <c r="B7" s="67" t="n"/>
      <c r="C7" s="67" t="n"/>
      <c r="D7" s="66" t="n"/>
      <c r="E7" s="30" t="n"/>
      <c r="F7" s="30">
        <f>SUM('日次入力'!$I$5:$I$3004)-SUM($F$11:$F$90)</f>
        <v/>
      </c>
      <c r="G7" s="38" t="n"/>
      <c r="H7" s="38" t="n"/>
      <c r="I7" s="38" t="n"/>
      <c r="J7" s="30">
        <f>IF('設定'!$B$7="","",SUMIF('日次入力'!$N$5:$N$3004,'設定'!$B$7,'日次入力'!$I$5:$I$3004)-SUM($J$11:$J$90))</f>
        <v/>
      </c>
      <c r="K7" s="31">
        <f>SUM('日次入力'!$J$5:$J$3004)-SUM($K$11:$K$90)</f>
        <v/>
      </c>
      <c r="L7" s="31" t="n"/>
      <c r="M7" s="31" t="n"/>
      <c r="N7" s="31" t="n"/>
      <c r="O7" s="31" t="n"/>
      <c r="P7" s="39" t="n"/>
    </row>
    <row r="8" ht="28" customHeight="1">
      <c r="A8" s="61" t="inlineStr">
        <is>
          <t>全体の粗利は、社内・案件外の時間の人件費も引いた額です。「案件に割り当たらない工数」は、案件コードが空か一覧にない行の分（0 でなければ日次入力の確認の列を見る）。</t>
        </is>
      </c>
      <c r="B8" s="58" t="n"/>
      <c r="C8" s="58" t="n"/>
      <c r="D8" s="58" t="n"/>
      <c r="E8" s="58" t="n"/>
      <c r="F8" s="58" t="n"/>
      <c r="G8" s="58" t="n"/>
      <c r="H8" s="58" t="n"/>
      <c r="I8" s="58" t="n"/>
      <c r="J8" s="58" t="n"/>
      <c r="K8" s="58" t="n"/>
      <c r="L8" s="58" t="n"/>
      <c r="M8" s="58" t="n"/>
      <c r="N8" s="58" t="n"/>
      <c r="O8" s="58" t="n"/>
      <c r="P8" s="58" t="n"/>
    </row>
    <row r="9">
      <c r="A9" s="58" t="n"/>
      <c r="B9" s="58" t="n"/>
      <c r="C9" s="58" t="n"/>
      <c r="D9" s="58" t="n"/>
      <c r="E9" s="58" t="n"/>
      <c r="F9" s="58" t="n"/>
      <c r="G9" s="58" t="n"/>
      <c r="H9" s="58" t="n"/>
      <c r="I9" s="58" t="n"/>
      <c r="J9" s="58" t="n"/>
      <c r="K9" s="58" t="n"/>
      <c r="L9" s="58" t="n"/>
      <c r="M9" s="58" t="n"/>
      <c r="N9" s="58" t="n"/>
      <c r="O9" s="58" t="n"/>
      <c r="P9" s="58" t="n"/>
    </row>
    <row r="10" ht="30" customHeight="1">
      <c r="A10" s="27" t="inlineStr">
        <is>
          <t>案件コード</t>
        </is>
      </c>
      <c r="B10" s="27" t="inlineStr">
        <is>
          <t>案件名</t>
        </is>
      </c>
      <c r="C10" s="27" t="inlineStr">
        <is>
          <t>種類</t>
        </is>
      </c>
      <c r="D10" s="27" t="inlineStr">
        <is>
          <t>状態</t>
        </is>
      </c>
      <c r="E10" s="27" t="inlineStr">
        <is>
          <t>見積工数</t>
        </is>
      </c>
      <c r="F10" s="27" t="inlineStr">
        <is>
          <t>実績工数</t>
        </is>
      </c>
      <c r="G10" s="27" t="inlineStr">
        <is>
          <t>消化率</t>
        </is>
      </c>
      <c r="H10" s="27" t="inlineStr">
        <is>
          <t>残り工数</t>
        </is>
      </c>
      <c r="I10" s="27" t="inlineStr">
        <is>
          <t>判定</t>
        </is>
      </c>
      <c r="J10" s="27" t="inlineStr">
        <is>
          <t>集計月の工数</t>
        </is>
      </c>
      <c r="K10" s="27" t="inlineStr">
        <is>
          <t>人件費</t>
        </is>
      </c>
      <c r="L10" s="27" t="inlineStr">
        <is>
          <t>外注費・材料費など</t>
        </is>
      </c>
      <c r="M10" s="27" t="inlineStr">
        <is>
          <t>原価の合計</t>
        </is>
      </c>
      <c r="N10" s="27" t="inlineStr">
        <is>
          <t>受注額</t>
        </is>
      </c>
      <c r="O10" s="27" t="inlineStr">
        <is>
          <t>粗利</t>
        </is>
      </c>
      <c r="P10" s="27" t="inlineStr">
        <is>
          <t>粗利率</t>
        </is>
      </c>
    </row>
    <row r="11" ht="17" customHeight="1">
      <c r="A11" s="32">
        <f>IF('案件'!$A5="","",'案件'!$A5)</f>
        <v/>
      </c>
      <c r="B11" s="29">
        <f>IF($A11="","",'案件'!$B5&amp;"")</f>
        <v/>
      </c>
      <c r="C11" s="32">
        <f>IF($A11="","",'案件'!$D5&amp;"")</f>
        <v/>
      </c>
      <c r="D11" s="32">
        <f>IF($A11="","",'案件'!$E5&amp;"")</f>
        <v/>
      </c>
      <c r="E11" s="30">
        <f>IF(OR($A11="",'案件'!$G5=""),"",'案件'!$G5)</f>
        <v/>
      </c>
      <c r="F11" s="30">
        <f>IF($A11="","",SUMIF('日次入力'!$C$5:$C$3004,$A11,'日次入力'!$I$5:$I$3004))</f>
        <v/>
      </c>
      <c r="G11" s="39">
        <f>IF(OR($E11="",N($E11)&lt;=0),"",$F11/$E11)</f>
        <v/>
      </c>
      <c r="H11" s="30">
        <f>IF($E11="","",$E11-$F11)</f>
        <v/>
      </c>
      <c r="I11" s="32">
        <f>IF($G11="","",IF($G11&gt;1,"超過",IF(AND('設定'!$B$14&lt;&gt;"",$G11&gt;='設定'!$B$14),"注意","")))</f>
        <v/>
      </c>
      <c r="J11" s="30">
        <f>IF(OR($A11="",'設定'!$B$7=""),"",SUMIFS('日次入力'!$I$5:$I$3004,'日次入力'!$C$5:$C$3004,$A11,'日次入力'!$N$5:$N$3004,'設定'!$B$7))</f>
        <v/>
      </c>
      <c r="K11" s="31">
        <f>IF($A11="","",SUMIF('日次入力'!$C$5:$C$3004,$A11,'日次入力'!$J$5:$J$3004))</f>
        <v/>
      </c>
      <c r="L11" s="31">
        <f>IF(OR($A11="",'案件'!$H5=""),"",'案件'!$H5)</f>
        <v/>
      </c>
      <c r="M11" s="31">
        <f>IF($A11="","",$K11+N($L11))</f>
        <v/>
      </c>
      <c r="N11" s="31">
        <f>IF(OR($A11="",'案件'!$F5=""),"",'案件'!$F5)</f>
        <v/>
      </c>
      <c r="O11" s="31">
        <f>IF($N11="","",$N11-$M11)</f>
        <v/>
      </c>
      <c r="P11" s="39">
        <f>IF(OR($N11="",N($N11)&lt;=0),"",$O11/$N11)</f>
        <v/>
      </c>
    </row>
    <row r="12" ht="17" customHeight="1">
      <c r="A12" s="32">
        <f>IF('案件'!$A6="","",'案件'!$A6)</f>
        <v/>
      </c>
      <c r="B12" s="29">
        <f>IF($A12="","",'案件'!$B6&amp;"")</f>
        <v/>
      </c>
      <c r="C12" s="32">
        <f>IF($A12="","",'案件'!$D6&amp;"")</f>
        <v/>
      </c>
      <c r="D12" s="32">
        <f>IF($A12="","",'案件'!$E6&amp;"")</f>
        <v/>
      </c>
      <c r="E12" s="30">
        <f>IF(OR($A12="",'案件'!$G6=""),"",'案件'!$G6)</f>
        <v/>
      </c>
      <c r="F12" s="30">
        <f>IF($A12="","",SUMIF('日次入力'!$C$5:$C$3004,$A12,'日次入力'!$I$5:$I$3004))</f>
        <v/>
      </c>
      <c r="G12" s="39">
        <f>IF(OR($E12="",N($E12)&lt;=0),"",$F12/$E12)</f>
        <v/>
      </c>
      <c r="H12" s="30">
        <f>IF($E12="","",$E12-$F12)</f>
        <v/>
      </c>
      <c r="I12" s="32">
        <f>IF($G12="","",IF($G12&gt;1,"超過",IF(AND('設定'!$B$14&lt;&gt;"",$G12&gt;='設定'!$B$14),"注意","")))</f>
        <v/>
      </c>
      <c r="J12" s="30">
        <f>IF(OR($A12="",'設定'!$B$7=""),"",SUMIFS('日次入力'!$I$5:$I$3004,'日次入力'!$C$5:$C$3004,$A12,'日次入力'!$N$5:$N$3004,'設定'!$B$7))</f>
        <v/>
      </c>
      <c r="K12" s="31">
        <f>IF($A12="","",SUMIF('日次入力'!$C$5:$C$3004,$A12,'日次入力'!$J$5:$J$3004))</f>
        <v/>
      </c>
      <c r="L12" s="31">
        <f>IF(OR($A12="",'案件'!$H6=""),"",'案件'!$H6)</f>
        <v/>
      </c>
      <c r="M12" s="31">
        <f>IF($A12="","",$K12+N($L12))</f>
        <v/>
      </c>
      <c r="N12" s="31">
        <f>IF(OR($A12="",'案件'!$F6=""),"",'案件'!$F6)</f>
        <v/>
      </c>
      <c r="O12" s="31">
        <f>IF($N12="","",$N12-$M12)</f>
        <v/>
      </c>
      <c r="P12" s="39">
        <f>IF(OR($N12="",N($N12)&lt;=0),"",$O12/$N12)</f>
        <v/>
      </c>
    </row>
    <row r="13" ht="17" customHeight="1">
      <c r="A13" s="32">
        <f>IF('案件'!$A7="","",'案件'!$A7)</f>
        <v/>
      </c>
      <c r="B13" s="29">
        <f>IF($A13="","",'案件'!$B7&amp;"")</f>
        <v/>
      </c>
      <c r="C13" s="32">
        <f>IF($A13="","",'案件'!$D7&amp;"")</f>
        <v/>
      </c>
      <c r="D13" s="32">
        <f>IF($A13="","",'案件'!$E7&amp;"")</f>
        <v/>
      </c>
      <c r="E13" s="30">
        <f>IF(OR($A13="",'案件'!$G7=""),"",'案件'!$G7)</f>
        <v/>
      </c>
      <c r="F13" s="30">
        <f>IF($A13="","",SUMIF('日次入力'!$C$5:$C$3004,$A13,'日次入力'!$I$5:$I$3004))</f>
        <v/>
      </c>
      <c r="G13" s="39">
        <f>IF(OR($E13="",N($E13)&lt;=0),"",$F13/$E13)</f>
        <v/>
      </c>
      <c r="H13" s="30">
        <f>IF($E13="","",$E13-$F13)</f>
        <v/>
      </c>
      <c r="I13" s="32">
        <f>IF($G13="","",IF($G13&gt;1,"超過",IF(AND('設定'!$B$14&lt;&gt;"",$G13&gt;='設定'!$B$14),"注意","")))</f>
        <v/>
      </c>
      <c r="J13" s="30">
        <f>IF(OR($A13="",'設定'!$B$7=""),"",SUMIFS('日次入力'!$I$5:$I$3004,'日次入力'!$C$5:$C$3004,$A13,'日次入力'!$N$5:$N$3004,'設定'!$B$7))</f>
        <v/>
      </c>
      <c r="K13" s="31">
        <f>IF($A13="","",SUMIF('日次入力'!$C$5:$C$3004,$A13,'日次入力'!$J$5:$J$3004))</f>
        <v/>
      </c>
      <c r="L13" s="31">
        <f>IF(OR($A13="",'案件'!$H7=""),"",'案件'!$H7)</f>
        <v/>
      </c>
      <c r="M13" s="31">
        <f>IF($A13="","",$K13+N($L13))</f>
        <v/>
      </c>
      <c r="N13" s="31">
        <f>IF(OR($A13="",'案件'!$F7=""),"",'案件'!$F7)</f>
        <v/>
      </c>
      <c r="O13" s="31">
        <f>IF($N13="","",$N13-$M13)</f>
        <v/>
      </c>
      <c r="P13" s="39">
        <f>IF(OR($N13="",N($N13)&lt;=0),"",$O13/$N13)</f>
        <v/>
      </c>
    </row>
    <row r="14" ht="17" customHeight="1">
      <c r="A14" s="32">
        <f>IF('案件'!$A8="","",'案件'!$A8)</f>
        <v/>
      </c>
      <c r="B14" s="29">
        <f>IF($A14="","",'案件'!$B8&amp;"")</f>
        <v/>
      </c>
      <c r="C14" s="32">
        <f>IF($A14="","",'案件'!$D8&amp;"")</f>
        <v/>
      </c>
      <c r="D14" s="32">
        <f>IF($A14="","",'案件'!$E8&amp;"")</f>
        <v/>
      </c>
      <c r="E14" s="30">
        <f>IF(OR($A14="",'案件'!$G8=""),"",'案件'!$G8)</f>
        <v/>
      </c>
      <c r="F14" s="30">
        <f>IF($A14="","",SUMIF('日次入力'!$C$5:$C$3004,$A14,'日次入力'!$I$5:$I$3004))</f>
        <v/>
      </c>
      <c r="G14" s="39">
        <f>IF(OR($E14="",N($E14)&lt;=0),"",$F14/$E14)</f>
        <v/>
      </c>
      <c r="H14" s="30">
        <f>IF($E14="","",$E14-$F14)</f>
        <v/>
      </c>
      <c r="I14" s="32">
        <f>IF($G14="","",IF($G14&gt;1,"超過",IF(AND('設定'!$B$14&lt;&gt;"",$G14&gt;='設定'!$B$14),"注意","")))</f>
        <v/>
      </c>
      <c r="J14" s="30">
        <f>IF(OR($A14="",'設定'!$B$7=""),"",SUMIFS('日次入力'!$I$5:$I$3004,'日次入力'!$C$5:$C$3004,$A14,'日次入力'!$N$5:$N$3004,'設定'!$B$7))</f>
        <v/>
      </c>
      <c r="K14" s="31">
        <f>IF($A14="","",SUMIF('日次入力'!$C$5:$C$3004,$A14,'日次入力'!$J$5:$J$3004))</f>
        <v/>
      </c>
      <c r="L14" s="31">
        <f>IF(OR($A14="",'案件'!$H8=""),"",'案件'!$H8)</f>
        <v/>
      </c>
      <c r="M14" s="31">
        <f>IF($A14="","",$K14+N($L14))</f>
        <v/>
      </c>
      <c r="N14" s="31">
        <f>IF(OR($A14="",'案件'!$F8=""),"",'案件'!$F8)</f>
        <v/>
      </c>
      <c r="O14" s="31">
        <f>IF($N14="","",$N14-$M14)</f>
        <v/>
      </c>
      <c r="P14" s="39">
        <f>IF(OR($N14="",N($N14)&lt;=0),"",$O14/$N14)</f>
        <v/>
      </c>
    </row>
    <row r="15" ht="17" customHeight="1">
      <c r="A15" s="32">
        <f>IF('案件'!$A9="","",'案件'!$A9)</f>
        <v/>
      </c>
      <c r="B15" s="29">
        <f>IF($A15="","",'案件'!$B9&amp;"")</f>
        <v/>
      </c>
      <c r="C15" s="32">
        <f>IF($A15="","",'案件'!$D9&amp;"")</f>
        <v/>
      </c>
      <c r="D15" s="32">
        <f>IF($A15="","",'案件'!$E9&amp;"")</f>
        <v/>
      </c>
      <c r="E15" s="30">
        <f>IF(OR($A15="",'案件'!$G9=""),"",'案件'!$G9)</f>
        <v/>
      </c>
      <c r="F15" s="30">
        <f>IF($A15="","",SUMIF('日次入力'!$C$5:$C$3004,$A15,'日次入力'!$I$5:$I$3004))</f>
        <v/>
      </c>
      <c r="G15" s="39">
        <f>IF(OR($E15="",N($E15)&lt;=0),"",$F15/$E15)</f>
        <v/>
      </c>
      <c r="H15" s="30">
        <f>IF($E15="","",$E15-$F15)</f>
        <v/>
      </c>
      <c r="I15" s="32">
        <f>IF($G15="","",IF($G15&gt;1,"超過",IF(AND('設定'!$B$14&lt;&gt;"",$G15&gt;='設定'!$B$14),"注意","")))</f>
        <v/>
      </c>
      <c r="J15" s="30">
        <f>IF(OR($A15="",'設定'!$B$7=""),"",SUMIFS('日次入力'!$I$5:$I$3004,'日次入力'!$C$5:$C$3004,$A15,'日次入力'!$N$5:$N$3004,'設定'!$B$7))</f>
        <v/>
      </c>
      <c r="K15" s="31">
        <f>IF($A15="","",SUMIF('日次入力'!$C$5:$C$3004,$A15,'日次入力'!$J$5:$J$3004))</f>
        <v/>
      </c>
      <c r="L15" s="31">
        <f>IF(OR($A15="",'案件'!$H9=""),"",'案件'!$H9)</f>
        <v/>
      </c>
      <c r="M15" s="31">
        <f>IF($A15="","",$K15+N($L15))</f>
        <v/>
      </c>
      <c r="N15" s="31">
        <f>IF(OR($A15="",'案件'!$F9=""),"",'案件'!$F9)</f>
        <v/>
      </c>
      <c r="O15" s="31">
        <f>IF($N15="","",$N15-$M15)</f>
        <v/>
      </c>
      <c r="P15" s="39">
        <f>IF(OR($N15="",N($N15)&lt;=0),"",$O15/$N15)</f>
        <v/>
      </c>
    </row>
    <row r="16" ht="17" customHeight="1">
      <c r="A16" s="32">
        <f>IF('案件'!$A10="","",'案件'!$A10)</f>
        <v/>
      </c>
      <c r="B16" s="29">
        <f>IF($A16="","",'案件'!$B10&amp;"")</f>
        <v/>
      </c>
      <c r="C16" s="32">
        <f>IF($A16="","",'案件'!$D10&amp;"")</f>
        <v/>
      </c>
      <c r="D16" s="32">
        <f>IF($A16="","",'案件'!$E10&amp;"")</f>
        <v/>
      </c>
      <c r="E16" s="30">
        <f>IF(OR($A16="",'案件'!$G10=""),"",'案件'!$G10)</f>
        <v/>
      </c>
      <c r="F16" s="30">
        <f>IF($A16="","",SUMIF('日次入力'!$C$5:$C$3004,$A16,'日次入力'!$I$5:$I$3004))</f>
        <v/>
      </c>
      <c r="G16" s="39">
        <f>IF(OR($E16="",N($E16)&lt;=0),"",$F16/$E16)</f>
        <v/>
      </c>
      <c r="H16" s="30">
        <f>IF($E16="","",$E16-$F16)</f>
        <v/>
      </c>
      <c r="I16" s="32">
        <f>IF($G16="","",IF($G16&gt;1,"超過",IF(AND('設定'!$B$14&lt;&gt;"",$G16&gt;='設定'!$B$14),"注意","")))</f>
        <v/>
      </c>
      <c r="J16" s="30">
        <f>IF(OR($A16="",'設定'!$B$7=""),"",SUMIFS('日次入力'!$I$5:$I$3004,'日次入力'!$C$5:$C$3004,$A16,'日次入力'!$N$5:$N$3004,'設定'!$B$7))</f>
        <v/>
      </c>
      <c r="K16" s="31">
        <f>IF($A16="","",SUMIF('日次入力'!$C$5:$C$3004,$A16,'日次入力'!$J$5:$J$3004))</f>
        <v/>
      </c>
      <c r="L16" s="31">
        <f>IF(OR($A16="",'案件'!$H10=""),"",'案件'!$H10)</f>
        <v/>
      </c>
      <c r="M16" s="31">
        <f>IF($A16="","",$K16+N($L16))</f>
        <v/>
      </c>
      <c r="N16" s="31">
        <f>IF(OR($A16="",'案件'!$F10=""),"",'案件'!$F10)</f>
        <v/>
      </c>
      <c r="O16" s="31">
        <f>IF($N16="","",$N16-$M16)</f>
        <v/>
      </c>
      <c r="P16" s="39">
        <f>IF(OR($N16="",N($N16)&lt;=0),"",$O16/$N16)</f>
        <v/>
      </c>
    </row>
    <row r="17" ht="17" customHeight="1">
      <c r="A17" s="32">
        <f>IF('案件'!$A11="","",'案件'!$A11)</f>
        <v/>
      </c>
      <c r="B17" s="29">
        <f>IF($A17="","",'案件'!$B11&amp;"")</f>
        <v/>
      </c>
      <c r="C17" s="32">
        <f>IF($A17="","",'案件'!$D11&amp;"")</f>
        <v/>
      </c>
      <c r="D17" s="32">
        <f>IF($A17="","",'案件'!$E11&amp;"")</f>
        <v/>
      </c>
      <c r="E17" s="30">
        <f>IF(OR($A17="",'案件'!$G11=""),"",'案件'!$G11)</f>
        <v/>
      </c>
      <c r="F17" s="30">
        <f>IF($A17="","",SUMIF('日次入力'!$C$5:$C$3004,$A17,'日次入力'!$I$5:$I$3004))</f>
        <v/>
      </c>
      <c r="G17" s="39">
        <f>IF(OR($E17="",N($E17)&lt;=0),"",$F17/$E17)</f>
        <v/>
      </c>
      <c r="H17" s="30">
        <f>IF($E17="","",$E17-$F17)</f>
        <v/>
      </c>
      <c r="I17" s="32">
        <f>IF($G17="","",IF($G17&gt;1,"超過",IF(AND('設定'!$B$14&lt;&gt;"",$G17&gt;='設定'!$B$14),"注意","")))</f>
        <v/>
      </c>
      <c r="J17" s="30">
        <f>IF(OR($A17="",'設定'!$B$7=""),"",SUMIFS('日次入力'!$I$5:$I$3004,'日次入力'!$C$5:$C$3004,$A17,'日次入力'!$N$5:$N$3004,'設定'!$B$7))</f>
        <v/>
      </c>
      <c r="K17" s="31">
        <f>IF($A17="","",SUMIF('日次入力'!$C$5:$C$3004,$A17,'日次入力'!$J$5:$J$3004))</f>
        <v/>
      </c>
      <c r="L17" s="31">
        <f>IF(OR($A17="",'案件'!$H11=""),"",'案件'!$H11)</f>
        <v/>
      </c>
      <c r="M17" s="31">
        <f>IF($A17="","",$K17+N($L17))</f>
        <v/>
      </c>
      <c r="N17" s="31">
        <f>IF(OR($A17="",'案件'!$F11=""),"",'案件'!$F11)</f>
        <v/>
      </c>
      <c r="O17" s="31">
        <f>IF($N17="","",$N17-$M17)</f>
        <v/>
      </c>
      <c r="P17" s="39">
        <f>IF(OR($N17="",N($N17)&lt;=0),"",$O17/$N17)</f>
        <v/>
      </c>
    </row>
    <row r="18" ht="17" customHeight="1">
      <c r="A18" s="32">
        <f>IF('案件'!$A12="","",'案件'!$A12)</f>
        <v/>
      </c>
      <c r="B18" s="29">
        <f>IF($A18="","",'案件'!$B12&amp;"")</f>
        <v/>
      </c>
      <c r="C18" s="32">
        <f>IF($A18="","",'案件'!$D12&amp;"")</f>
        <v/>
      </c>
      <c r="D18" s="32">
        <f>IF($A18="","",'案件'!$E12&amp;"")</f>
        <v/>
      </c>
      <c r="E18" s="30">
        <f>IF(OR($A18="",'案件'!$G12=""),"",'案件'!$G12)</f>
        <v/>
      </c>
      <c r="F18" s="30">
        <f>IF($A18="","",SUMIF('日次入力'!$C$5:$C$3004,$A18,'日次入力'!$I$5:$I$3004))</f>
        <v/>
      </c>
      <c r="G18" s="39">
        <f>IF(OR($E18="",N($E18)&lt;=0),"",$F18/$E18)</f>
        <v/>
      </c>
      <c r="H18" s="30">
        <f>IF($E18="","",$E18-$F18)</f>
        <v/>
      </c>
      <c r="I18" s="32">
        <f>IF($G18="","",IF($G18&gt;1,"超過",IF(AND('設定'!$B$14&lt;&gt;"",$G18&gt;='設定'!$B$14),"注意","")))</f>
        <v/>
      </c>
      <c r="J18" s="30">
        <f>IF(OR($A18="",'設定'!$B$7=""),"",SUMIFS('日次入力'!$I$5:$I$3004,'日次入力'!$C$5:$C$3004,$A18,'日次入力'!$N$5:$N$3004,'設定'!$B$7))</f>
        <v/>
      </c>
      <c r="K18" s="31">
        <f>IF($A18="","",SUMIF('日次入力'!$C$5:$C$3004,$A18,'日次入力'!$J$5:$J$3004))</f>
        <v/>
      </c>
      <c r="L18" s="31">
        <f>IF(OR($A18="",'案件'!$H12=""),"",'案件'!$H12)</f>
        <v/>
      </c>
      <c r="M18" s="31">
        <f>IF($A18="","",$K18+N($L18))</f>
        <v/>
      </c>
      <c r="N18" s="31">
        <f>IF(OR($A18="",'案件'!$F12=""),"",'案件'!$F12)</f>
        <v/>
      </c>
      <c r="O18" s="31">
        <f>IF($N18="","",$N18-$M18)</f>
        <v/>
      </c>
      <c r="P18" s="39">
        <f>IF(OR($N18="",N($N18)&lt;=0),"",$O18/$N18)</f>
        <v/>
      </c>
    </row>
    <row r="19" ht="17" customHeight="1">
      <c r="A19" s="32">
        <f>IF('案件'!$A13="","",'案件'!$A13)</f>
        <v/>
      </c>
      <c r="B19" s="29">
        <f>IF($A19="","",'案件'!$B13&amp;"")</f>
        <v/>
      </c>
      <c r="C19" s="32">
        <f>IF($A19="","",'案件'!$D13&amp;"")</f>
        <v/>
      </c>
      <c r="D19" s="32">
        <f>IF($A19="","",'案件'!$E13&amp;"")</f>
        <v/>
      </c>
      <c r="E19" s="30">
        <f>IF(OR($A19="",'案件'!$G13=""),"",'案件'!$G13)</f>
        <v/>
      </c>
      <c r="F19" s="30">
        <f>IF($A19="","",SUMIF('日次入力'!$C$5:$C$3004,$A19,'日次入力'!$I$5:$I$3004))</f>
        <v/>
      </c>
      <c r="G19" s="39">
        <f>IF(OR($E19="",N($E19)&lt;=0),"",$F19/$E19)</f>
        <v/>
      </c>
      <c r="H19" s="30">
        <f>IF($E19="","",$E19-$F19)</f>
        <v/>
      </c>
      <c r="I19" s="32">
        <f>IF($G19="","",IF($G19&gt;1,"超過",IF(AND('設定'!$B$14&lt;&gt;"",$G19&gt;='設定'!$B$14),"注意","")))</f>
        <v/>
      </c>
      <c r="J19" s="30">
        <f>IF(OR($A19="",'設定'!$B$7=""),"",SUMIFS('日次入力'!$I$5:$I$3004,'日次入力'!$C$5:$C$3004,$A19,'日次入力'!$N$5:$N$3004,'設定'!$B$7))</f>
        <v/>
      </c>
      <c r="K19" s="31">
        <f>IF($A19="","",SUMIF('日次入力'!$C$5:$C$3004,$A19,'日次入力'!$J$5:$J$3004))</f>
        <v/>
      </c>
      <c r="L19" s="31">
        <f>IF(OR($A19="",'案件'!$H13=""),"",'案件'!$H13)</f>
        <v/>
      </c>
      <c r="M19" s="31">
        <f>IF($A19="","",$K19+N($L19))</f>
        <v/>
      </c>
      <c r="N19" s="31">
        <f>IF(OR($A19="",'案件'!$F13=""),"",'案件'!$F13)</f>
        <v/>
      </c>
      <c r="O19" s="31">
        <f>IF($N19="","",$N19-$M19)</f>
        <v/>
      </c>
      <c r="P19" s="39">
        <f>IF(OR($N19="",N($N19)&lt;=0),"",$O19/$N19)</f>
        <v/>
      </c>
    </row>
    <row r="20" ht="17" customHeight="1">
      <c r="A20" s="32">
        <f>IF('案件'!$A14="","",'案件'!$A14)</f>
        <v/>
      </c>
      <c r="B20" s="29">
        <f>IF($A20="","",'案件'!$B14&amp;"")</f>
        <v/>
      </c>
      <c r="C20" s="32">
        <f>IF($A20="","",'案件'!$D14&amp;"")</f>
        <v/>
      </c>
      <c r="D20" s="32">
        <f>IF($A20="","",'案件'!$E14&amp;"")</f>
        <v/>
      </c>
      <c r="E20" s="30">
        <f>IF(OR($A20="",'案件'!$G14=""),"",'案件'!$G14)</f>
        <v/>
      </c>
      <c r="F20" s="30">
        <f>IF($A20="","",SUMIF('日次入力'!$C$5:$C$3004,$A20,'日次入力'!$I$5:$I$3004))</f>
        <v/>
      </c>
      <c r="G20" s="39">
        <f>IF(OR($E20="",N($E20)&lt;=0),"",$F20/$E20)</f>
        <v/>
      </c>
      <c r="H20" s="30">
        <f>IF($E20="","",$E20-$F20)</f>
        <v/>
      </c>
      <c r="I20" s="32">
        <f>IF($G20="","",IF($G20&gt;1,"超過",IF(AND('設定'!$B$14&lt;&gt;"",$G20&gt;='設定'!$B$14),"注意","")))</f>
        <v/>
      </c>
      <c r="J20" s="30">
        <f>IF(OR($A20="",'設定'!$B$7=""),"",SUMIFS('日次入力'!$I$5:$I$3004,'日次入力'!$C$5:$C$3004,$A20,'日次入力'!$N$5:$N$3004,'設定'!$B$7))</f>
        <v/>
      </c>
      <c r="K20" s="31">
        <f>IF($A20="","",SUMIF('日次入力'!$C$5:$C$3004,$A20,'日次入力'!$J$5:$J$3004))</f>
        <v/>
      </c>
      <c r="L20" s="31">
        <f>IF(OR($A20="",'案件'!$H14=""),"",'案件'!$H14)</f>
        <v/>
      </c>
      <c r="M20" s="31">
        <f>IF($A20="","",$K20+N($L20))</f>
        <v/>
      </c>
      <c r="N20" s="31">
        <f>IF(OR($A20="",'案件'!$F14=""),"",'案件'!$F14)</f>
        <v/>
      </c>
      <c r="O20" s="31">
        <f>IF($N20="","",$N20-$M20)</f>
        <v/>
      </c>
      <c r="P20" s="39">
        <f>IF(OR($N20="",N($N20)&lt;=0),"",$O20/$N20)</f>
        <v/>
      </c>
    </row>
    <row r="21" ht="17" customHeight="1">
      <c r="A21" s="32">
        <f>IF('案件'!$A15="","",'案件'!$A15)</f>
        <v/>
      </c>
      <c r="B21" s="29">
        <f>IF($A21="","",'案件'!$B15&amp;"")</f>
        <v/>
      </c>
      <c r="C21" s="32">
        <f>IF($A21="","",'案件'!$D15&amp;"")</f>
        <v/>
      </c>
      <c r="D21" s="32">
        <f>IF($A21="","",'案件'!$E15&amp;"")</f>
        <v/>
      </c>
      <c r="E21" s="30">
        <f>IF(OR($A21="",'案件'!$G15=""),"",'案件'!$G15)</f>
        <v/>
      </c>
      <c r="F21" s="30">
        <f>IF($A21="","",SUMIF('日次入力'!$C$5:$C$3004,$A21,'日次入力'!$I$5:$I$3004))</f>
        <v/>
      </c>
      <c r="G21" s="39">
        <f>IF(OR($E21="",N($E21)&lt;=0),"",$F21/$E21)</f>
        <v/>
      </c>
      <c r="H21" s="30">
        <f>IF($E21="","",$E21-$F21)</f>
        <v/>
      </c>
      <c r="I21" s="32">
        <f>IF($G21="","",IF($G21&gt;1,"超過",IF(AND('設定'!$B$14&lt;&gt;"",$G21&gt;='設定'!$B$14),"注意","")))</f>
        <v/>
      </c>
      <c r="J21" s="30">
        <f>IF(OR($A21="",'設定'!$B$7=""),"",SUMIFS('日次入力'!$I$5:$I$3004,'日次入力'!$C$5:$C$3004,$A21,'日次入力'!$N$5:$N$3004,'設定'!$B$7))</f>
        <v/>
      </c>
      <c r="K21" s="31">
        <f>IF($A21="","",SUMIF('日次入力'!$C$5:$C$3004,$A21,'日次入力'!$J$5:$J$3004))</f>
        <v/>
      </c>
      <c r="L21" s="31">
        <f>IF(OR($A21="",'案件'!$H15=""),"",'案件'!$H15)</f>
        <v/>
      </c>
      <c r="M21" s="31">
        <f>IF($A21="","",$K21+N($L21))</f>
        <v/>
      </c>
      <c r="N21" s="31">
        <f>IF(OR($A21="",'案件'!$F15=""),"",'案件'!$F15)</f>
        <v/>
      </c>
      <c r="O21" s="31">
        <f>IF($N21="","",$N21-$M21)</f>
        <v/>
      </c>
      <c r="P21" s="39">
        <f>IF(OR($N21="",N($N21)&lt;=0),"",$O21/$N21)</f>
        <v/>
      </c>
    </row>
    <row r="22" ht="17" customHeight="1">
      <c r="A22" s="32">
        <f>IF('案件'!$A16="","",'案件'!$A16)</f>
        <v/>
      </c>
      <c r="B22" s="29">
        <f>IF($A22="","",'案件'!$B16&amp;"")</f>
        <v/>
      </c>
      <c r="C22" s="32">
        <f>IF($A22="","",'案件'!$D16&amp;"")</f>
        <v/>
      </c>
      <c r="D22" s="32">
        <f>IF($A22="","",'案件'!$E16&amp;"")</f>
        <v/>
      </c>
      <c r="E22" s="30">
        <f>IF(OR($A22="",'案件'!$G16=""),"",'案件'!$G16)</f>
        <v/>
      </c>
      <c r="F22" s="30">
        <f>IF($A22="","",SUMIF('日次入力'!$C$5:$C$3004,$A22,'日次入力'!$I$5:$I$3004))</f>
        <v/>
      </c>
      <c r="G22" s="39">
        <f>IF(OR($E22="",N($E22)&lt;=0),"",$F22/$E22)</f>
        <v/>
      </c>
      <c r="H22" s="30">
        <f>IF($E22="","",$E22-$F22)</f>
        <v/>
      </c>
      <c r="I22" s="32">
        <f>IF($G22="","",IF($G22&gt;1,"超過",IF(AND('設定'!$B$14&lt;&gt;"",$G22&gt;='設定'!$B$14),"注意","")))</f>
        <v/>
      </c>
      <c r="J22" s="30">
        <f>IF(OR($A22="",'設定'!$B$7=""),"",SUMIFS('日次入力'!$I$5:$I$3004,'日次入力'!$C$5:$C$3004,$A22,'日次入力'!$N$5:$N$3004,'設定'!$B$7))</f>
        <v/>
      </c>
      <c r="K22" s="31">
        <f>IF($A22="","",SUMIF('日次入力'!$C$5:$C$3004,$A22,'日次入力'!$J$5:$J$3004))</f>
        <v/>
      </c>
      <c r="L22" s="31">
        <f>IF(OR($A22="",'案件'!$H16=""),"",'案件'!$H16)</f>
        <v/>
      </c>
      <c r="M22" s="31">
        <f>IF($A22="","",$K22+N($L22))</f>
        <v/>
      </c>
      <c r="N22" s="31">
        <f>IF(OR($A22="",'案件'!$F16=""),"",'案件'!$F16)</f>
        <v/>
      </c>
      <c r="O22" s="31">
        <f>IF($N22="","",$N22-$M22)</f>
        <v/>
      </c>
      <c r="P22" s="39">
        <f>IF(OR($N22="",N($N22)&lt;=0),"",$O22/$N22)</f>
        <v/>
      </c>
    </row>
    <row r="23" ht="17" customHeight="1">
      <c r="A23" s="32">
        <f>IF('案件'!$A17="","",'案件'!$A17)</f>
        <v/>
      </c>
      <c r="B23" s="29">
        <f>IF($A23="","",'案件'!$B17&amp;"")</f>
        <v/>
      </c>
      <c r="C23" s="32">
        <f>IF($A23="","",'案件'!$D17&amp;"")</f>
        <v/>
      </c>
      <c r="D23" s="32">
        <f>IF($A23="","",'案件'!$E17&amp;"")</f>
        <v/>
      </c>
      <c r="E23" s="30">
        <f>IF(OR($A23="",'案件'!$G17=""),"",'案件'!$G17)</f>
        <v/>
      </c>
      <c r="F23" s="30">
        <f>IF($A23="","",SUMIF('日次入力'!$C$5:$C$3004,$A23,'日次入力'!$I$5:$I$3004))</f>
        <v/>
      </c>
      <c r="G23" s="39">
        <f>IF(OR($E23="",N($E23)&lt;=0),"",$F23/$E23)</f>
        <v/>
      </c>
      <c r="H23" s="30">
        <f>IF($E23="","",$E23-$F23)</f>
        <v/>
      </c>
      <c r="I23" s="32">
        <f>IF($G23="","",IF($G23&gt;1,"超過",IF(AND('設定'!$B$14&lt;&gt;"",$G23&gt;='設定'!$B$14),"注意","")))</f>
        <v/>
      </c>
      <c r="J23" s="30">
        <f>IF(OR($A23="",'設定'!$B$7=""),"",SUMIFS('日次入力'!$I$5:$I$3004,'日次入力'!$C$5:$C$3004,$A23,'日次入力'!$N$5:$N$3004,'設定'!$B$7))</f>
        <v/>
      </c>
      <c r="K23" s="31">
        <f>IF($A23="","",SUMIF('日次入力'!$C$5:$C$3004,$A23,'日次入力'!$J$5:$J$3004))</f>
        <v/>
      </c>
      <c r="L23" s="31">
        <f>IF(OR($A23="",'案件'!$H17=""),"",'案件'!$H17)</f>
        <v/>
      </c>
      <c r="M23" s="31">
        <f>IF($A23="","",$K23+N($L23))</f>
        <v/>
      </c>
      <c r="N23" s="31">
        <f>IF(OR($A23="",'案件'!$F17=""),"",'案件'!$F17)</f>
        <v/>
      </c>
      <c r="O23" s="31">
        <f>IF($N23="","",$N23-$M23)</f>
        <v/>
      </c>
      <c r="P23" s="39">
        <f>IF(OR($N23="",N($N23)&lt;=0),"",$O23/$N23)</f>
        <v/>
      </c>
    </row>
    <row r="24" ht="17" customHeight="1">
      <c r="A24" s="32">
        <f>IF('案件'!$A18="","",'案件'!$A18)</f>
        <v/>
      </c>
      <c r="B24" s="29">
        <f>IF($A24="","",'案件'!$B18&amp;"")</f>
        <v/>
      </c>
      <c r="C24" s="32">
        <f>IF($A24="","",'案件'!$D18&amp;"")</f>
        <v/>
      </c>
      <c r="D24" s="32">
        <f>IF($A24="","",'案件'!$E18&amp;"")</f>
        <v/>
      </c>
      <c r="E24" s="30">
        <f>IF(OR($A24="",'案件'!$G18=""),"",'案件'!$G18)</f>
        <v/>
      </c>
      <c r="F24" s="30">
        <f>IF($A24="","",SUMIF('日次入力'!$C$5:$C$3004,$A24,'日次入力'!$I$5:$I$3004))</f>
        <v/>
      </c>
      <c r="G24" s="39">
        <f>IF(OR($E24="",N($E24)&lt;=0),"",$F24/$E24)</f>
        <v/>
      </c>
      <c r="H24" s="30">
        <f>IF($E24="","",$E24-$F24)</f>
        <v/>
      </c>
      <c r="I24" s="32">
        <f>IF($G24="","",IF($G24&gt;1,"超過",IF(AND('設定'!$B$14&lt;&gt;"",$G24&gt;='設定'!$B$14),"注意","")))</f>
        <v/>
      </c>
      <c r="J24" s="30">
        <f>IF(OR($A24="",'設定'!$B$7=""),"",SUMIFS('日次入力'!$I$5:$I$3004,'日次入力'!$C$5:$C$3004,$A24,'日次入力'!$N$5:$N$3004,'設定'!$B$7))</f>
        <v/>
      </c>
      <c r="K24" s="31">
        <f>IF($A24="","",SUMIF('日次入力'!$C$5:$C$3004,$A24,'日次入力'!$J$5:$J$3004))</f>
        <v/>
      </c>
      <c r="L24" s="31">
        <f>IF(OR($A24="",'案件'!$H18=""),"",'案件'!$H18)</f>
        <v/>
      </c>
      <c r="M24" s="31">
        <f>IF($A24="","",$K24+N($L24))</f>
        <v/>
      </c>
      <c r="N24" s="31">
        <f>IF(OR($A24="",'案件'!$F18=""),"",'案件'!$F18)</f>
        <v/>
      </c>
      <c r="O24" s="31">
        <f>IF($N24="","",$N24-$M24)</f>
        <v/>
      </c>
      <c r="P24" s="39">
        <f>IF(OR($N24="",N($N24)&lt;=0),"",$O24/$N24)</f>
        <v/>
      </c>
    </row>
    <row r="25" ht="17" customHeight="1">
      <c r="A25" s="32">
        <f>IF('案件'!$A19="","",'案件'!$A19)</f>
        <v/>
      </c>
      <c r="B25" s="29">
        <f>IF($A25="","",'案件'!$B19&amp;"")</f>
        <v/>
      </c>
      <c r="C25" s="32">
        <f>IF($A25="","",'案件'!$D19&amp;"")</f>
        <v/>
      </c>
      <c r="D25" s="32">
        <f>IF($A25="","",'案件'!$E19&amp;"")</f>
        <v/>
      </c>
      <c r="E25" s="30">
        <f>IF(OR($A25="",'案件'!$G19=""),"",'案件'!$G19)</f>
        <v/>
      </c>
      <c r="F25" s="30">
        <f>IF($A25="","",SUMIF('日次入力'!$C$5:$C$3004,$A25,'日次入力'!$I$5:$I$3004))</f>
        <v/>
      </c>
      <c r="G25" s="39">
        <f>IF(OR($E25="",N($E25)&lt;=0),"",$F25/$E25)</f>
        <v/>
      </c>
      <c r="H25" s="30">
        <f>IF($E25="","",$E25-$F25)</f>
        <v/>
      </c>
      <c r="I25" s="32">
        <f>IF($G25="","",IF($G25&gt;1,"超過",IF(AND('設定'!$B$14&lt;&gt;"",$G25&gt;='設定'!$B$14),"注意","")))</f>
        <v/>
      </c>
      <c r="J25" s="30">
        <f>IF(OR($A25="",'設定'!$B$7=""),"",SUMIFS('日次入力'!$I$5:$I$3004,'日次入力'!$C$5:$C$3004,$A25,'日次入力'!$N$5:$N$3004,'設定'!$B$7))</f>
        <v/>
      </c>
      <c r="K25" s="31">
        <f>IF($A25="","",SUMIF('日次入力'!$C$5:$C$3004,$A25,'日次入力'!$J$5:$J$3004))</f>
        <v/>
      </c>
      <c r="L25" s="31">
        <f>IF(OR($A25="",'案件'!$H19=""),"",'案件'!$H19)</f>
        <v/>
      </c>
      <c r="M25" s="31">
        <f>IF($A25="","",$K25+N($L25))</f>
        <v/>
      </c>
      <c r="N25" s="31">
        <f>IF(OR($A25="",'案件'!$F19=""),"",'案件'!$F19)</f>
        <v/>
      </c>
      <c r="O25" s="31">
        <f>IF($N25="","",$N25-$M25)</f>
        <v/>
      </c>
      <c r="P25" s="39">
        <f>IF(OR($N25="",N($N25)&lt;=0),"",$O25/$N25)</f>
        <v/>
      </c>
    </row>
    <row r="26" ht="17" customHeight="1">
      <c r="A26" s="32">
        <f>IF('案件'!$A20="","",'案件'!$A20)</f>
        <v/>
      </c>
      <c r="B26" s="29">
        <f>IF($A26="","",'案件'!$B20&amp;"")</f>
        <v/>
      </c>
      <c r="C26" s="32">
        <f>IF($A26="","",'案件'!$D20&amp;"")</f>
        <v/>
      </c>
      <c r="D26" s="32">
        <f>IF($A26="","",'案件'!$E20&amp;"")</f>
        <v/>
      </c>
      <c r="E26" s="30">
        <f>IF(OR($A26="",'案件'!$G20=""),"",'案件'!$G20)</f>
        <v/>
      </c>
      <c r="F26" s="30">
        <f>IF($A26="","",SUMIF('日次入力'!$C$5:$C$3004,$A26,'日次入力'!$I$5:$I$3004))</f>
        <v/>
      </c>
      <c r="G26" s="39">
        <f>IF(OR($E26="",N($E26)&lt;=0),"",$F26/$E26)</f>
        <v/>
      </c>
      <c r="H26" s="30">
        <f>IF($E26="","",$E26-$F26)</f>
        <v/>
      </c>
      <c r="I26" s="32">
        <f>IF($G26="","",IF($G26&gt;1,"超過",IF(AND('設定'!$B$14&lt;&gt;"",$G26&gt;='設定'!$B$14),"注意","")))</f>
        <v/>
      </c>
      <c r="J26" s="30">
        <f>IF(OR($A26="",'設定'!$B$7=""),"",SUMIFS('日次入力'!$I$5:$I$3004,'日次入力'!$C$5:$C$3004,$A26,'日次入力'!$N$5:$N$3004,'設定'!$B$7))</f>
        <v/>
      </c>
      <c r="K26" s="31">
        <f>IF($A26="","",SUMIF('日次入力'!$C$5:$C$3004,$A26,'日次入力'!$J$5:$J$3004))</f>
        <v/>
      </c>
      <c r="L26" s="31">
        <f>IF(OR($A26="",'案件'!$H20=""),"",'案件'!$H20)</f>
        <v/>
      </c>
      <c r="M26" s="31">
        <f>IF($A26="","",$K26+N($L26))</f>
        <v/>
      </c>
      <c r="N26" s="31">
        <f>IF(OR($A26="",'案件'!$F20=""),"",'案件'!$F20)</f>
        <v/>
      </c>
      <c r="O26" s="31">
        <f>IF($N26="","",$N26-$M26)</f>
        <v/>
      </c>
      <c r="P26" s="39">
        <f>IF(OR($N26="",N($N26)&lt;=0),"",$O26/$N26)</f>
        <v/>
      </c>
    </row>
    <row r="27" ht="17" customHeight="1">
      <c r="A27" s="32">
        <f>IF('案件'!$A21="","",'案件'!$A21)</f>
        <v/>
      </c>
      <c r="B27" s="29">
        <f>IF($A27="","",'案件'!$B21&amp;"")</f>
        <v/>
      </c>
      <c r="C27" s="32">
        <f>IF($A27="","",'案件'!$D21&amp;"")</f>
        <v/>
      </c>
      <c r="D27" s="32">
        <f>IF($A27="","",'案件'!$E21&amp;"")</f>
        <v/>
      </c>
      <c r="E27" s="30">
        <f>IF(OR($A27="",'案件'!$G21=""),"",'案件'!$G21)</f>
        <v/>
      </c>
      <c r="F27" s="30">
        <f>IF($A27="","",SUMIF('日次入力'!$C$5:$C$3004,$A27,'日次入力'!$I$5:$I$3004))</f>
        <v/>
      </c>
      <c r="G27" s="39">
        <f>IF(OR($E27="",N($E27)&lt;=0),"",$F27/$E27)</f>
        <v/>
      </c>
      <c r="H27" s="30">
        <f>IF($E27="","",$E27-$F27)</f>
        <v/>
      </c>
      <c r="I27" s="32">
        <f>IF($G27="","",IF($G27&gt;1,"超過",IF(AND('設定'!$B$14&lt;&gt;"",$G27&gt;='設定'!$B$14),"注意","")))</f>
        <v/>
      </c>
      <c r="J27" s="30">
        <f>IF(OR($A27="",'設定'!$B$7=""),"",SUMIFS('日次入力'!$I$5:$I$3004,'日次入力'!$C$5:$C$3004,$A27,'日次入力'!$N$5:$N$3004,'設定'!$B$7))</f>
        <v/>
      </c>
      <c r="K27" s="31">
        <f>IF($A27="","",SUMIF('日次入力'!$C$5:$C$3004,$A27,'日次入力'!$J$5:$J$3004))</f>
        <v/>
      </c>
      <c r="L27" s="31">
        <f>IF(OR($A27="",'案件'!$H21=""),"",'案件'!$H21)</f>
        <v/>
      </c>
      <c r="M27" s="31">
        <f>IF($A27="","",$K27+N($L27))</f>
        <v/>
      </c>
      <c r="N27" s="31">
        <f>IF(OR($A27="",'案件'!$F21=""),"",'案件'!$F21)</f>
        <v/>
      </c>
      <c r="O27" s="31">
        <f>IF($N27="","",$N27-$M27)</f>
        <v/>
      </c>
      <c r="P27" s="39">
        <f>IF(OR($N27="",N($N27)&lt;=0),"",$O27/$N27)</f>
        <v/>
      </c>
    </row>
    <row r="28" ht="17" customHeight="1">
      <c r="A28" s="32">
        <f>IF('案件'!$A22="","",'案件'!$A22)</f>
        <v/>
      </c>
      <c r="B28" s="29">
        <f>IF($A28="","",'案件'!$B22&amp;"")</f>
        <v/>
      </c>
      <c r="C28" s="32">
        <f>IF($A28="","",'案件'!$D22&amp;"")</f>
        <v/>
      </c>
      <c r="D28" s="32">
        <f>IF($A28="","",'案件'!$E22&amp;"")</f>
        <v/>
      </c>
      <c r="E28" s="30">
        <f>IF(OR($A28="",'案件'!$G22=""),"",'案件'!$G22)</f>
        <v/>
      </c>
      <c r="F28" s="30">
        <f>IF($A28="","",SUMIF('日次入力'!$C$5:$C$3004,$A28,'日次入力'!$I$5:$I$3004))</f>
        <v/>
      </c>
      <c r="G28" s="39">
        <f>IF(OR($E28="",N($E28)&lt;=0),"",$F28/$E28)</f>
        <v/>
      </c>
      <c r="H28" s="30">
        <f>IF($E28="","",$E28-$F28)</f>
        <v/>
      </c>
      <c r="I28" s="32">
        <f>IF($G28="","",IF($G28&gt;1,"超過",IF(AND('設定'!$B$14&lt;&gt;"",$G28&gt;='設定'!$B$14),"注意","")))</f>
        <v/>
      </c>
      <c r="J28" s="30">
        <f>IF(OR($A28="",'設定'!$B$7=""),"",SUMIFS('日次入力'!$I$5:$I$3004,'日次入力'!$C$5:$C$3004,$A28,'日次入力'!$N$5:$N$3004,'設定'!$B$7))</f>
        <v/>
      </c>
      <c r="K28" s="31">
        <f>IF($A28="","",SUMIF('日次入力'!$C$5:$C$3004,$A28,'日次入力'!$J$5:$J$3004))</f>
        <v/>
      </c>
      <c r="L28" s="31">
        <f>IF(OR($A28="",'案件'!$H22=""),"",'案件'!$H22)</f>
        <v/>
      </c>
      <c r="M28" s="31">
        <f>IF($A28="","",$K28+N($L28))</f>
        <v/>
      </c>
      <c r="N28" s="31">
        <f>IF(OR($A28="",'案件'!$F22=""),"",'案件'!$F22)</f>
        <v/>
      </c>
      <c r="O28" s="31">
        <f>IF($N28="","",$N28-$M28)</f>
        <v/>
      </c>
      <c r="P28" s="39">
        <f>IF(OR($N28="",N($N28)&lt;=0),"",$O28/$N28)</f>
        <v/>
      </c>
    </row>
    <row r="29" ht="17" customHeight="1">
      <c r="A29" s="32">
        <f>IF('案件'!$A23="","",'案件'!$A23)</f>
        <v/>
      </c>
      <c r="B29" s="29">
        <f>IF($A29="","",'案件'!$B23&amp;"")</f>
        <v/>
      </c>
      <c r="C29" s="32">
        <f>IF($A29="","",'案件'!$D23&amp;"")</f>
        <v/>
      </c>
      <c r="D29" s="32">
        <f>IF($A29="","",'案件'!$E23&amp;"")</f>
        <v/>
      </c>
      <c r="E29" s="30">
        <f>IF(OR($A29="",'案件'!$G23=""),"",'案件'!$G23)</f>
        <v/>
      </c>
      <c r="F29" s="30">
        <f>IF($A29="","",SUMIF('日次入力'!$C$5:$C$3004,$A29,'日次入力'!$I$5:$I$3004))</f>
        <v/>
      </c>
      <c r="G29" s="39">
        <f>IF(OR($E29="",N($E29)&lt;=0),"",$F29/$E29)</f>
        <v/>
      </c>
      <c r="H29" s="30">
        <f>IF($E29="","",$E29-$F29)</f>
        <v/>
      </c>
      <c r="I29" s="32">
        <f>IF($G29="","",IF($G29&gt;1,"超過",IF(AND('設定'!$B$14&lt;&gt;"",$G29&gt;='設定'!$B$14),"注意","")))</f>
        <v/>
      </c>
      <c r="J29" s="30">
        <f>IF(OR($A29="",'設定'!$B$7=""),"",SUMIFS('日次入力'!$I$5:$I$3004,'日次入力'!$C$5:$C$3004,$A29,'日次入力'!$N$5:$N$3004,'設定'!$B$7))</f>
        <v/>
      </c>
      <c r="K29" s="31">
        <f>IF($A29="","",SUMIF('日次入力'!$C$5:$C$3004,$A29,'日次入力'!$J$5:$J$3004))</f>
        <v/>
      </c>
      <c r="L29" s="31">
        <f>IF(OR($A29="",'案件'!$H23=""),"",'案件'!$H23)</f>
        <v/>
      </c>
      <c r="M29" s="31">
        <f>IF($A29="","",$K29+N($L29))</f>
        <v/>
      </c>
      <c r="N29" s="31">
        <f>IF(OR($A29="",'案件'!$F23=""),"",'案件'!$F23)</f>
        <v/>
      </c>
      <c r="O29" s="31">
        <f>IF($N29="","",$N29-$M29)</f>
        <v/>
      </c>
      <c r="P29" s="39">
        <f>IF(OR($N29="",N($N29)&lt;=0),"",$O29/$N29)</f>
        <v/>
      </c>
    </row>
    <row r="30" ht="17" customHeight="1">
      <c r="A30" s="32">
        <f>IF('案件'!$A24="","",'案件'!$A24)</f>
        <v/>
      </c>
      <c r="B30" s="29">
        <f>IF($A30="","",'案件'!$B24&amp;"")</f>
        <v/>
      </c>
      <c r="C30" s="32">
        <f>IF($A30="","",'案件'!$D24&amp;"")</f>
        <v/>
      </c>
      <c r="D30" s="32">
        <f>IF($A30="","",'案件'!$E24&amp;"")</f>
        <v/>
      </c>
      <c r="E30" s="30">
        <f>IF(OR($A30="",'案件'!$G24=""),"",'案件'!$G24)</f>
        <v/>
      </c>
      <c r="F30" s="30">
        <f>IF($A30="","",SUMIF('日次入力'!$C$5:$C$3004,$A30,'日次入力'!$I$5:$I$3004))</f>
        <v/>
      </c>
      <c r="G30" s="39">
        <f>IF(OR($E30="",N($E30)&lt;=0),"",$F30/$E30)</f>
        <v/>
      </c>
      <c r="H30" s="30">
        <f>IF($E30="","",$E30-$F30)</f>
        <v/>
      </c>
      <c r="I30" s="32">
        <f>IF($G30="","",IF($G30&gt;1,"超過",IF(AND('設定'!$B$14&lt;&gt;"",$G30&gt;='設定'!$B$14),"注意","")))</f>
        <v/>
      </c>
      <c r="J30" s="30">
        <f>IF(OR($A30="",'設定'!$B$7=""),"",SUMIFS('日次入力'!$I$5:$I$3004,'日次入力'!$C$5:$C$3004,$A30,'日次入力'!$N$5:$N$3004,'設定'!$B$7))</f>
        <v/>
      </c>
      <c r="K30" s="31">
        <f>IF($A30="","",SUMIF('日次入力'!$C$5:$C$3004,$A30,'日次入力'!$J$5:$J$3004))</f>
        <v/>
      </c>
      <c r="L30" s="31">
        <f>IF(OR($A30="",'案件'!$H24=""),"",'案件'!$H24)</f>
        <v/>
      </c>
      <c r="M30" s="31">
        <f>IF($A30="","",$K30+N($L30))</f>
        <v/>
      </c>
      <c r="N30" s="31">
        <f>IF(OR($A30="",'案件'!$F24=""),"",'案件'!$F24)</f>
        <v/>
      </c>
      <c r="O30" s="31">
        <f>IF($N30="","",$N30-$M30)</f>
        <v/>
      </c>
      <c r="P30" s="39">
        <f>IF(OR($N30="",N($N30)&lt;=0),"",$O30/$N30)</f>
        <v/>
      </c>
    </row>
    <row r="31" ht="17" customHeight="1">
      <c r="A31" s="32">
        <f>IF('案件'!$A25="","",'案件'!$A25)</f>
        <v/>
      </c>
      <c r="B31" s="29">
        <f>IF($A31="","",'案件'!$B25&amp;"")</f>
        <v/>
      </c>
      <c r="C31" s="32">
        <f>IF($A31="","",'案件'!$D25&amp;"")</f>
        <v/>
      </c>
      <c r="D31" s="32">
        <f>IF($A31="","",'案件'!$E25&amp;"")</f>
        <v/>
      </c>
      <c r="E31" s="30">
        <f>IF(OR($A31="",'案件'!$G25=""),"",'案件'!$G25)</f>
        <v/>
      </c>
      <c r="F31" s="30">
        <f>IF($A31="","",SUMIF('日次入力'!$C$5:$C$3004,$A31,'日次入力'!$I$5:$I$3004))</f>
        <v/>
      </c>
      <c r="G31" s="39">
        <f>IF(OR($E31="",N($E31)&lt;=0),"",$F31/$E31)</f>
        <v/>
      </c>
      <c r="H31" s="30">
        <f>IF($E31="","",$E31-$F31)</f>
        <v/>
      </c>
      <c r="I31" s="32">
        <f>IF($G31="","",IF($G31&gt;1,"超過",IF(AND('設定'!$B$14&lt;&gt;"",$G31&gt;='設定'!$B$14),"注意","")))</f>
        <v/>
      </c>
      <c r="J31" s="30">
        <f>IF(OR($A31="",'設定'!$B$7=""),"",SUMIFS('日次入力'!$I$5:$I$3004,'日次入力'!$C$5:$C$3004,$A31,'日次入力'!$N$5:$N$3004,'設定'!$B$7))</f>
        <v/>
      </c>
      <c r="K31" s="31">
        <f>IF($A31="","",SUMIF('日次入力'!$C$5:$C$3004,$A31,'日次入力'!$J$5:$J$3004))</f>
        <v/>
      </c>
      <c r="L31" s="31">
        <f>IF(OR($A31="",'案件'!$H25=""),"",'案件'!$H25)</f>
        <v/>
      </c>
      <c r="M31" s="31">
        <f>IF($A31="","",$K31+N($L31))</f>
        <v/>
      </c>
      <c r="N31" s="31">
        <f>IF(OR($A31="",'案件'!$F25=""),"",'案件'!$F25)</f>
        <v/>
      </c>
      <c r="O31" s="31">
        <f>IF($N31="","",$N31-$M31)</f>
        <v/>
      </c>
      <c r="P31" s="39">
        <f>IF(OR($N31="",N($N31)&lt;=0),"",$O31/$N31)</f>
        <v/>
      </c>
    </row>
    <row r="32" ht="17" customHeight="1">
      <c r="A32" s="32">
        <f>IF('案件'!$A26="","",'案件'!$A26)</f>
        <v/>
      </c>
      <c r="B32" s="29">
        <f>IF($A32="","",'案件'!$B26&amp;"")</f>
        <v/>
      </c>
      <c r="C32" s="32">
        <f>IF($A32="","",'案件'!$D26&amp;"")</f>
        <v/>
      </c>
      <c r="D32" s="32">
        <f>IF($A32="","",'案件'!$E26&amp;"")</f>
        <v/>
      </c>
      <c r="E32" s="30">
        <f>IF(OR($A32="",'案件'!$G26=""),"",'案件'!$G26)</f>
        <v/>
      </c>
      <c r="F32" s="30">
        <f>IF($A32="","",SUMIF('日次入力'!$C$5:$C$3004,$A32,'日次入力'!$I$5:$I$3004))</f>
        <v/>
      </c>
      <c r="G32" s="39">
        <f>IF(OR($E32="",N($E32)&lt;=0),"",$F32/$E32)</f>
        <v/>
      </c>
      <c r="H32" s="30">
        <f>IF($E32="","",$E32-$F32)</f>
        <v/>
      </c>
      <c r="I32" s="32">
        <f>IF($G32="","",IF($G32&gt;1,"超過",IF(AND('設定'!$B$14&lt;&gt;"",$G32&gt;='設定'!$B$14),"注意","")))</f>
        <v/>
      </c>
      <c r="J32" s="30">
        <f>IF(OR($A32="",'設定'!$B$7=""),"",SUMIFS('日次入力'!$I$5:$I$3004,'日次入力'!$C$5:$C$3004,$A32,'日次入力'!$N$5:$N$3004,'設定'!$B$7))</f>
        <v/>
      </c>
      <c r="K32" s="31">
        <f>IF($A32="","",SUMIF('日次入力'!$C$5:$C$3004,$A32,'日次入力'!$J$5:$J$3004))</f>
        <v/>
      </c>
      <c r="L32" s="31">
        <f>IF(OR($A32="",'案件'!$H26=""),"",'案件'!$H26)</f>
        <v/>
      </c>
      <c r="M32" s="31">
        <f>IF($A32="","",$K32+N($L32))</f>
        <v/>
      </c>
      <c r="N32" s="31">
        <f>IF(OR($A32="",'案件'!$F26=""),"",'案件'!$F26)</f>
        <v/>
      </c>
      <c r="O32" s="31">
        <f>IF($N32="","",$N32-$M32)</f>
        <v/>
      </c>
      <c r="P32" s="39">
        <f>IF(OR($N32="",N($N32)&lt;=0),"",$O32/$N32)</f>
        <v/>
      </c>
    </row>
    <row r="33" ht="17" customHeight="1">
      <c r="A33" s="32">
        <f>IF('案件'!$A27="","",'案件'!$A27)</f>
        <v/>
      </c>
      <c r="B33" s="29">
        <f>IF($A33="","",'案件'!$B27&amp;"")</f>
        <v/>
      </c>
      <c r="C33" s="32">
        <f>IF($A33="","",'案件'!$D27&amp;"")</f>
        <v/>
      </c>
      <c r="D33" s="32">
        <f>IF($A33="","",'案件'!$E27&amp;"")</f>
        <v/>
      </c>
      <c r="E33" s="30">
        <f>IF(OR($A33="",'案件'!$G27=""),"",'案件'!$G27)</f>
        <v/>
      </c>
      <c r="F33" s="30">
        <f>IF($A33="","",SUMIF('日次入力'!$C$5:$C$3004,$A33,'日次入力'!$I$5:$I$3004))</f>
        <v/>
      </c>
      <c r="G33" s="39">
        <f>IF(OR($E33="",N($E33)&lt;=0),"",$F33/$E33)</f>
        <v/>
      </c>
      <c r="H33" s="30">
        <f>IF($E33="","",$E33-$F33)</f>
        <v/>
      </c>
      <c r="I33" s="32">
        <f>IF($G33="","",IF($G33&gt;1,"超過",IF(AND('設定'!$B$14&lt;&gt;"",$G33&gt;='設定'!$B$14),"注意","")))</f>
        <v/>
      </c>
      <c r="J33" s="30">
        <f>IF(OR($A33="",'設定'!$B$7=""),"",SUMIFS('日次入力'!$I$5:$I$3004,'日次入力'!$C$5:$C$3004,$A33,'日次入力'!$N$5:$N$3004,'設定'!$B$7))</f>
        <v/>
      </c>
      <c r="K33" s="31">
        <f>IF($A33="","",SUMIF('日次入力'!$C$5:$C$3004,$A33,'日次入力'!$J$5:$J$3004))</f>
        <v/>
      </c>
      <c r="L33" s="31">
        <f>IF(OR($A33="",'案件'!$H27=""),"",'案件'!$H27)</f>
        <v/>
      </c>
      <c r="M33" s="31">
        <f>IF($A33="","",$K33+N($L33))</f>
        <v/>
      </c>
      <c r="N33" s="31">
        <f>IF(OR($A33="",'案件'!$F27=""),"",'案件'!$F27)</f>
        <v/>
      </c>
      <c r="O33" s="31">
        <f>IF($N33="","",$N33-$M33)</f>
        <v/>
      </c>
      <c r="P33" s="39">
        <f>IF(OR($N33="",N($N33)&lt;=0),"",$O33/$N33)</f>
        <v/>
      </c>
    </row>
    <row r="34" ht="17" customHeight="1">
      <c r="A34" s="32">
        <f>IF('案件'!$A28="","",'案件'!$A28)</f>
        <v/>
      </c>
      <c r="B34" s="29">
        <f>IF($A34="","",'案件'!$B28&amp;"")</f>
        <v/>
      </c>
      <c r="C34" s="32">
        <f>IF($A34="","",'案件'!$D28&amp;"")</f>
        <v/>
      </c>
      <c r="D34" s="32">
        <f>IF($A34="","",'案件'!$E28&amp;"")</f>
        <v/>
      </c>
      <c r="E34" s="30">
        <f>IF(OR($A34="",'案件'!$G28=""),"",'案件'!$G28)</f>
        <v/>
      </c>
      <c r="F34" s="30">
        <f>IF($A34="","",SUMIF('日次入力'!$C$5:$C$3004,$A34,'日次入力'!$I$5:$I$3004))</f>
        <v/>
      </c>
      <c r="G34" s="39">
        <f>IF(OR($E34="",N($E34)&lt;=0),"",$F34/$E34)</f>
        <v/>
      </c>
      <c r="H34" s="30">
        <f>IF($E34="","",$E34-$F34)</f>
        <v/>
      </c>
      <c r="I34" s="32">
        <f>IF($G34="","",IF($G34&gt;1,"超過",IF(AND('設定'!$B$14&lt;&gt;"",$G34&gt;='設定'!$B$14),"注意","")))</f>
        <v/>
      </c>
      <c r="J34" s="30">
        <f>IF(OR($A34="",'設定'!$B$7=""),"",SUMIFS('日次入力'!$I$5:$I$3004,'日次入力'!$C$5:$C$3004,$A34,'日次入力'!$N$5:$N$3004,'設定'!$B$7))</f>
        <v/>
      </c>
      <c r="K34" s="31">
        <f>IF($A34="","",SUMIF('日次入力'!$C$5:$C$3004,$A34,'日次入力'!$J$5:$J$3004))</f>
        <v/>
      </c>
      <c r="L34" s="31">
        <f>IF(OR($A34="",'案件'!$H28=""),"",'案件'!$H28)</f>
        <v/>
      </c>
      <c r="M34" s="31">
        <f>IF($A34="","",$K34+N($L34))</f>
        <v/>
      </c>
      <c r="N34" s="31">
        <f>IF(OR($A34="",'案件'!$F28=""),"",'案件'!$F28)</f>
        <v/>
      </c>
      <c r="O34" s="31">
        <f>IF($N34="","",$N34-$M34)</f>
        <v/>
      </c>
      <c r="P34" s="39">
        <f>IF(OR($N34="",N($N34)&lt;=0),"",$O34/$N34)</f>
        <v/>
      </c>
    </row>
    <row r="35" ht="17" customHeight="1">
      <c r="A35" s="32">
        <f>IF('案件'!$A29="","",'案件'!$A29)</f>
        <v/>
      </c>
      <c r="B35" s="29">
        <f>IF($A35="","",'案件'!$B29&amp;"")</f>
        <v/>
      </c>
      <c r="C35" s="32">
        <f>IF($A35="","",'案件'!$D29&amp;"")</f>
        <v/>
      </c>
      <c r="D35" s="32">
        <f>IF($A35="","",'案件'!$E29&amp;"")</f>
        <v/>
      </c>
      <c r="E35" s="30">
        <f>IF(OR($A35="",'案件'!$G29=""),"",'案件'!$G29)</f>
        <v/>
      </c>
      <c r="F35" s="30">
        <f>IF($A35="","",SUMIF('日次入力'!$C$5:$C$3004,$A35,'日次入力'!$I$5:$I$3004))</f>
        <v/>
      </c>
      <c r="G35" s="39">
        <f>IF(OR($E35="",N($E35)&lt;=0),"",$F35/$E35)</f>
        <v/>
      </c>
      <c r="H35" s="30">
        <f>IF($E35="","",$E35-$F35)</f>
        <v/>
      </c>
      <c r="I35" s="32">
        <f>IF($G35="","",IF($G35&gt;1,"超過",IF(AND('設定'!$B$14&lt;&gt;"",$G35&gt;='設定'!$B$14),"注意","")))</f>
        <v/>
      </c>
      <c r="J35" s="30">
        <f>IF(OR($A35="",'設定'!$B$7=""),"",SUMIFS('日次入力'!$I$5:$I$3004,'日次入力'!$C$5:$C$3004,$A35,'日次入力'!$N$5:$N$3004,'設定'!$B$7))</f>
        <v/>
      </c>
      <c r="K35" s="31">
        <f>IF($A35="","",SUMIF('日次入力'!$C$5:$C$3004,$A35,'日次入力'!$J$5:$J$3004))</f>
        <v/>
      </c>
      <c r="L35" s="31">
        <f>IF(OR($A35="",'案件'!$H29=""),"",'案件'!$H29)</f>
        <v/>
      </c>
      <c r="M35" s="31">
        <f>IF($A35="","",$K35+N($L35))</f>
        <v/>
      </c>
      <c r="N35" s="31">
        <f>IF(OR($A35="",'案件'!$F29=""),"",'案件'!$F29)</f>
        <v/>
      </c>
      <c r="O35" s="31">
        <f>IF($N35="","",$N35-$M35)</f>
        <v/>
      </c>
      <c r="P35" s="39">
        <f>IF(OR($N35="",N($N35)&lt;=0),"",$O35/$N35)</f>
        <v/>
      </c>
    </row>
    <row r="36" ht="17" customHeight="1">
      <c r="A36" s="32">
        <f>IF('案件'!$A30="","",'案件'!$A30)</f>
        <v/>
      </c>
      <c r="B36" s="29">
        <f>IF($A36="","",'案件'!$B30&amp;"")</f>
        <v/>
      </c>
      <c r="C36" s="32">
        <f>IF($A36="","",'案件'!$D30&amp;"")</f>
        <v/>
      </c>
      <c r="D36" s="32">
        <f>IF($A36="","",'案件'!$E30&amp;"")</f>
        <v/>
      </c>
      <c r="E36" s="30">
        <f>IF(OR($A36="",'案件'!$G30=""),"",'案件'!$G30)</f>
        <v/>
      </c>
      <c r="F36" s="30">
        <f>IF($A36="","",SUMIF('日次入力'!$C$5:$C$3004,$A36,'日次入力'!$I$5:$I$3004))</f>
        <v/>
      </c>
      <c r="G36" s="39">
        <f>IF(OR($E36="",N($E36)&lt;=0),"",$F36/$E36)</f>
        <v/>
      </c>
      <c r="H36" s="30">
        <f>IF($E36="","",$E36-$F36)</f>
        <v/>
      </c>
      <c r="I36" s="32">
        <f>IF($G36="","",IF($G36&gt;1,"超過",IF(AND('設定'!$B$14&lt;&gt;"",$G36&gt;='設定'!$B$14),"注意","")))</f>
        <v/>
      </c>
      <c r="J36" s="30">
        <f>IF(OR($A36="",'設定'!$B$7=""),"",SUMIFS('日次入力'!$I$5:$I$3004,'日次入力'!$C$5:$C$3004,$A36,'日次入力'!$N$5:$N$3004,'設定'!$B$7))</f>
        <v/>
      </c>
      <c r="K36" s="31">
        <f>IF($A36="","",SUMIF('日次入力'!$C$5:$C$3004,$A36,'日次入力'!$J$5:$J$3004))</f>
        <v/>
      </c>
      <c r="L36" s="31">
        <f>IF(OR($A36="",'案件'!$H30=""),"",'案件'!$H30)</f>
        <v/>
      </c>
      <c r="M36" s="31">
        <f>IF($A36="","",$K36+N($L36))</f>
        <v/>
      </c>
      <c r="N36" s="31">
        <f>IF(OR($A36="",'案件'!$F30=""),"",'案件'!$F30)</f>
        <v/>
      </c>
      <c r="O36" s="31">
        <f>IF($N36="","",$N36-$M36)</f>
        <v/>
      </c>
      <c r="P36" s="39">
        <f>IF(OR($N36="",N($N36)&lt;=0),"",$O36/$N36)</f>
        <v/>
      </c>
    </row>
    <row r="37" ht="17" customHeight="1">
      <c r="A37" s="32">
        <f>IF('案件'!$A31="","",'案件'!$A31)</f>
        <v/>
      </c>
      <c r="B37" s="29">
        <f>IF($A37="","",'案件'!$B31&amp;"")</f>
        <v/>
      </c>
      <c r="C37" s="32">
        <f>IF($A37="","",'案件'!$D31&amp;"")</f>
        <v/>
      </c>
      <c r="D37" s="32">
        <f>IF($A37="","",'案件'!$E31&amp;"")</f>
        <v/>
      </c>
      <c r="E37" s="30">
        <f>IF(OR($A37="",'案件'!$G31=""),"",'案件'!$G31)</f>
        <v/>
      </c>
      <c r="F37" s="30">
        <f>IF($A37="","",SUMIF('日次入力'!$C$5:$C$3004,$A37,'日次入力'!$I$5:$I$3004))</f>
        <v/>
      </c>
      <c r="G37" s="39">
        <f>IF(OR($E37="",N($E37)&lt;=0),"",$F37/$E37)</f>
        <v/>
      </c>
      <c r="H37" s="30">
        <f>IF($E37="","",$E37-$F37)</f>
        <v/>
      </c>
      <c r="I37" s="32">
        <f>IF($G37="","",IF($G37&gt;1,"超過",IF(AND('設定'!$B$14&lt;&gt;"",$G37&gt;='設定'!$B$14),"注意","")))</f>
        <v/>
      </c>
      <c r="J37" s="30">
        <f>IF(OR($A37="",'設定'!$B$7=""),"",SUMIFS('日次入力'!$I$5:$I$3004,'日次入力'!$C$5:$C$3004,$A37,'日次入力'!$N$5:$N$3004,'設定'!$B$7))</f>
        <v/>
      </c>
      <c r="K37" s="31">
        <f>IF($A37="","",SUMIF('日次入力'!$C$5:$C$3004,$A37,'日次入力'!$J$5:$J$3004))</f>
        <v/>
      </c>
      <c r="L37" s="31">
        <f>IF(OR($A37="",'案件'!$H31=""),"",'案件'!$H31)</f>
        <v/>
      </c>
      <c r="M37" s="31">
        <f>IF($A37="","",$K37+N($L37))</f>
        <v/>
      </c>
      <c r="N37" s="31">
        <f>IF(OR($A37="",'案件'!$F31=""),"",'案件'!$F31)</f>
        <v/>
      </c>
      <c r="O37" s="31">
        <f>IF($N37="","",$N37-$M37)</f>
        <v/>
      </c>
      <c r="P37" s="39">
        <f>IF(OR($N37="",N($N37)&lt;=0),"",$O37/$N37)</f>
        <v/>
      </c>
    </row>
    <row r="38" ht="17" customHeight="1">
      <c r="A38" s="32">
        <f>IF('案件'!$A32="","",'案件'!$A32)</f>
        <v/>
      </c>
      <c r="B38" s="29">
        <f>IF($A38="","",'案件'!$B32&amp;"")</f>
        <v/>
      </c>
      <c r="C38" s="32">
        <f>IF($A38="","",'案件'!$D32&amp;"")</f>
        <v/>
      </c>
      <c r="D38" s="32">
        <f>IF($A38="","",'案件'!$E32&amp;"")</f>
        <v/>
      </c>
      <c r="E38" s="30">
        <f>IF(OR($A38="",'案件'!$G32=""),"",'案件'!$G32)</f>
        <v/>
      </c>
      <c r="F38" s="30">
        <f>IF($A38="","",SUMIF('日次入力'!$C$5:$C$3004,$A38,'日次入力'!$I$5:$I$3004))</f>
        <v/>
      </c>
      <c r="G38" s="39">
        <f>IF(OR($E38="",N($E38)&lt;=0),"",$F38/$E38)</f>
        <v/>
      </c>
      <c r="H38" s="30">
        <f>IF($E38="","",$E38-$F38)</f>
        <v/>
      </c>
      <c r="I38" s="32">
        <f>IF($G38="","",IF($G38&gt;1,"超過",IF(AND('設定'!$B$14&lt;&gt;"",$G38&gt;='設定'!$B$14),"注意","")))</f>
        <v/>
      </c>
      <c r="J38" s="30">
        <f>IF(OR($A38="",'設定'!$B$7=""),"",SUMIFS('日次入力'!$I$5:$I$3004,'日次入力'!$C$5:$C$3004,$A38,'日次入力'!$N$5:$N$3004,'設定'!$B$7))</f>
        <v/>
      </c>
      <c r="K38" s="31">
        <f>IF($A38="","",SUMIF('日次入力'!$C$5:$C$3004,$A38,'日次入力'!$J$5:$J$3004))</f>
        <v/>
      </c>
      <c r="L38" s="31">
        <f>IF(OR($A38="",'案件'!$H32=""),"",'案件'!$H32)</f>
        <v/>
      </c>
      <c r="M38" s="31">
        <f>IF($A38="","",$K38+N($L38))</f>
        <v/>
      </c>
      <c r="N38" s="31">
        <f>IF(OR($A38="",'案件'!$F32=""),"",'案件'!$F32)</f>
        <v/>
      </c>
      <c r="O38" s="31">
        <f>IF($N38="","",$N38-$M38)</f>
        <v/>
      </c>
      <c r="P38" s="39">
        <f>IF(OR($N38="",N($N38)&lt;=0),"",$O38/$N38)</f>
        <v/>
      </c>
    </row>
    <row r="39" ht="17" customHeight="1">
      <c r="A39" s="32">
        <f>IF('案件'!$A33="","",'案件'!$A33)</f>
        <v/>
      </c>
      <c r="B39" s="29">
        <f>IF($A39="","",'案件'!$B33&amp;"")</f>
        <v/>
      </c>
      <c r="C39" s="32">
        <f>IF($A39="","",'案件'!$D33&amp;"")</f>
        <v/>
      </c>
      <c r="D39" s="32">
        <f>IF($A39="","",'案件'!$E33&amp;"")</f>
        <v/>
      </c>
      <c r="E39" s="30">
        <f>IF(OR($A39="",'案件'!$G33=""),"",'案件'!$G33)</f>
        <v/>
      </c>
      <c r="F39" s="30">
        <f>IF($A39="","",SUMIF('日次入力'!$C$5:$C$3004,$A39,'日次入力'!$I$5:$I$3004))</f>
        <v/>
      </c>
      <c r="G39" s="39">
        <f>IF(OR($E39="",N($E39)&lt;=0),"",$F39/$E39)</f>
        <v/>
      </c>
      <c r="H39" s="30">
        <f>IF($E39="","",$E39-$F39)</f>
        <v/>
      </c>
      <c r="I39" s="32">
        <f>IF($G39="","",IF($G39&gt;1,"超過",IF(AND('設定'!$B$14&lt;&gt;"",$G39&gt;='設定'!$B$14),"注意","")))</f>
        <v/>
      </c>
      <c r="J39" s="30">
        <f>IF(OR($A39="",'設定'!$B$7=""),"",SUMIFS('日次入力'!$I$5:$I$3004,'日次入力'!$C$5:$C$3004,$A39,'日次入力'!$N$5:$N$3004,'設定'!$B$7))</f>
        <v/>
      </c>
      <c r="K39" s="31">
        <f>IF($A39="","",SUMIF('日次入力'!$C$5:$C$3004,$A39,'日次入力'!$J$5:$J$3004))</f>
        <v/>
      </c>
      <c r="L39" s="31">
        <f>IF(OR($A39="",'案件'!$H33=""),"",'案件'!$H33)</f>
        <v/>
      </c>
      <c r="M39" s="31">
        <f>IF($A39="","",$K39+N($L39))</f>
        <v/>
      </c>
      <c r="N39" s="31">
        <f>IF(OR($A39="",'案件'!$F33=""),"",'案件'!$F33)</f>
        <v/>
      </c>
      <c r="O39" s="31">
        <f>IF($N39="","",$N39-$M39)</f>
        <v/>
      </c>
      <c r="P39" s="39">
        <f>IF(OR($N39="",N($N39)&lt;=0),"",$O39/$N39)</f>
        <v/>
      </c>
    </row>
    <row r="40" ht="17" customHeight="1">
      <c r="A40" s="32">
        <f>IF('案件'!$A34="","",'案件'!$A34)</f>
        <v/>
      </c>
      <c r="B40" s="29">
        <f>IF($A40="","",'案件'!$B34&amp;"")</f>
        <v/>
      </c>
      <c r="C40" s="32">
        <f>IF($A40="","",'案件'!$D34&amp;"")</f>
        <v/>
      </c>
      <c r="D40" s="32">
        <f>IF($A40="","",'案件'!$E34&amp;"")</f>
        <v/>
      </c>
      <c r="E40" s="30">
        <f>IF(OR($A40="",'案件'!$G34=""),"",'案件'!$G34)</f>
        <v/>
      </c>
      <c r="F40" s="30">
        <f>IF($A40="","",SUMIF('日次入力'!$C$5:$C$3004,$A40,'日次入力'!$I$5:$I$3004))</f>
        <v/>
      </c>
      <c r="G40" s="39">
        <f>IF(OR($E40="",N($E40)&lt;=0),"",$F40/$E40)</f>
        <v/>
      </c>
      <c r="H40" s="30">
        <f>IF($E40="","",$E40-$F40)</f>
        <v/>
      </c>
      <c r="I40" s="32">
        <f>IF($G40="","",IF($G40&gt;1,"超過",IF(AND('設定'!$B$14&lt;&gt;"",$G40&gt;='設定'!$B$14),"注意","")))</f>
        <v/>
      </c>
      <c r="J40" s="30">
        <f>IF(OR($A40="",'設定'!$B$7=""),"",SUMIFS('日次入力'!$I$5:$I$3004,'日次入力'!$C$5:$C$3004,$A40,'日次入力'!$N$5:$N$3004,'設定'!$B$7))</f>
        <v/>
      </c>
      <c r="K40" s="31">
        <f>IF($A40="","",SUMIF('日次入力'!$C$5:$C$3004,$A40,'日次入力'!$J$5:$J$3004))</f>
        <v/>
      </c>
      <c r="L40" s="31">
        <f>IF(OR($A40="",'案件'!$H34=""),"",'案件'!$H34)</f>
        <v/>
      </c>
      <c r="M40" s="31">
        <f>IF($A40="","",$K40+N($L40))</f>
        <v/>
      </c>
      <c r="N40" s="31">
        <f>IF(OR($A40="",'案件'!$F34=""),"",'案件'!$F34)</f>
        <v/>
      </c>
      <c r="O40" s="31">
        <f>IF($N40="","",$N40-$M40)</f>
        <v/>
      </c>
      <c r="P40" s="39">
        <f>IF(OR($N40="",N($N40)&lt;=0),"",$O40/$N40)</f>
        <v/>
      </c>
    </row>
    <row r="41" ht="17" customHeight="1">
      <c r="A41" s="32">
        <f>IF('案件'!$A35="","",'案件'!$A35)</f>
        <v/>
      </c>
      <c r="B41" s="29">
        <f>IF($A41="","",'案件'!$B35&amp;"")</f>
        <v/>
      </c>
      <c r="C41" s="32">
        <f>IF($A41="","",'案件'!$D35&amp;"")</f>
        <v/>
      </c>
      <c r="D41" s="32">
        <f>IF($A41="","",'案件'!$E35&amp;"")</f>
        <v/>
      </c>
      <c r="E41" s="30">
        <f>IF(OR($A41="",'案件'!$G35=""),"",'案件'!$G35)</f>
        <v/>
      </c>
      <c r="F41" s="30">
        <f>IF($A41="","",SUMIF('日次入力'!$C$5:$C$3004,$A41,'日次入力'!$I$5:$I$3004))</f>
        <v/>
      </c>
      <c r="G41" s="39">
        <f>IF(OR($E41="",N($E41)&lt;=0),"",$F41/$E41)</f>
        <v/>
      </c>
      <c r="H41" s="30">
        <f>IF($E41="","",$E41-$F41)</f>
        <v/>
      </c>
      <c r="I41" s="32">
        <f>IF($G41="","",IF($G41&gt;1,"超過",IF(AND('設定'!$B$14&lt;&gt;"",$G41&gt;='設定'!$B$14),"注意","")))</f>
        <v/>
      </c>
      <c r="J41" s="30">
        <f>IF(OR($A41="",'設定'!$B$7=""),"",SUMIFS('日次入力'!$I$5:$I$3004,'日次入力'!$C$5:$C$3004,$A41,'日次入力'!$N$5:$N$3004,'設定'!$B$7))</f>
        <v/>
      </c>
      <c r="K41" s="31">
        <f>IF($A41="","",SUMIF('日次入力'!$C$5:$C$3004,$A41,'日次入力'!$J$5:$J$3004))</f>
        <v/>
      </c>
      <c r="L41" s="31">
        <f>IF(OR($A41="",'案件'!$H35=""),"",'案件'!$H35)</f>
        <v/>
      </c>
      <c r="M41" s="31">
        <f>IF($A41="","",$K41+N($L41))</f>
        <v/>
      </c>
      <c r="N41" s="31">
        <f>IF(OR($A41="",'案件'!$F35=""),"",'案件'!$F35)</f>
        <v/>
      </c>
      <c r="O41" s="31">
        <f>IF($N41="","",$N41-$M41)</f>
        <v/>
      </c>
      <c r="P41" s="39">
        <f>IF(OR($N41="",N($N41)&lt;=0),"",$O41/$N41)</f>
        <v/>
      </c>
    </row>
    <row r="42" ht="17" customHeight="1">
      <c r="A42" s="32">
        <f>IF('案件'!$A36="","",'案件'!$A36)</f>
        <v/>
      </c>
      <c r="B42" s="29">
        <f>IF($A42="","",'案件'!$B36&amp;"")</f>
        <v/>
      </c>
      <c r="C42" s="32">
        <f>IF($A42="","",'案件'!$D36&amp;"")</f>
        <v/>
      </c>
      <c r="D42" s="32">
        <f>IF($A42="","",'案件'!$E36&amp;"")</f>
        <v/>
      </c>
      <c r="E42" s="30">
        <f>IF(OR($A42="",'案件'!$G36=""),"",'案件'!$G36)</f>
        <v/>
      </c>
      <c r="F42" s="30">
        <f>IF($A42="","",SUMIF('日次入力'!$C$5:$C$3004,$A42,'日次入力'!$I$5:$I$3004))</f>
        <v/>
      </c>
      <c r="G42" s="39">
        <f>IF(OR($E42="",N($E42)&lt;=0),"",$F42/$E42)</f>
        <v/>
      </c>
      <c r="H42" s="30">
        <f>IF($E42="","",$E42-$F42)</f>
        <v/>
      </c>
      <c r="I42" s="32">
        <f>IF($G42="","",IF($G42&gt;1,"超過",IF(AND('設定'!$B$14&lt;&gt;"",$G42&gt;='設定'!$B$14),"注意","")))</f>
        <v/>
      </c>
      <c r="J42" s="30">
        <f>IF(OR($A42="",'設定'!$B$7=""),"",SUMIFS('日次入力'!$I$5:$I$3004,'日次入力'!$C$5:$C$3004,$A42,'日次入力'!$N$5:$N$3004,'設定'!$B$7))</f>
        <v/>
      </c>
      <c r="K42" s="31">
        <f>IF($A42="","",SUMIF('日次入力'!$C$5:$C$3004,$A42,'日次入力'!$J$5:$J$3004))</f>
        <v/>
      </c>
      <c r="L42" s="31">
        <f>IF(OR($A42="",'案件'!$H36=""),"",'案件'!$H36)</f>
        <v/>
      </c>
      <c r="M42" s="31">
        <f>IF($A42="","",$K42+N($L42))</f>
        <v/>
      </c>
      <c r="N42" s="31">
        <f>IF(OR($A42="",'案件'!$F36=""),"",'案件'!$F36)</f>
        <v/>
      </c>
      <c r="O42" s="31">
        <f>IF($N42="","",$N42-$M42)</f>
        <v/>
      </c>
      <c r="P42" s="39">
        <f>IF(OR($N42="",N($N42)&lt;=0),"",$O42/$N42)</f>
        <v/>
      </c>
    </row>
    <row r="43" ht="17" customHeight="1">
      <c r="A43" s="32">
        <f>IF('案件'!$A37="","",'案件'!$A37)</f>
        <v/>
      </c>
      <c r="B43" s="29">
        <f>IF($A43="","",'案件'!$B37&amp;"")</f>
        <v/>
      </c>
      <c r="C43" s="32">
        <f>IF($A43="","",'案件'!$D37&amp;"")</f>
        <v/>
      </c>
      <c r="D43" s="32">
        <f>IF($A43="","",'案件'!$E37&amp;"")</f>
        <v/>
      </c>
      <c r="E43" s="30">
        <f>IF(OR($A43="",'案件'!$G37=""),"",'案件'!$G37)</f>
        <v/>
      </c>
      <c r="F43" s="30">
        <f>IF($A43="","",SUMIF('日次入力'!$C$5:$C$3004,$A43,'日次入力'!$I$5:$I$3004))</f>
        <v/>
      </c>
      <c r="G43" s="39">
        <f>IF(OR($E43="",N($E43)&lt;=0),"",$F43/$E43)</f>
        <v/>
      </c>
      <c r="H43" s="30">
        <f>IF($E43="","",$E43-$F43)</f>
        <v/>
      </c>
      <c r="I43" s="32">
        <f>IF($G43="","",IF($G43&gt;1,"超過",IF(AND('設定'!$B$14&lt;&gt;"",$G43&gt;='設定'!$B$14),"注意","")))</f>
        <v/>
      </c>
      <c r="J43" s="30">
        <f>IF(OR($A43="",'設定'!$B$7=""),"",SUMIFS('日次入力'!$I$5:$I$3004,'日次入力'!$C$5:$C$3004,$A43,'日次入力'!$N$5:$N$3004,'設定'!$B$7))</f>
        <v/>
      </c>
      <c r="K43" s="31">
        <f>IF($A43="","",SUMIF('日次入力'!$C$5:$C$3004,$A43,'日次入力'!$J$5:$J$3004))</f>
        <v/>
      </c>
      <c r="L43" s="31">
        <f>IF(OR($A43="",'案件'!$H37=""),"",'案件'!$H37)</f>
        <v/>
      </c>
      <c r="M43" s="31">
        <f>IF($A43="","",$K43+N($L43))</f>
        <v/>
      </c>
      <c r="N43" s="31">
        <f>IF(OR($A43="",'案件'!$F37=""),"",'案件'!$F37)</f>
        <v/>
      </c>
      <c r="O43" s="31">
        <f>IF($N43="","",$N43-$M43)</f>
        <v/>
      </c>
      <c r="P43" s="39">
        <f>IF(OR($N43="",N($N43)&lt;=0),"",$O43/$N43)</f>
        <v/>
      </c>
    </row>
    <row r="44" ht="17" customHeight="1">
      <c r="A44" s="32">
        <f>IF('案件'!$A38="","",'案件'!$A38)</f>
        <v/>
      </c>
      <c r="B44" s="29">
        <f>IF($A44="","",'案件'!$B38&amp;"")</f>
        <v/>
      </c>
      <c r="C44" s="32">
        <f>IF($A44="","",'案件'!$D38&amp;"")</f>
        <v/>
      </c>
      <c r="D44" s="32">
        <f>IF($A44="","",'案件'!$E38&amp;"")</f>
        <v/>
      </c>
      <c r="E44" s="30">
        <f>IF(OR($A44="",'案件'!$G38=""),"",'案件'!$G38)</f>
        <v/>
      </c>
      <c r="F44" s="30">
        <f>IF($A44="","",SUMIF('日次入力'!$C$5:$C$3004,$A44,'日次入力'!$I$5:$I$3004))</f>
        <v/>
      </c>
      <c r="G44" s="39">
        <f>IF(OR($E44="",N($E44)&lt;=0),"",$F44/$E44)</f>
        <v/>
      </c>
      <c r="H44" s="30">
        <f>IF($E44="","",$E44-$F44)</f>
        <v/>
      </c>
      <c r="I44" s="32">
        <f>IF($G44="","",IF($G44&gt;1,"超過",IF(AND('設定'!$B$14&lt;&gt;"",$G44&gt;='設定'!$B$14),"注意","")))</f>
        <v/>
      </c>
      <c r="J44" s="30">
        <f>IF(OR($A44="",'設定'!$B$7=""),"",SUMIFS('日次入力'!$I$5:$I$3004,'日次入力'!$C$5:$C$3004,$A44,'日次入力'!$N$5:$N$3004,'設定'!$B$7))</f>
        <v/>
      </c>
      <c r="K44" s="31">
        <f>IF($A44="","",SUMIF('日次入力'!$C$5:$C$3004,$A44,'日次入力'!$J$5:$J$3004))</f>
        <v/>
      </c>
      <c r="L44" s="31">
        <f>IF(OR($A44="",'案件'!$H38=""),"",'案件'!$H38)</f>
        <v/>
      </c>
      <c r="M44" s="31">
        <f>IF($A44="","",$K44+N($L44))</f>
        <v/>
      </c>
      <c r="N44" s="31">
        <f>IF(OR($A44="",'案件'!$F38=""),"",'案件'!$F38)</f>
        <v/>
      </c>
      <c r="O44" s="31">
        <f>IF($N44="","",$N44-$M44)</f>
        <v/>
      </c>
      <c r="P44" s="39">
        <f>IF(OR($N44="",N($N44)&lt;=0),"",$O44/$N44)</f>
        <v/>
      </c>
    </row>
    <row r="45" ht="17" customHeight="1">
      <c r="A45" s="32">
        <f>IF('案件'!$A39="","",'案件'!$A39)</f>
        <v/>
      </c>
      <c r="B45" s="29">
        <f>IF($A45="","",'案件'!$B39&amp;"")</f>
        <v/>
      </c>
      <c r="C45" s="32">
        <f>IF($A45="","",'案件'!$D39&amp;"")</f>
        <v/>
      </c>
      <c r="D45" s="32">
        <f>IF($A45="","",'案件'!$E39&amp;"")</f>
        <v/>
      </c>
      <c r="E45" s="30">
        <f>IF(OR($A45="",'案件'!$G39=""),"",'案件'!$G39)</f>
        <v/>
      </c>
      <c r="F45" s="30">
        <f>IF($A45="","",SUMIF('日次入力'!$C$5:$C$3004,$A45,'日次入力'!$I$5:$I$3004))</f>
        <v/>
      </c>
      <c r="G45" s="39">
        <f>IF(OR($E45="",N($E45)&lt;=0),"",$F45/$E45)</f>
        <v/>
      </c>
      <c r="H45" s="30">
        <f>IF($E45="","",$E45-$F45)</f>
        <v/>
      </c>
      <c r="I45" s="32">
        <f>IF($G45="","",IF($G45&gt;1,"超過",IF(AND('設定'!$B$14&lt;&gt;"",$G45&gt;='設定'!$B$14),"注意","")))</f>
        <v/>
      </c>
      <c r="J45" s="30">
        <f>IF(OR($A45="",'設定'!$B$7=""),"",SUMIFS('日次入力'!$I$5:$I$3004,'日次入力'!$C$5:$C$3004,$A45,'日次入力'!$N$5:$N$3004,'設定'!$B$7))</f>
        <v/>
      </c>
      <c r="K45" s="31">
        <f>IF($A45="","",SUMIF('日次入力'!$C$5:$C$3004,$A45,'日次入力'!$J$5:$J$3004))</f>
        <v/>
      </c>
      <c r="L45" s="31">
        <f>IF(OR($A45="",'案件'!$H39=""),"",'案件'!$H39)</f>
        <v/>
      </c>
      <c r="M45" s="31">
        <f>IF($A45="","",$K45+N($L45))</f>
        <v/>
      </c>
      <c r="N45" s="31">
        <f>IF(OR($A45="",'案件'!$F39=""),"",'案件'!$F39)</f>
        <v/>
      </c>
      <c r="O45" s="31">
        <f>IF($N45="","",$N45-$M45)</f>
        <v/>
      </c>
      <c r="P45" s="39">
        <f>IF(OR($N45="",N($N45)&lt;=0),"",$O45/$N45)</f>
        <v/>
      </c>
    </row>
    <row r="46" ht="17" customHeight="1">
      <c r="A46" s="32">
        <f>IF('案件'!$A40="","",'案件'!$A40)</f>
        <v/>
      </c>
      <c r="B46" s="29">
        <f>IF($A46="","",'案件'!$B40&amp;"")</f>
        <v/>
      </c>
      <c r="C46" s="32">
        <f>IF($A46="","",'案件'!$D40&amp;"")</f>
        <v/>
      </c>
      <c r="D46" s="32">
        <f>IF($A46="","",'案件'!$E40&amp;"")</f>
        <v/>
      </c>
      <c r="E46" s="30">
        <f>IF(OR($A46="",'案件'!$G40=""),"",'案件'!$G40)</f>
        <v/>
      </c>
      <c r="F46" s="30">
        <f>IF($A46="","",SUMIF('日次入力'!$C$5:$C$3004,$A46,'日次入力'!$I$5:$I$3004))</f>
        <v/>
      </c>
      <c r="G46" s="39">
        <f>IF(OR($E46="",N($E46)&lt;=0),"",$F46/$E46)</f>
        <v/>
      </c>
      <c r="H46" s="30">
        <f>IF($E46="","",$E46-$F46)</f>
        <v/>
      </c>
      <c r="I46" s="32">
        <f>IF($G46="","",IF($G46&gt;1,"超過",IF(AND('設定'!$B$14&lt;&gt;"",$G46&gt;='設定'!$B$14),"注意","")))</f>
        <v/>
      </c>
      <c r="J46" s="30">
        <f>IF(OR($A46="",'設定'!$B$7=""),"",SUMIFS('日次入力'!$I$5:$I$3004,'日次入力'!$C$5:$C$3004,$A46,'日次入力'!$N$5:$N$3004,'設定'!$B$7))</f>
        <v/>
      </c>
      <c r="K46" s="31">
        <f>IF($A46="","",SUMIF('日次入力'!$C$5:$C$3004,$A46,'日次入力'!$J$5:$J$3004))</f>
        <v/>
      </c>
      <c r="L46" s="31">
        <f>IF(OR($A46="",'案件'!$H40=""),"",'案件'!$H40)</f>
        <v/>
      </c>
      <c r="M46" s="31">
        <f>IF($A46="","",$K46+N($L46))</f>
        <v/>
      </c>
      <c r="N46" s="31">
        <f>IF(OR($A46="",'案件'!$F40=""),"",'案件'!$F40)</f>
        <v/>
      </c>
      <c r="O46" s="31">
        <f>IF($N46="","",$N46-$M46)</f>
        <v/>
      </c>
      <c r="P46" s="39">
        <f>IF(OR($N46="",N($N46)&lt;=0),"",$O46/$N46)</f>
        <v/>
      </c>
    </row>
    <row r="47" ht="17" customHeight="1">
      <c r="A47" s="32">
        <f>IF('案件'!$A41="","",'案件'!$A41)</f>
        <v/>
      </c>
      <c r="B47" s="29">
        <f>IF($A47="","",'案件'!$B41&amp;"")</f>
        <v/>
      </c>
      <c r="C47" s="32">
        <f>IF($A47="","",'案件'!$D41&amp;"")</f>
        <v/>
      </c>
      <c r="D47" s="32">
        <f>IF($A47="","",'案件'!$E41&amp;"")</f>
        <v/>
      </c>
      <c r="E47" s="30">
        <f>IF(OR($A47="",'案件'!$G41=""),"",'案件'!$G41)</f>
        <v/>
      </c>
      <c r="F47" s="30">
        <f>IF($A47="","",SUMIF('日次入力'!$C$5:$C$3004,$A47,'日次入力'!$I$5:$I$3004))</f>
        <v/>
      </c>
      <c r="G47" s="39">
        <f>IF(OR($E47="",N($E47)&lt;=0),"",$F47/$E47)</f>
        <v/>
      </c>
      <c r="H47" s="30">
        <f>IF($E47="","",$E47-$F47)</f>
        <v/>
      </c>
      <c r="I47" s="32">
        <f>IF($G47="","",IF($G47&gt;1,"超過",IF(AND('設定'!$B$14&lt;&gt;"",$G47&gt;='設定'!$B$14),"注意","")))</f>
        <v/>
      </c>
      <c r="J47" s="30">
        <f>IF(OR($A47="",'設定'!$B$7=""),"",SUMIFS('日次入力'!$I$5:$I$3004,'日次入力'!$C$5:$C$3004,$A47,'日次入力'!$N$5:$N$3004,'設定'!$B$7))</f>
        <v/>
      </c>
      <c r="K47" s="31">
        <f>IF($A47="","",SUMIF('日次入力'!$C$5:$C$3004,$A47,'日次入力'!$J$5:$J$3004))</f>
        <v/>
      </c>
      <c r="L47" s="31">
        <f>IF(OR($A47="",'案件'!$H41=""),"",'案件'!$H41)</f>
        <v/>
      </c>
      <c r="M47" s="31">
        <f>IF($A47="","",$K47+N($L47))</f>
        <v/>
      </c>
      <c r="N47" s="31">
        <f>IF(OR($A47="",'案件'!$F41=""),"",'案件'!$F41)</f>
        <v/>
      </c>
      <c r="O47" s="31">
        <f>IF($N47="","",$N47-$M47)</f>
        <v/>
      </c>
      <c r="P47" s="39">
        <f>IF(OR($N47="",N($N47)&lt;=0),"",$O47/$N47)</f>
        <v/>
      </c>
    </row>
    <row r="48" ht="17" customHeight="1">
      <c r="A48" s="32">
        <f>IF('案件'!$A42="","",'案件'!$A42)</f>
        <v/>
      </c>
      <c r="B48" s="29">
        <f>IF($A48="","",'案件'!$B42&amp;"")</f>
        <v/>
      </c>
      <c r="C48" s="32">
        <f>IF($A48="","",'案件'!$D42&amp;"")</f>
        <v/>
      </c>
      <c r="D48" s="32">
        <f>IF($A48="","",'案件'!$E42&amp;"")</f>
        <v/>
      </c>
      <c r="E48" s="30">
        <f>IF(OR($A48="",'案件'!$G42=""),"",'案件'!$G42)</f>
        <v/>
      </c>
      <c r="F48" s="30">
        <f>IF($A48="","",SUMIF('日次入力'!$C$5:$C$3004,$A48,'日次入力'!$I$5:$I$3004))</f>
        <v/>
      </c>
      <c r="G48" s="39">
        <f>IF(OR($E48="",N($E48)&lt;=0),"",$F48/$E48)</f>
        <v/>
      </c>
      <c r="H48" s="30">
        <f>IF($E48="","",$E48-$F48)</f>
        <v/>
      </c>
      <c r="I48" s="32">
        <f>IF($G48="","",IF($G48&gt;1,"超過",IF(AND('設定'!$B$14&lt;&gt;"",$G48&gt;='設定'!$B$14),"注意","")))</f>
        <v/>
      </c>
      <c r="J48" s="30">
        <f>IF(OR($A48="",'設定'!$B$7=""),"",SUMIFS('日次入力'!$I$5:$I$3004,'日次入力'!$C$5:$C$3004,$A48,'日次入力'!$N$5:$N$3004,'設定'!$B$7))</f>
        <v/>
      </c>
      <c r="K48" s="31">
        <f>IF($A48="","",SUMIF('日次入力'!$C$5:$C$3004,$A48,'日次入力'!$J$5:$J$3004))</f>
        <v/>
      </c>
      <c r="L48" s="31">
        <f>IF(OR($A48="",'案件'!$H42=""),"",'案件'!$H42)</f>
        <v/>
      </c>
      <c r="M48" s="31">
        <f>IF($A48="","",$K48+N($L48))</f>
        <v/>
      </c>
      <c r="N48" s="31">
        <f>IF(OR($A48="",'案件'!$F42=""),"",'案件'!$F42)</f>
        <v/>
      </c>
      <c r="O48" s="31">
        <f>IF($N48="","",$N48-$M48)</f>
        <v/>
      </c>
      <c r="P48" s="39">
        <f>IF(OR($N48="",N($N48)&lt;=0),"",$O48/$N48)</f>
        <v/>
      </c>
    </row>
    <row r="49" ht="17" customHeight="1">
      <c r="A49" s="32">
        <f>IF('案件'!$A43="","",'案件'!$A43)</f>
        <v/>
      </c>
      <c r="B49" s="29">
        <f>IF($A49="","",'案件'!$B43&amp;"")</f>
        <v/>
      </c>
      <c r="C49" s="32">
        <f>IF($A49="","",'案件'!$D43&amp;"")</f>
        <v/>
      </c>
      <c r="D49" s="32">
        <f>IF($A49="","",'案件'!$E43&amp;"")</f>
        <v/>
      </c>
      <c r="E49" s="30">
        <f>IF(OR($A49="",'案件'!$G43=""),"",'案件'!$G43)</f>
        <v/>
      </c>
      <c r="F49" s="30">
        <f>IF($A49="","",SUMIF('日次入力'!$C$5:$C$3004,$A49,'日次入力'!$I$5:$I$3004))</f>
        <v/>
      </c>
      <c r="G49" s="39">
        <f>IF(OR($E49="",N($E49)&lt;=0),"",$F49/$E49)</f>
        <v/>
      </c>
      <c r="H49" s="30">
        <f>IF($E49="","",$E49-$F49)</f>
        <v/>
      </c>
      <c r="I49" s="32">
        <f>IF($G49="","",IF($G49&gt;1,"超過",IF(AND('設定'!$B$14&lt;&gt;"",$G49&gt;='設定'!$B$14),"注意","")))</f>
        <v/>
      </c>
      <c r="J49" s="30">
        <f>IF(OR($A49="",'設定'!$B$7=""),"",SUMIFS('日次入力'!$I$5:$I$3004,'日次入力'!$C$5:$C$3004,$A49,'日次入力'!$N$5:$N$3004,'設定'!$B$7))</f>
        <v/>
      </c>
      <c r="K49" s="31">
        <f>IF($A49="","",SUMIF('日次入力'!$C$5:$C$3004,$A49,'日次入力'!$J$5:$J$3004))</f>
        <v/>
      </c>
      <c r="L49" s="31">
        <f>IF(OR($A49="",'案件'!$H43=""),"",'案件'!$H43)</f>
        <v/>
      </c>
      <c r="M49" s="31">
        <f>IF($A49="","",$K49+N($L49))</f>
        <v/>
      </c>
      <c r="N49" s="31">
        <f>IF(OR($A49="",'案件'!$F43=""),"",'案件'!$F43)</f>
        <v/>
      </c>
      <c r="O49" s="31">
        <f>IF($N49="","",$N49-$M49)</f>
        <v/>
      </c>
      <c r="P49" s="39">
        <f>IF(OR($N49="",N($N49)&lt;=0),"",$O49/$N49)</f>
        <v/>
      </c>
    </row>
    <row r="50" ht="17" customHeight="1">
      <c r="A50" s="32">
        <f>IF('案件'!$A44="","",'案件'!$A44)</f>
        <v/>
      </c>
      <c r="B50" s="29">
        <f>IF($A50="","",'案件'!$B44&amp;"")</f>
        <v/>
      </c>
      <c r="C50" s="32">
        <f>IF($A50="","",'案件'!$D44&amp;"")</f>
        <v/>
      </c>
      <c r="D50" s="32">
        <f>IF($A50="","",'案件'!$E44&amp;"")</f>
        <v/>
      </c>
      <c r="E50" s="30">
        <f>IF(OR($A50="",'案件'!$G44=""),"",'案件'!$G44)</f>
        <v/>
      </c>
      <c r="F50" s="30">
        <f>IF($A50="","",SUMIF('日次入力'!$C$5:$C$3004,$A50,'日次入力'!$I$5:$I$3004))</f>
        <v/>
      </c>
      <c r="G50" s="39">
        <f>IF(OR($E50="",N($E50)&lt;=0),"",$F50/$E50)</f>
        <v/>
      </c>
      <c r="H50" s="30">
        <f>IF($E50="","",$E50-$F50)</f>
        <v/>
      </c>
      <c r="I50" s="32">
        <f>IF($G50="","",IF($G50&gt;1,"超過",IF(AND('設定'!$B$14&lt;&gt;"",$G50&gt;='設定'!$B$14),"注意","")))</f>
        <v/>
      </c>
      <c r="J50" s="30">
        <f>IF(OR($A50="",'設定'!$B$7=""),"",SUMIFS('日次入力'!$I$5:$I$3004,'日次入力'!$C$5:$C$3004,$A50,'日次入力'!$N$5:$N$3004,'設定'!$B$7))</f>
        <v/>
      </c>
      <c r="K50" s="31">
        <f>IF($A50="","",SUMIF('日次入力'!$C$5:$C$3004,$A50,'日次入力'!$J$5:$J$3004))</f>
        <v/>
      </c>
      <c r="L50" s="31">
        <f>IF(OR($A50="",'案件'!$H44=""),"",'案件'!$H44)</f>
        <v/>
      </c>
      <c r="M50" s="31">
        <f>IF($A50="","",$K50+N($L50))</f>
        <v/>
      </c>
      <c r="N50" s="31">
        <f>IF(OR($A50="",'案件'!$F44=""),"",'案件'!$F44)</f>
        <v/>
      </c>
      <c r="O50" s="31">
        <f>IF($N50="","",$N50-$M50)</f>
        <v/>
      </c>
      <c r="P50" s="39">
        <f>IF(OR($N50="",N($N50)&lt;=0),"",$O50/$N50)</f>
        <v/>
      </c>
    </row>
    <row r="51" ht="17" customHeight="1">
      <c r="A51" s="32">
        <f>IF('案件'!$A45="","",'案件'!$A45)</f>
        <v/>
      </c>
      <c r="B51" s="29">
        <f>IF($A51="","",'案件'!$B45&amp;"")</f>
        <v/>
      </c>
      <c r="C51" s="32">
        <f>IF($A51="","",'案件'!$D45&amp;"")</f>
        <v/>
      </c>
      <c r="D51" s="32">
        <f>IF($A51="","",'案件'!$E45&amp;"")</f>
        <v/>
      </c>
      <c r="E51" s="30">
        <f>IF(OR($A51="",'案件'!$G45=""),"",'案件'!$G45)</f>
        <v/>
      </c>
      <c r="F51" s="30">
        <f>IF($A51="","",SUMIF('日次入力'!$C$5:$C$3004,$A51,'日次入力'!$I$5:$I$3004))</f>
        <v/>
      </c>
      <c r="G51" s="39">
        <f>IF(OR($E51="",N($E51)&lt;=0),"",$F51/$E51)</f>
        <v/>
      </c>
      <c r="H51" s="30">
        <f>IF($E51="","",$E51-$F51)</f>
        <v/>
      </c>
      <c r="I51" s="32">
        <f>IF($G51="","",IF($G51&gt;1,"超過",IF(AND('設定'!$B$14&lt;&gt;"",$G51&gt;='設定'!$B$14),"注意","")))</f>
        <v/>
      </c>
      <c r="J51" s="30">
        <f>IF(OR($A51="",'設定'!$B$7=""),"",SUMIFS('日次入力'!$I$5:$I$3004,'日次入力'!$C$5:$C$3004,$A51,'日次入力'!$N$5:$N$3004,'設定'!$B$7))</f>
        <v/>
      </c>
      <c r="K51" s="31">
        <f>IF($A51="","",SUMIF('日次入力'!$C$5:$C$3004,$A51,'日次入力'!$J$5:$J$3004))</f>
        <v/>
      </c>
      <c r="L51" s="31">
        <f>IF(OR($A51="",'案件'!$H45=""),"",'案件'!$H45)</f>
        <v/>
      </c>
      <c r="M51" s="31">
        <f>IF($A51="","",$K51+N($L51))</f>
        <v/>
      </c>
      <c r="N51" s="31">
        <f>IF(OR($A51="",'案件'!$F45=""),"",'案件'!$F45)</f>
        <v/>
      </c>
      <c r="O51" s="31">
        <f>IF($N51="","",$N51-$M51)</f>
        <v/>
      </c>
      <c r="P51" s="39">
        <f>IF(OR($N51="",N($N51)&lt;=0),"",$O51/$N51)</f>
        <v/>
      </c>
    </row>
    <row r="52" ht="17" customHeight="1">
      <c r="A52" s="32">
        <f>IF('案件'!$A46="","",'案件'!$A46)</f>
        <v/>
      </c>
      <c r="B52" s="29">
        <f>IF($A52="","",'案件'!$B46&amp;"")</f>
        <v/>
      </c>
      <c r="C52" s="32">
        <f>IF($A52="","",'案件'!$D46&amp;"")</f>
        <v/>
      </c>
      <c r="D52" s="32">
        <f>IF($A52="","",'案件'!$E46&amp;"")</f>
        <v/>
      </c>
      <c r="E52" s="30">
        <f>IF(OR($A52="",'案件'!$G46=""),"",'案件'!$G46)</f>
        <v/>
      </c>
      <c r="F52" s="30">
        <f>IF($A52="","",SUMIF('日次入力'!$C$5:$C$3004,$A52,'日次入力'!$I$5:$I$3004))</f>
        <v/>
      </c>
      <c r="G52" s="39">
        <f>IF(OR($E52="",N($E52)&lt;=0),"",$F52/$E52)</f>
        <v/>
      </c>
      <c r="H52" s="30">
        <f>IF($E52="","",$E52-$F52)</f>
        <v/>
      </c>
      <c r="I52" s="32">
        <f>IF($G52="","",IF($G52&gt;1,"超過",IF(AND('設定'!$B$14&lt;&gt;"",$G52&gt;='設定'!$B$14),"注意","")))</f>
        <v/>
      </c>
      <c r="J52" s="30">
        <f>IF(OR($A52="",'設定'!$B$7=""),"",SUMIFS('日次入力'!$I$5:$I$3004,'日次入力'!$C$5:$C$3004,$A52,'日次入力'!$N$5:$N$3004,'設定'!$B$7))</f>
        <v/>
      </c>
      <c r="K52" s="31">
        <f>IF($A52="","",SUMIF('日次入力'!$C$5:$C$3004,$A52,'日次入力'!$J$5:$J$3004))</f>
        <v/>
      </c>
      <c r="L52" s="31">
        <f>IF(OR($A52="",'案件'!$H46=""),"",'案件'!$H46)</f>
        <v/>
      </c>
      <c r="M52" s="31">
        <f>IF($A52="","",$K52+N($L52))</f>
        <v/>
      </c>
      <c r="N52" s="31">
        <f>IF(OR($A52="",'案件'!$F46=""),"",'案件'!$F46)</f>
        <v/>
      </c>
      <c r="O52" s="31">
        <f>IF($N52="","",$N52-$M52)</f>
        <v/>
      </c>
      <c r="P52" s="39">
        <f>IF(OR($N52="",N($N52)&lt;=0),"",$O52/$N52)</f>
        <v/>
      </c>
    </row>
    <row r="53" ht="17" customHeight="1">
      <c r="A53" s="32">
        <f>IF('案件'!$A47="","",'案件'!$A47)</f>
        <v/>
      </c>
      <c r="B53" s="29">
        <f>IF($A53="","",'案件'!$B47&amp;"")</f>
        <v/>
      </c>
      <c r="C53" s="32">
        <f>IF($A53="","",'案件'!$D47&amp;"")</f>
        <v/>
      </c>
      <c r="D53" s="32">
        <f>IF($A53="","",'案件'!$E47&amp;"")</f>
        <v/>
      </c>
      <c r="E53" s="30">
        <f>IF(OR($A53="",'案件'!$G47=""),"",'案件'!$G47)</f>
        <v/>
      </c>
      <c r="F53" s="30">
        <f>IF($A53="","",SUMIF('日次入力'!$C$5:$C$3004,$A53,'日次入力'!$I$5:$I$3004))</f>
        <v/>
      </c>
      <c r="G53" s="39">
        <f>IF(OR($E53="",N($E53)&lt;=0),"",$F53/$E53)</f>
        <v/>
      </c>
      <c r="H53" s="30">
        <f>IF($E53="","",$E53-$F53)</f>
        <v/>
      </c>
      <c r="I53" s="32">
        <f>IF($G53="","",IF($G53&gt;1,"超過",IF(AND('設定'!$B$14&lt;&gt;"",$G53&gt;='設定'!$B$14),"注意","")))</f>
        <v/>
      </c>
      <c r="J53" s="30">
        <f>IF(OR($A53="",'設定'!$B$7=""),"",SUMIFS('日次入力'!$I$5:$I$3004,'日次入力'!$C$5:$C$3004,$A53,'日次入力'!$N$5:$N$3004,'設定'!$B$7))</f>
        <v/>
      </c>
      <c r="K53" s="31">
        <f>IF($A53="","",SUMIF('日次入力'!$C$5:$C$3004,$A53,'日次入力'!$J$5:$J$3004))</f>
        <v/>
      </c>
      <c r="L53" s="31">
        <f>IF(OR($A53="",'案件'!$H47=""),"",'案件'!$H47)</f>
        <v/>
      </c>
      <c r="M53" s="31">
        <f>IF($A53="","",$K53+N($L53))</f>
        <v/>
      </c>
      <c r="N53" s="31">
        <f>IF(OR($A53="",'案件'!$F47=""),"",'案件'!$F47)</f>
        <v/>
      </c>
      <c r="O53" s="31">
        <f>IF($N53="","",$N53-$M53)</f>
        <v/>
      </c>
      <c r="P53" s="39">
        <f>IF(OR($N53="",N($N53)&lt;=0),"",$O53/$N53)</f>
        <v/>
      </c>
    </row>
    <row r="54" ht="17" customHeight="1">
      <c r="A54" s="32">
        <f>IF('案件'!$A48="","",'案件'!$A48)</f>
        <v/>
      </c>
      <c r="B54" s="29">
        <f>IF($A54="","",'案件'!$B48&amp;"")</f>
        <v/>
      </c>
      <c r="C54" s="32">
        <f>IF($A54="","",'案件'!$D48&amp;"")</f>
        <v/>
      </c>
      <c r="D54" s="32">
        <f>IF($A54="","",'案件'!$E48&amp;"")</f>
        <v/>
      </c>
      <c r="E54" s="30">
        <f>IF(OR($A54="",'案件'!$G48=""),"",'案件'!$G48)</f>
        <v/>
      </c>
      <c r="F54" s="30">
        <f>IF($A54="","",SUMIF('日次入力'!$C$5:$C$3004,$A54,'日次入力'!$I$5:$I$3004))</f>
        <v/>
      </c>
      <c r="G54" s="39">
        <f>IF(OR($E54="",N($E54)&lt;=0),"",$F54/$E54)</f>
        <v/>
      </c>
      <c r="H54" s="30">
        <f>IF($E54="","",$E54-$F54)</f>
        <v/>
      </c>
      <c r="I54" s="32">
        <f>IF($G54="","",IF($G54&gt;1,"超過",IF(AND('設定'!$B$14&lt;&gt;"",$G54&gt;='設定'!$B$14),"注意","")))</f>
        <v/>
      </c>
      <c r="J54" s="30">
        <f>IF(OR($A54="",'設定'!$B$7=""),"",SUMIFS('日次入力'!$I$5:$I$3004,'日次入力'!$C$5:$C$3004,$A54,'日次入力'!$N$5:$N$3004,'設定'!$B$7))</f>
        <v/>
      </c>
      <c r="K54" s="31">
        <f>IF($A54="","",SUMIF('日次入力'!$C$5:$C$3004,$A54,'日次入力'!$J$5:$J$3004))</f>
        <v/>
      </c>
      <c r="L54" s="31">
        <f>IF(OR($A54="",'案件'!$H48=""),"",'案件'!$H48)</f>
        <v/>
      </c>
      <c r="M54" s="31">
        <f>IF($A54="","",$K54+N($L54))</f>
        <v/>
      </c>
      <c r="N54" s="31">
        <f>IF(OR($A54="",'案件'!$F48=""),"",'案件'!$F48)</f>
        <v/>
      </c>
      <c r="O54" s="31">
        <f>IF($N54="","",$N54-$M54)</f>
        <v/>
      </c>
      <c r="P54" s="39">
        <f>IF(OR($N54="",N($N54)&lt;=0),"",$O54/$N54)</f>
        <v/>
      </c>
    </row>
    <row r="55" ht="17" customHeight="1">
      <c r="A55" s="32">
        <f>IF('案件'!$A49="","",'案件'!$A49)</f>
        <v/>
      </c>
      <c r="B55" s="29">
        <f>IF($A55="","",'案件'!$B49&amp;"")</f>
        <v/>
      </c>
      <c r="C55" s="32">
        <f>IF($A55="","",'案件'!$D49&amp;"")</f>
        <v/>
      </c>
      <c r="D55" s="32">
        <f>IF($A55="","",'案件'!$E49&amp;"")</f>
        <v/>
      </c>
      <c r="E55" s="30">
        <f>IF(OR($A55="",'案件'!$G49=""),"",'案件'!$G49)</f>
        <v/>
      </c>
      <c r="F55" s="30">
        <f>IF($A55="","",SUMIF('日次入力'!$C$5:$C$3004,$A55,'日次入力'!$I$5:$I$3004))</f>
        <v/>
      </c>
      <c r="G55" s="39">
        <f>IF(OR($E55="",N($E55)&lt;=0),"",$F55/$E55)</f>
        <v/>
      </c>
      <c r="H55" s="30">
        <f>IF($E55="","",$E55-$F55)</f>
        <v/>
      </c>
      <c r="I55" s="32">
        <f>IF($G55="","",IF($G55&gt;1,"超過",IF(AND('設定'!$B$14&lt;&gt;"",$G55&gt;='設定'!$B$14),"注意","")))</f>
        <v/>
      </c>
      <c r="J55" s="30">
        <f>IF(OR($A55="",'設定'!$B$7=""),"",SUMIFS('日次入力'!$I$5:$I$3004,'日次入力'!$C$5:$C$3004,$A55,'日次入力'!$N$5:$N$3004,'設定'!$B$7))</f>
        <v/>
      </c>
      <c r="K55" s="31">
        <f>IF($A55="","",SUMIF('日次入力'!$C$5:$C$3004,$A55,'日次入力'!$J$5:$J$3004))</f>
        <v/>
      </c>
      <c r="L55" s="31">
        <f>IF(OR($A55="",'案件'!$H49=""),"",'案件'!$H49)</f>
        <v/>
      </c>
      <c r="M55" s="31">
        <f>IF($A55="","",$K55+N($L55))</f>
        <v/>
      </c>
      <c r="N55" s="31">
        <f>IF(OR($A55="",'案件'!$F49=""),"",'案件'!$F49)</f>
        <v/>
      </c>
      <c r="O55" s="31">
        <f>IF($N55="","",$N55-$M55)</f>
        <v/>
      </c>
      <c r="P55" s="39">
        <f>IF(OR($N55="",N($N55)&lt;=0),"",$O55/$N55)</f>
        <v/>
      </c>
    </row>
    <row r="56" ht="17" customHeight="1">
      <c r="A56" s="32">
        <f>IF('案件'!$A50="","",'案件'!$A50)</f>
        <v/>
      </c>
      <c r="B56" s="29">
        <f>IF($A56="","",'案件'!$B50&amp;"")</f>
        <v/>
      </c>
      <c r="C56" s="32">
        <f>IF($A56="","",'案件'!$D50&amp;"")</f>
        <v/>
      </c>
      <c r="D56" s="32">
        <f>IF($A56="","",'案件'!$E50&amp;"")</f>
        <v/>
      </c>
      <c r="E56" s="30">
        <f>IF(OR($A56="",'案件'!$G50=""),"",'案件'!$G50)</f>
        <v/>
      </c>
      <c r="F56" s="30">
        <f>IF($A56="","",SUMIF('日次入力'!$C$5:$C$3004,$A56,'日次入力'!$I$5:$I$3004))</f>
        <v/>
      </c>
      <c r="G56" s="39">
        <f>IF(OR($E56="",N($E56)&lt;=0),"",$F56/$E56)</f>
        <v/>
      </c>
      <c r="H56" s="30">
        <f>IF($E56="","",$E56-$F56)</f>
        <v/>
      </c>
      <c r="I56" s="32">
        <f>IF($G56="","",IF($G56&gt;1,"超過",IF(AND('設定'!$B$14&lt;&gt;"",$G56&gt;='設定'!$B$14),"注意","")))</f>
        <v/>
      </c>
      <c r="J56" s="30">
        <f>IF(OR($A56="",'設定'!$B$7=""),"",SUMIFS('日次入力'!$I$5:$I$3004,'日次入力'!$C$5:$C$3004,$A56,'日次入力'!$N$5:$N$3004,'設定'!$B$7))</f>
        <v/>
      </c>
      <c r="K56" s="31">
        <f>IF($A56="","",SUMIF('日次入力'!$C$5:$C$3004,$A56,'日次入力'!$J$5:$J$3004))</f>
        <v/>
      </c>
      <c r="L56" s="31">
        <f>IF(OR($A56="",'案件'!$H50=""),"",'案件'!$H50)</f>
        <v/>
      </c>
      <c r="M56" s="31">
        <f>IF($A56="","",$K56+N($L56))</f>
        <v/>
      </c>
      <c r="N56" s="31">
        <f>IF(OR($A56="",'案件'!$F50=""),"",'案件'!$F50)</f>
        <v/>
      </c>
      <c r="O56" s="31">
        <f>IF($N56="","",$N56-$M56)</f>
        <v/>
      </c>
      <c r="P56" s="39">
        <f>IF(OR($N56="",N($N56)&lt;=0),"",$O56/$N56)</f>
        <v/>
      </c>
    </row>
    <row r="57" ht="17" customHeight="1">
      <c r="A57" s="32">
        <f>IF('案件'!$A51="","",'案件'!$A51)</f>
        <v/>
      </c>
      <c r="B57" s="29">
        <f>IF($A57="","",'案件'!$B51&amp;"")</f>
        <v/>
      </c>
      <c r="C57" s="32">
        <f>IF($A57="","",'案件'!$D51&amp;"")</f>
        <v/>
      </c>
      <c r="D57" s="32">
        <f>IF($A57="","",'案件'!$E51&amp;"")</f>
        <v/>
      </c>
      <c r="E57" s="30">
        <f>IF(OR($A57="",'案件'!$G51=""),"",'案件'!$G51)</f>
        <v/>
      </c>
      <c r="F57" s="30">
        <f>IF($A57="","",SUMIF('日次入力'!$C$5:$C$3004,$A57,'日次入力'!$I$5:$I$3004))</f>
        <v/>
      </c>
      <c r="G57" s="39">
        <f>IF(OR($E57="",N($E57)&lt;=0),"",$F57/$E57)</f>
        <v/>
      </c>
      <c r="H57" s="30">
        <f>IF($E57="","",$E57-$F57)</f>
        <v/>
      </c>
      <c r="I57" s="32">
        <f>IF($G57="","",IF($G57&gt;1,"超過",IF(AND('設定'!$B$14&lt;&gt;"",$G57&gt;='設定'!$B$14),"注意","")))</f>
        <v/>
      </c>
      <c r="J57" s="30">
        <f>IF(OR($A57="",'設定'!$B$7=""),"",SUMIFS('日次入力'!$I$5:$I$3004,'日次入力'!$C$5:$C$3004,$A57,'日次入力'!$N$5:$N$3004,'設定'!$B$7))</f>
        <v/>
      </c>
      <c r="K57" s="31">
        <f>IF($A57="","",SUMIF('日次入力'!$C$5:$C$3004,$A57,'日次入力'!$J$5:$J$3004))</f>
        <v/>
      </c>
      <c r="L57" s="31">
        <f>IF(OR($A57="",'案件'!$H51=""),"",'案件'!$H51)</f>
        <v/>
      </c>
      <c r="M57" s="31">
        <f>IF($A57="","",$K57+N($L57))</f>
        <v/>
      </c>
      <c r="N57" s="31">
        <f>IF(OR($A57="",'案件'!$F51=""),"",'案件'!$F51)</f>
        <v/>
      </c>
      <c r="O57" s="31">
        <f>IF($N57="","",$N57-$M57)</f>
        <v/>
      </c>
      <c r="P57" s="39">
        <f>IF(OR($N57="",N($N57)&lt;=0),"",$O57/$N57)</f>
        <v/>
      </c>
    </row>
    <row r="58" ht="17" customHeight="1">
      <c r="A58" s="32">
        <f>IF('案件'!$A52="","",'案件'!$A52)</f>
        <v/>
      </c>
      <c r="B58" s="29">
        <f>IF($A58="","",'案件'!$B52&amp;"")</f>
        <v/>
      </c>
      <c r="C58" s="32">
        <f>IF($A58="","",'案件'!$D52&amp;"")</f>
        <v/>
      </c>
      <c r="D58" s="32">
        <f>IF($A58="","",'案件'!$E52&amp;"")</f>
        <v/>
      </c>
      <c r="E58" s="30">
        <f>IF(OR($A58="",'案件'!$G52=""),"",'案件'!$G52)</f>
        <v/>
      </c>
      <c r="F58" s="30">
        <f>IF($A58="","",SUMIF('日次入力'!$C$5:$C$3004,$A58,'日次入力'!$I$5:$I$3004))</f>
        <v/>
      </c>
      <c r="G58" s="39">
        <f>IF(OR($E58="",N($E58)&lt;=0),"",$F58/$E58)</f>
        <v/>
      </c>
      <c r="H58" s="30">
        <f>IF($E58="","",$E58-$F58)</f>
        <v/>
      </c>
      <c r="I58" s="32">
        <f>IF($G58="","",IF($G58&gt;1,"超過",IF(AND('設定'!$B$14&lt;&gt;"",$G58&gt;='設定'!$B$14),"注意","")))</f>
        <v/>
      </c>
      <c r="J58" s="30">
        <f>IF(OR($A58="",'設定'!$B$7=""),"",SUMIFS('日次入力'!$I$5:$I$3004,'日次入力'!$C$5:$C$3004,$A58,'日次入力'!$N$5:$N$3004,'設定'!$B$7))</f>
        <v/>
      </c>
      <c r="K58" s="31">
        <f>IF($A58="","",SUMIF('日次入力'!$C$5:$C$3004,$A58,'日次入力'!$J$5:$J$3004))</f>
        <v/>
      </c>
      <c r="L58" s="31">
        <f>IF(OR($A58="",'案件'!$H52=""),"",'案件'!$H52)</f>
        <v/>
      </c>
      <c r="M58" s="31">
        <f>IF($A58="","",$K58+N($L58))</f>
        <v/>
      </c>
      <c r="N58" s="31">
        <f>IF(OR($A58="",'案件'!$F52=""),"",'案件'!$F52)</f>
        <v/>
      </c>
      <c r="O58" s="31">
        <f>IF($N58="","",$N58-$M58)</f>
        <v/>
      </c>
      <c r="P58" s="39">
        <f>IF(OR($N58="",N($N58)&lt;=0),"",$O58/$N58)</f>
        <v/>
      </c>
    </row>
    <row r="59" ht="17" customHeight="1">
      <c r="A59" s="32">
        <f>IF('案件'!$A53="","",'案件'!$A53)</f>
        <v/>
      </c>
      <c r="B59" s="29">
        <f>IF($A59="","",'案件'!$B53&amp;"")</f>
        <v/>
      </c>
      <c r="C59" s="32">
        <f>IF($A59="","",'案件'!$D53&amp;"")</f>
        <v/>
      </c>
      <c r="D59" s="32">
        <f>IF($A59="","",'案件'!$E53&amp;"")</f>
        <v/>
      </c>
      <c r="E59" s="30">
        <f>IF(OR($A59="",'案件'!$G53=""),"",'案件'!$G53)</f>
        <v/>
      </c>
      <c r="F59" s="30">
        <f>IF($A59="","",SUMIF('日次入力'!$C$5:$C$3004,$A59,'日次入力'!$I$5:$I$3004))</f>
        <v/>
      </c>
      <c r="G59" s="39">
        <f>IF(OR($E59="",N($E59)&lt;=0),"",$F59/$E59)</f>
        <v/>
      </c>
      <c r="H59" s="30">
        <f>IF($E59="","",$E59-$F59)</f>
        <v/>
      </c>
      <c r="I59" s="32">
        <f>IF($G59="","",IF($G59&gt;1,"超過",IF(AND('設定'!$B$14&lt;&gt;"",$G59&gt;='設定'!$B$14),"注意","")))</f>
        <v/>
      </c>
      <c r="J59" s="30">
        <f>IF(OR($A59="",'設定'!$B$7=""),"",SUMIFS('日次入力'!$I$5:$I$3004,'日次入力'!$C$5:$C$3004,$A59,'日次入力'!$N$5:$N$3004,'設定'!$B$7))</f>
        <v/>
      </c>
      <c r="K59" s="31">
        <f>IF($A59="","",SUMIF('日次入力'!$C$5:$C$3004,$A59,'日次入力'!$J$5:$J$3004))</f>
        <v/>
      </c>
      <c r="L59" s="31">
        <f>IF(OR($A59="",'案件'!$H53=""),"",'案件'!$H53)</f>
        <v/>
      </c>
      <c r="M59" s="31">
        <f>IF($A59="","",$K59+N($L59))</f>
        <v/>
      </c>
      <c r="N59" s="31">
        <f>IF(OR($A59="",'案件'!$F53=""),"",'案件'!$F53)</f>
        <v/>
      </c>
      <c r="O59" s="31">
        <f>IF($N59="","",$N59-$M59)</f>
        <v/>
      </c>
      <c r="P59" s="39">
        <f>IF(OR($N59="",N($N59)&lt;=0),"",$O59/$N59)</f>
        <v/>
      </c>
    </row>
    <row r="60" ht="17" customHeight="1">
      <c r="A60" s="32">
        <f>IF('案件'!$A54="","",'案件'!$A54)</f>
        <v/>
      </c>
      <c r="B60" s="29">
        <f>IF($A60="","",'案件'!$B54&amp;"")</f>
        <v/>
      </c>
      <c r="C60" s="32">
        <f>IF($A60="","",'案件'!$D54&amp;"")</f>
        <v/>
      </c>
      <c r="D60" s="32">
        <f>IF($A60="","",'案件'!$E54&amp;"")</f>
        <v/>
      </c>
      <c r="E60" s="30">
        <f>IF(OR($A60="",'案件'!$G54=""),"",'案件'!$G54)</f>
        <v/>
      </c>
      <c r="F60" s="30">
        <f>IF($A60="","",SUMIF('日次入力'!$C$5:$C$3004,$A60,'日次入力'!$I$5:$I$3004))</f>
        <v/>
      </c>
      <c r="G60" s="39">
        <f>IF(OR($E60="",N($E60)&lt;=0),"",$F60/$E60)</f>
        <v/>
      </c>
      <c r="H60" s="30">
        <f>IF($E60="","",$E60-$F60)</f>
        <v/>
      </c>
      <c r="I60" s="32">
        <f>IF($G60="","",IF($G60&gt;1,"超過",IF(AND('設定'!$B$14&lt;&gt;"",$G60&gt;='設定'!$B$14),"注意","")))</f>
        <v/>
      </c>
      <c r="J60" s="30">
        <f>IF(OR($A60="",'設定'!$B$7=""),"",SUMIFS('日次入力'!$I$5:$I$3004,'日次入力'!$C$5:$C$3004,$A60,'日次入力'!$N$5:$N$3004,'設定'!$B$7))</f>
        <v/>
      </c>
      <c r="K60" s="31">
        <f>IF($A60="","",SUMIF('日次入力'!$C$5:$C$3004,$A60,'日次入力'!$J$5:$J$3004))</f>
        <v/>
      </c>
      <c r="L60" s="31">
        <f>IF(OR($A60="",'案件'!$H54=""),"",'案件'!$H54)</f>
        <v/>
      </c>
      <c r="M60" s="31">
        <f>IF($A60="","",$K60+N($L60))</f>
        <v/>
      </c>
      <c r="N60" s="31">
        <f>IF(OR($A60="",'案件'!$F54=""),"",'案件'!$F54)</f>
        <v/>
      </c>
      <c r="O60" s="31">
        <f>IF($N60="","",$N60-$M60)</f>
        <v/>
      </c>
      <c r="P60" s="39">
        <f>IF(OR($N60="",N($N60)&lt;=0),"",$O60/$N60)</f>
        <v/>
      </c>
    </row>
    <row r="61" ht="17" customHeight="1">
      <c r="A61" s="32">
        <f>IF('案件'!$A55="","",'案件'!$A55)</f>
        <v/>
      </c>
      <c r="B61" s="29">
        <f>IF($A61="","",'案件'!$B55&amp;"")</f>
        <v/>
      </c>
      <c r="C61" s="32">
        <f>IF($A61="","",'案件'!$D55&amp;"")</f>
        <v/>
      </c>
      <c r="D61" s="32">
        <f>IF($A61="","",'案件'!$E55&amp;"")</f>
        <v/>
      </c>
      <c r="E61" s="30">
        <f>IF(OR($A61="",'案件'!$G55=""),"",'案件'!$G55)</f>
        <v/>
      </c>
      <c r="F61" s="30">
        <f>IF($A61="","",SUMIF('日次入力'!$C$5:$C$3004,$A61,'日次入力'!$I$5:$I$3004))</f>
        <v/>
      </c>
      <c r="G61" s="39">
        <f>IF(OR($E61="",N($E61)&lt;=0),"",$F61/$E61)</f>
        <v/>
      </c>
      <c r="H61" s="30">
        <f>IF($E61="","",$E61-$F61)</f>
        <v/>
      </c>
      <c r="I61" s="32">
        <f>IF($G61="","",IF($G61&gt;1,"超過",IF(AND('設定'!$B$14&lt;&gt;"",$G61&gt;='設定'!$B$14),"注意","")))</f>
        <v/>
      </c>
      <c r="J61" s="30">
        <f>IF(OR($A61="",'設定'!$B$7=""),"",SUMIFS('日次入力'!$I$5:$I$3004,'日次入力'!$C$5:$C$3004,$A61,'日次入力'!$N$5:$N$3004,'設定'!$B$7))</f>
        <v/>
      </c>
      <c r="K61" s="31">
        <f>IF($A61="","",SUMIF('日次入力'!$C$5:$C$3004,$A61,'日次入力'!$J$5:$J$3004))</f>
        <v/>
      </c>
      <c r="L61" s="31">
        <f>IF(OR($A61="",'案件'!$H55=""),"",'案件'!$H55)</f>
        <v/>
      </c>
      <c r="M61" s="31">
        <f>IF($A61="","",$K61+N($L61))</f>
        <v/>
      </c>
      <c r="N61" s="31">
        <f>IF(OR($A61="",'案件'!$F55=""),"",'案件'!$F55)</f>
        <v/>
      </c>
      <c r="O61" s="31">
        <f>IF($N61="","",$N61-$M61)</f>
        <v/>
      </c>
      <c r="P61" s="39">
        <f>IF(OR($N61="",N($N61)&lt;=0),"",$O61/$N61)</f>
        <v/>
      </c>
    </row>
    <row r="62" ht="17" customHeight="1">
      <c r="A62" s="32">
        <f>IF('案件'!$A56="","",'案件'!$A56)</f>
        <v/>
      </c>
      <c r="B62" s="29">
        <f>IF($A62="","",'案件'!$B56&amp;"")</f>
        <v/>
      </c>
      <c r="C62" s="32">
        <f>IF($A62="","",'案件'!$D56&amp;"")</f>
        <v/>
      </c>
      <c r="D62" s="32">
        <f>IF($A62="","",'案件'!$E56&amp;"")</f>
        <v/>
      </c>
      <c r="E62" s="30">
        <f>IF(OR($A62="",'案件'!$G56=""),"",'案件'!$G56)</f>
        <v/>
      </c>
      <c r="F62" s="30">
        <f>IF($A62="","",SUMIF('日次入力'!$C$5:$C$3004,$A62,'日次入力'!$I$5:$I$3004))</f>
        <v/>
      </c>
      <c r="G62" s="39">
        <f>IF(OR($E62="",N($E62)&lt;=0),"",$F62/$E62)</f>
        <v/>
      </c>
      <c r="H62" s="30">
        <f>IF($E62="","",$E62-$F62)</f>
        <v/>
      </c>
      <c r="I62" s="32">
        <f>IF($G62="","",IF($G62&gt;1,"超過",IF(AND('設定'!$B$14&lt;&gt;"",$G62&gt;='設定'!$B$14),"注意","")))</f>
        <v/>
      </c>
      <c r="J62" s="30">
        <f>IF(OR($A62="",'設定'!$B$7=""),"",SUMIFS('日次入力'!$I$5:$I$3004,'日次入力'!$C$5:$C$3004,$A62,'日次入力'!$N$5:$N$3004,'設定'!$B$7))</f>
        <v/>
      </c>
      <c r="K62" s="31">
        <f>IF($A62="","",SUMIF('日次入力'!$C$5:$C$3004,$A62,'日次入力'!$J$5:$J$3004))</f>
        <v/>
      </c>
      <c r="L62" s="31">
        <f>IF(OR($A62="",'案件'!$H56=""),"",'案件'!$H56)</f>
        <v/>
      </c>
      <c r="M62" s="31">
        <f>IF($A62="","",$K62+N($L62))</f>
        <v/>
      </c>
      <c r="N62" s="31">
        <f>IF(OR($A62="",'案件'!$F56=""),"",'案件'!$F56)</f>
        <v/>
      </c>
      <c r="O62" s="31">
        <f>IF($N62="","",$N62-$M62)</f>
        <v/>
      </c>
      <c r="P62" s="39">
        <f>IF(OR($N62="",N($N62)&lt;=0),"",$O62/$N62)</f>
        <v/>
      </c>
    </row>
    <row r="63" ht="17" customHeight="1">
      <c r="A63" s="32">
        <f>IF('案件'!$A57="","",'案件'!$A57)</f>
        <v/>
      </c>
      <c r="B63" s="29">
        <f>IF($A63="","",'案件'!$B57&amp;"")</f>
        <v/>
      </c>
      <c r="C63" s="32">
        <f>IF($A63="","",'案件'!$D57&amp;"")</f>
        <v/>
      </c>
      <c r="D63" s="32">
        <f>IF($A63="","",'案件'!$E57&amp;"")</f>
        <v/>
      </c>
      <c r="E63" s="30">
        <f>IF(OR($A63="",'案件'!$G57=""),"",'案件'!$G57)</f>
        <v/>
      </c>
      <c r="F63" s="30">
        <f>IF($A63="","",SUMIF('日次入力'!$C$5:$C$3004,$A63,'日次入力'!$I$5:$I$3004))</f>
        <v/>
      </c>
      <c r="G63" s="39">
        <f>IF(OR($E63="",N($E63)&lt;=0),"",$F63/$E63)</f>
        <v/>
      </c>
      <c r="H63" s="30">
        <f>IF($E63="","",$E63-$F63)</f>
        <v/>
      </c>
      <c r="I63" s="32">
        <f>IF($G63="","",IF($G63&gt;1,"超過",IF(AND('設定'!$B$14&lt;&gt;"",$G63&gt;='設定'!$B$14),"注意","")))</f>
        <v/>
      </c>
      <c r="J63" s="30">
        <f>IF(OR($A63="",'設定'!$B$7=""),"",SUMIFS('日次入力'!$I$5:$I$3004,'日次入力'!$C$5:$C$3004,$A63,'日次入力'!$N$5:$N$3004,'設定'!$B$7))</f>
        <v/>
      </c>
      <c r="K63" s="31">
        <f>IF($A63="","",SUMIF('日次入力'!$C$5:$C$3004,$A63,'日次入力'!$J$5:$J$3004))</f>
        <v/>
      </c>
      <c r="L63" s="31">
        <f>IF(OR($A63="",'案件'!$H57=""),"",'案件'!$H57)</f>
        <v/>
      </c>
      <c r="M63" s="31">
        <f>IF($A63="","",$K63+N($L63))</f>
        <v/>
      </c>
      <c r="N63" s="31">
        <f>IF(OR($A63="",'案件'!$F57=""),"",'案件'!$F57)</f>
        <v/>
      </c>
      <c r="O63" s="31">
        <f>IF($N63="","",$N63-$M63)</f>
        <v/>
      </c>
      <c r="P63" s="39">
        <f>IF(OR($N63="",N($N63)&lt;=0),"",$O63/$N63)</f>
        <v/>
      </c>
    </row>
    <row r="64" ht="17" customHeight="1">
      <c r="A64" s="32">
        <f>IF('案件'!$A58="","",'案件'!$A58)</f>
        <v/>
      </c>
      <c r="B64" s="29">
        <f>IF($A64="","",'案件'!$B58&amp;"")</f>
        <v/>
      </c>
      <c r="C64" s="32">
        <f>IF($A64="","",'案件'!$D58&amp;"")</f>
        <v/>
      </c>
      <c r="D64" s="32">
        <f>IF($A64="","",'案件'!$E58&amp;"")</f>
        <v/>
      </c>
      <c r="E64" s="30">
        <f>IF(OR($A64="",'案件'!$G58=""),"",'案件'!$G58)</f>
        <v/>
      </c>
      <c r="F64" s="30">
        <f>IF($A64="","",SUMIF('日次入力'!$C$5:$C$3004,$A64,'日次入力'!$I$5:$I$3004))</f>
        <v/>
      </c>
      <c r="G64" s="39">
        <f>IF(OR($E64="",N($E64)&lt;=0),"",$F64/$E64)</f>
        <v/>
      </c>
      <c r="H64" s="30">
        <f>IF($E64="","",$E64-$F64)</f>
        <v/>
      </c>
      <c r="I64" s="32">
        <f>IF($G64="","",IF($G64&gt;1,"超過",IF(AND('設定'!$B$14&lt;&gt;"",$G64&gt;='設定'!$B$14),"注意","")))</f>
        <v/>
      </c>
      <c r="J64" s="30">
        <f>IF(OR($A64="",'設定'!$B$7=""),"",SUMIFS('日次入力'!$I$5:$I$3004,'日次入力'!$C$5:$C$3004,$A64,'日次入力'!$N$5:$N$3004,'設定'!$B$7))</f>
        <v/>
      </c>
      <c r="K64" s="31">
        <f>IF($A64="","",SUMIF('日次入力'!$C$5:$C$3004,$A64,'日次入力'!$J$5:$J$3004))</f>
        <v/>
      </c>
      <c r="L64" s="31">
        <f>IF(OR($A64="",'案件'!$H58=""),"",'案件'!$H58)</f>
        <v/>
      </c>
      <c r="M64" s="31">
        <f>IF($A64="","",$K64+N($L64))</f>
        <v/>
      </c>
      <c r="N64" s="31">
        <f>IF(OR($A64="",'案件'!$F58=""),"",'案件'!$F58)</f>
        <v/>
      </c>
      <c r="O64" s="31">
        <f>IF($N64="","",$N64-$M64)</f>
        <v/>
      </c>
      <c r="P64" s="39">
        <f>IF(OR($N64="",N($N64)&lt;=0),"",$O64/$N64)</f>
        <v/>
      </c>
    </row>
    <row r="65" ht="17" customHeight="1">
      <c r="A65" s="32">
        <f>IF('案件'!$A59="","",'案件'!$A59)</f>
        <v/>
      </c>
      <c r="B65" s="29">
        <f>IF($A65="","",'案件'!$B59&amp;"")</f>
        <v/>
      </c>
      <c r="C65" s="32">
        <f>IF($A65="","",'案件'!$D59&amp;"")</f>
        <v/>
      </c>
      <c r="D65" s="32">
        <f>IF($A65="","",'案件'!$E59&amp;"")</f>
        <v/>
      </c>
      <c r="E65" s="30">
        <f>IF(OR($A65="",'案件'!$G59=""),"",'案件'!$G59)</f>
        <v/>
      </c>
      <c r="F65" s="30">
        <f>IF($A65="","",SUMIF('日次入力'!$C$5:$C$3004,$A65,'日次入力'!$I$5:$I$3004))</f>
        <v/>
      </c>
      <c r="G65" s="39">
        <f>IF(OR($E65="",N($E65)&lt;=0),"",$F65/$E65)</f>
        <v/>
      </c>
      <c r="H65" s="30">
        <f>IF($E65="","",$E65-$F65)</f>
        <v/>
      </c>
      <c r="I65" s="32">
        <f>IF($G65="","",IF($G65&gt;1,"超過",IF(AND('設定'!$B$14&lt;&gt;"",$G65&gt;='設定'!$B$14),"注意","")))</f>
        <v/>
      </c>
      <c r="J65" s="30">
        <f>IF(OR($A65="",'設定'!$B$7=""),"",SUMIFS('日次入力'!$I$5:$I$3004,'日次入力'!$C$5:$C$3004,$A65,'日次入力'!$N$5:$N$3004,'設定'!$B$7))</f>
        <v/>
      </c>
      <c r="K65" s="31">
        <f>IF($A65="","",SUMIF('日次入力'!$C$5:$C$3004,$A65,'日次入力'!$J$5:$J$3004))</f>
        <v/>
      </c>
      <c r="L65" s="31">
        <f>IF(OR($A65="",'案件'!$H59=""),"",'案件'!$H59)</f>
        <v/>
      </c>
      <c r="M65" s="31">
        <f>IF($A65="","",$K65+N($L65))</f>
        <v/>
      </c>
      <c r="N65" s="31">
        <f>IF(OR($A65="",'案件'!$F59=""),"",'案件'!$F59)</f>
        <v/>
      </c>
      <c r="O65" s="31">
        <f>IF($N65="","",$N65-$M65)</f>
        <v/>
      </c>
      <c r="P65" s="39">
        <f>IF(OR($N65="",N($N65)&lt;=0),"",$O65/$N65)</f>
        <v/>
      </c>
    </row>
    <row r="66" ht="17" customHeight="1">
      <c r="A66" s="32">
        <f>IF('案件'!$A60="","",'案件'!$A60)</f>
        <v/>
      </c>
      <c r="B66" s="29">
        <f>IF($A66="","",'案件'!$B60&amp;"")</f>
        <v/>
      </c>
      <c r="C66" s="32">
        <f>IF($A66="","",'案件'!$D60&amp;"")</f>
        <v/>
      </c>
      <c r="D66" s="32">
        <f>IF($A66="","",'案件'!$E60&amp;"")</f>
        <v/>
      </c>
      <c r="E66" s="30">
        <f>IF(OR($A66="",'案件'!$G60=""),"",'案件'!$G60)</f>
        <v/>
      </c>
      <c r="F66" s="30">
        <f>IF($A66="","",SUMIF('日次入力'!$C$5:$C$3004,$A66,'日次入力'!$I$5:$I$3004))</f>
        <v/>
      </c>
      <c r="G66" s="39">
        <f>IF(OR($E66="",N($E66)&lt;=0),"",$F66/$E66)</f>
        <v/>
      </c>
      <c r="H66" s="30">
        <f>IF($E66="","",$E66-$F66)</f>
        <v/>
      </c>
      <c r="I66" s="32">
        <f>IF($G66="","",IF($G66&gt;1,"超過",IF(AND('設定'!$B$14&lt;&gt;"",$G66&gt;='設定'!$B$14),"注意","")))</f>
        <v/>
      </c>
      <c r="J66" s="30">
        <f>IF(OR($A66="",'設定'!$B$7=""),"",SUMIFS('日次入力'!$I$5:$I$3004,'日次入力'!$C$5:$C$3004,$A66,'日次入力'!$N$5:$N$3004,'設定'!$B$7))</f>
        <v/>
      </c>
      <c r="K66" s="31">
        <f>IF($A66="","",SUMIF('日次入力'!$C$5:$C$3004,$A66,'日次入力'!$J$5:$J$3004))</f>
        <v/>
      </c>
      <c r="L66" s="31">
        <f>IF(OR($A66="",'案件'!$H60=""),"",'案件'!$H60)</f>
        <v/>
      </c>
      <c r="M66" s="31">
        <f>IF($A66="","",$K66+N($L66))</f>
        <v/>
      </c>
      <c r="N66" s="31">
        <f>IF(OR($A66="",'案件'!$F60=""),"",'案件'!$F60)</f>
        <v/>
      </c>
      <c r="O66" s="31">
        <f>IF($N66="","",$N66-$M66)</f>
        <v/>
      </c>
      <c r="P66" s="39">
        <f>IF(OR($N66="",N($N66)&lt;=0),"",$O66/$N66)</f>
        <v/>
      </c>
    </row>
    <row r="67" ht="17" customHeight="1">
      <c r="A67" s="32">
        <f>IF('案件'!$A61="","",'案件'!$A61)</f>
        <v/>
      </c>
      <c r="B67" s="29">
        <f>IF($A67="","",'案件'!$B61&amp;"")</f>
        <v/>
      </c>
      <c r="C67" s="32">
        <f>IF($A67="","",'案件'!$D61&amp;"")</f>
        <v/>
      </c>
      <c r="D67" s="32">
        <f>IF($A67="","",'案件'!$E61&amp;"")</f>
        <v/>
      </c>
      <c r="E67" s="30">
        <f>IF(OR($A67="",'案件'!$G61=""),"",'案件'!$G61)</f>
        <v/>
      </c>
      <c r="F67" s="30">
        <f>IF($A67="","",SUMIF('日次入力'!$C$5:$C$3004,$A67,'日次入力'!$I$5:$I$3004))</f>
        <v/>
      </c>
      <c r="G67" s="39">
        <f>IF(OR($E67="",N($E67)&lt;=0),"",$F67/$E67)</f>
        <v/>
      </c>
      <c r="H67" s="30">
        <f>IF($E67="","",$E67-$F67)</f>
        <v/>
      </c>
      <c r="I67" s="32">
        <f>IF($G67="","",IF($G67&gt;1,"超過",IF(AND('設定'!$B$14&lt;&gt;"",$G67&gt;='設定'!$B$14),"注意","")))</f>
        <v/>
      </c>
      <c r="J67" s="30">
        <f>IF(OR($A67="",'設定'!$B$7=""),"",SUMIFS('日次入力'!$I$5:$I$3004,'日次入力'!$C$5:$C$3004,$A67,'日次入力'!$N$5:$N$3004,'設定'!$B$7))</f>
        <v/>
      </c>
      <c r="K67" s="31">
        <f>IF($A67="","",SUMIF('日次入力'!$C$5:$C$3004,$A67,'日次入力'!$J$5:$J$3004))</f>
        <v/>
      </c>
      <c r="L67" s="31">
        <f>IF(OR($A67="",'案件'!$H61=""),"",'案件'!$H61)</f>
        <v/>
      </c>
      <c r="M67" s="31">
        <f>IF($A67="","",$K67+N($L67))</f>
        <v/>
      </c>
      <c r="N67" s="31">
        <f>IF(OR($A67="",'案件'!$F61=""),"",'案件'!$F61)</f>
        <v/>
      </c>
      <c r="O67" s="31">
        <f>IF($N67="","",$N67-$M67)</f>
        <v/>
      </c>
      <c r="P67" s="39">
        <f>IF(OR($N67="",N($N67)&lt;=0),"",$O67/$N67)</f>
        <v/>
      </c>
    </row>
    <row r="68" ht="17" customHeight="1">
      <c r="A68" s="32">
        <f>IF('案件'!$A62="","",'案件'!$A62)</f>
        <v/>
      </c>
      <c r="B68" s="29">
        <f>IF($A68="","",'案件'!$B62&amp;"")</f>
        <v/>
      </c>
      <c r="C68" s="32">
        <f>IF($A68="","",'案件'!$D62&amp;"")</f>
        <v/>
      </c>
      <c r="D68" s="32">
        <f>IF($A68="","",'案件'!$E62&amp;"")</f>
        <v/>
      </c>
      <c r="E68" s="30">
        <f>IF(OR($A68="",'案件'!$G62=""),"",'案件'!$G62)</f>
        <v/>
      </c>
      <c r="F68" s="30">
        <f>IF($A68="","",SUMIF('日次入力'!$C$5:$C$3004,$A68,'日次入力'!$I$5:$I$3004))</f>
        <v/>
      </c>
      <c r="G68" s="39">
        <f>IF(OR($E68="",N($E68)&lt;=0),"",$F68/$E68)</f>
        <v/>
      </c>
      <c r="H68" s="30">
        <f>IF($E68="","",$E68-$F68)</f>
        <v/>
      </c>
      <c r="I68" s="32">
        <f>IF($G68="","",IF($G68&gt;1,"超過",IF(AND('設定'!$B$14&lt;&gt;"",$G68&gt;='設定'!$B$14),"注意","")))</f>
        <v/>
      </c>
      <c r="J68" s="30">
        <f>IF(OR($A68="",'設定'!$B$7=""),"",SUMIFS('日次入力'!$I$5:$I$3004,'日次入力'!$C$5:$C$3004,$A68,'日次入力'!$N$5:$N$3004,'設定'!$B$7))</f>
        <v/>
      </c>
      <c r="K68" s="31">
        <f>IF($A68="","",SUMIF('日次入力'!$C$5:$C$3004,$A68,'日次入力'!$J$5:$J$3004))</f>
        <v/>
      </c>
      <c r="L68" s="31">
        <f>IF(OR($A68="",'案件'!$H62=""),"",'案件'!$H62)</f>
        <v/>
      </c>
      <c r="M68" s="31">
        <f>IF($A68="","",$K68+N($L68))</f>
        <v/>
      </c>
      <c r="N68" s="31">
        <f>IF(OR($A68="",'案件'!$F62=""),"",'案件'!$F62)</f>
        <v/>
      </c>
      <c r="O68" s="31">
        <f>IF($N68="","",$N68-$M68)</f>
        <v/>
      </c>
      <c r="P68" s="39">
        <f>IF(OR($N68="",N($N68)&lt;=0),"",$O68/$N68)</f>
        <v/>
      </c>
    </row>
    <row r="69" ht="17" customHeight="1">
      <c r="A69" s="32">
        <f>IF('案件'!$A63="","",'案件'!$A63)</f>
        <v/>
      </c>
      <c r="B69" s="29">
        <f>IF($A69="","",'案件'!$B63&amp;"")</f>
        <v/>
      </c>
      <c r="C69" s="32">
        <f>IF($A69="","",'案件'!$D63&amp;"")</f>
        <v/>
      </c>
      <c r="D69" s="32">
        <f>IF($A69="","",'案件'!$E63&amp;"")</f>
        <v/>
      </c>
      <c r="E69" s="30">
        <f>IF(OR($A69="",'案件'!$G63=""),"",'案件'!$G63)</f>
        <v/>
      </c>
      <c r="F69" s="30">
        <f>IF($A69="","",SUMIF('日次入力'!$C$5:$C$3004,$A69,'日次入力'!$I$5:$I$3004))</f>
        <v/>
      </c>
      <c r="G69" s="39">
        <f>IF(OR($E69="",N($E69)&lt;=0),"",$F69/$E69)</f>
        <v/>
      </c>
      <c r="H69" s="30">
        <f>IF($E69="","",$E69-$F69)</f>
        <v/>
      </c>
      <c r="I69" s="32">
        <f>IF($G69="","",IF($G69&gt;1,"超過",IF(AND('設定'!$B$14&lt;&gt;"",$G69&gt;='設定'!$B$14),"注意","")))</f>
        <v/>
      </c>
      <c r="J69" s="30">
        <f>IF(OR($A69="",'設定'!$B$7=""),"",SUMIFS('日次入力'!$I$5:$I$3004,'日次入力'!$C$5:$C$3004,$A69,'日次入力'!$N$5:$N$3004,'設定'!$B$7))</f>
        <v/>
      </c>
      <c r="K69" s="31">
        <f>IF($A69="","",SUMIF('日次入力'!$C$5:$C$3004,$A69,'日次入力'!$J$5:$J$3004))</f>
        <v/>
      </c>
      <c r="L69" s="31">
        <f>IF(OR($A69="",'案件'!$H63=""),"",'案件'!$H63)</f>
        <v/>
      </c>
      <c r="M69" s="31">
        <f>IF($A69="","",$K69+N($L69))</f>
        <v/>
      </c>
      <c r="N69" s="31">
        <f>IF(OR($A69="",'案件'!$F63=""),"",'案件'!$F63)</f>
        <v/>
      </c>
      <c r="O69" s="31">
        <f>IF($N69="","",$N69-$M69)</f>
        <v/>
      </c>
      <c r="P69" s="39">
        <f>IF(OR($N69="",N($N69)&lt;=0),"",$O69/$N69)</f>
        <v/>
      </c>
    </row>
    <row r="70" ht="17" customHeight="1">
      <c r="A70" s="32">
        <f>IF('案件'!$A64="","",'案件'!$A64)</f>
        <v/>
      </c>
      <c r="B70" s="29">
        <f>IF($A70="","",'案件'!$B64&amp;"")</f>
        <v/>
      </c>
      <c r="C70" s="32">
        <f>IF($A70="","",'案件'!$D64&amp;"")</f>
        <v/>
      </c>
      <c r="D70" s="32">
        <f>IF($A70="","",'案件'!$E64&amp;"")</f>
        <v/>
      </c>
      <c r="E70" s="30">
        <f>IF(OR($A70="",'案件'!$G64=""),"",'案件'!$G64)</f>
        <v/>
      </c>
      <c r="F70" s="30">
        <f>IF($A70="","",SUMIF('日次入力'!$C$5:$C$3004,$A70,'日次入力'!$I$5:$I$3004))</f>
        <v/>
      </c>
      <c r="G70" s="39">
        <f>IF(OR($E70="",N($E70)&lt;=0),"",$F70/$E70)</f>
        <v/>
      </c>
      <c r="H70" s="30">
        <f>IF($E70="","",$E70-$F70)</f>
        <v/>
      </c>
      <c r="I70" s="32">
        <f>IF($G70="","",IF($G70&gt;1,"超過",IF(AND('設定'!$B$14&lt;&gt;"",$G70&gt;='設定'!$B$14),"注意","")))</f>
        <v/>
      </c>
      <c r="J70" s="30">
        <f>IF(OR($A70="",'設定'!$B$7=""),"",SUMIFS('日次入力'!$I$5:$I$3004,'日次入力'!$C$5:$C$3004,$A70,'日次入力'!$N$5:$N$3004,'設定'!$B$7))</f>
        <v/>
      </c>
      <c r="K70" s="31">
        <f>IF($A70="","",SUMIF('日次入力'!$C$5:$C$3004,$A70,'日次入力'!$J$5:$J$3004))</f>
        <v/>
      </c>
      <c r="L70" s="31">
        <f>IF(OR($A70="",'案件'!$H64=""),"",'案件'!$H64)</f>
        <v/>
      </c>
      <c r="M70" s="31">
        <f>IF($A70="","",$K70+N($L70))</f>
        <v/>
      </c>
      <c r="N70" s="31">
        <f>IF(OR($A70="",'案件'!$F64=""),"",'案件'!$F64)</f>
        <v/>
      </c>
      <c r="O70" s="31">
        <f>IF($N70="","",$N70-$M70)</f>
        <v/>
      </c>
      <c r="P70" s="39">
        <f>IF(OR($N70="",N($N70)&lt;=0),"",$O70/$N70)</f>
        <v/>
      </c>
    </row>
    <row r="71" ht="17" customHeight="1">
      <c r="A71" s="32">
        <f>IF('案件'!$A65="","",'案件'!$A65)</f>
        <v/>
      </c>
      <c r="B71" s="29">
        <f>IF($A71="","",'案件'!$B65&amp;"")</f>
        <v/>
      </c>
      <c r="C71" s="32">
        <f>IF($A71="","",'案件'!$D65&amp;"")</f>
        <v/>
      </c>
      <c r="D71" s="32">
        <f>IF($A71="","",'案件'!$E65&amp;"")</f>
        <v/>
      </c>
      <c r="E71" s="30">
        <f>IF(OR($A71="",'案件'!$G65=""),"",'案件'!$G65)</f>
        <v/>
      </c>
      <c r="F71" s="30">
        <f>IF($A71="","",SUMIF('日次入力'!$C$5:$C$3004,$A71,'日次入力'!$I$5:$I$3004))</f>
        <v/>
      </c>
      <c r="G71" s="39">
        <f>IF(OR($E71="",N($E71)&lt;=0),"",$F71/$E71)</f>
        <v/>
      </c>
      <c r="H71" s="30">
        <f>IF($E71="","",$E71-$F71)</f>
        <v/>
      </c>
      <c r="I71" s="32">
        <f>IF($G71="","",IF($G71&gt;1,"超過",IF(AND('設定'!$B$14&lt;&gt;"",$G71&gt;='設定'!$B$14),"注意","")))</f>
        <v/>
      </c>
      <c r="J71" s="30">
        <f>IF(OR($A71="",'設定'!$B$7=""),"",SUMIFS('日次入力'!$I$5:$I$3004,'日次入力'!$C$5:$C$3004,$A71,'日次入力'!$N$5:$N$3004,'設定'!$B$7))</f>
        <v/>
      </c>
      <c r="K71" s="31">
        <f>IF($A71="","",SUMIF('日次入力'!$C$5:$C$3004,$A71,'日次入力'!$J$5:$J$3004))</f>
        <v/>
      </c>
      <c r="L71" s="31">
        <f>IF(OR($A71="",'案件'!$H65=""),"",'案件'!$H65)</f>
        <v/>
      </c>
      <c r="M71" s="31">
        <f>IF($A71="","",$K71+N($L71))</f>
        <v/>
      </c>
      <c r="N71" s="31">
        <f>IF(OR($A71="",'案件'!$F65=""),"",'案件'!$F65)</f>
        <v/>
      </c>
      <c r="O71" s="31">
        <f>IF($N71="","",$N71-$M71)</f>
        <v/>
      </c>
      <c r="P71" s="39">
        <f>IF(OR($N71="",N($N71)&lt;=0),"",$O71/$N71)</f>
        <v/>
      </c>
    </row>
    <row r="72" ht="17" customHeight="1">
      <c r="A72" s="32">
        <f>IF('案件'!$A66="","",'案件'!$A66)</f>
        <v/>
      </c>
      <c r="B72" s="29">
        <f>IF($A72="","",'案件'!$B66&amp;"")</f>
        <v/>
      </c>
      <c r="C72" s="32">
        <f>IF($A72="","",'案件'!$D66&amp;"")</f>
        <v/>
      </c>
      <c r="D72" s="32">
        <f>IF($A72="","",'案件'!$E66&amp;"")</f>
        <v/>
      </c>
      <c r="E72" s="30">
        <f>IF(OR($A72="",'案件'!$G66=""),"",'案件'!$G66)</f>
        <v/>
      </c>
      <c r="F72" s="30">
        <f>IF($A72="","",SUMIF('日次入力'!$C$5:$C$3004,$A72,'日次入力'!$I$5:$I$3004))</f>
        <v/>
      </c>
      <c r="G72" s="39">
        <f>IF(OR($E72="",N($E72)&lt;=0),"",$F72/$E72)</f>
        <v/>
      </c>
      <c r="H72" s="30">
        <f>IF($E72="","",$E72-$F72)</f>
        <v/>
      </c>
      <c r="I72" s="32">
        <f>IF($G72="","",IF($G72&gt;1,"超過",IF(AND('設定'!$B$14&lt;&gt;"",$G72&gt;='設定'!$B$14),"注意","")))</f>
        <v/>
      </c>
      <c r="J72" s="30">
        <f>IF(OR($A72="",'設定'!$B$7=""),"",SUMIFS('日次入力'!$I$5:$I$3004,'日次入力'!$C$5:$C$3004,$A72,'日次入力'!$N$5:$N$3004,'設定'!$B$7))</f>
        <v/>
      </c>
      <c r="K72" s="31">
        <f>IF($A72="","",SUMIF('日次入力'!$C$5:$C$3004,$A72,'日次入力'!$J$5:$J$3004))</f>
        <v/>
      </c>
      <c r="L72" s="31">
        <f>IF(OR($A72="",'案件'!$H66=""),"",'案件'!$H66)</f>
        <v/>
      </c>
      <c r="M72" s="31">
        <f>IF($A72="","",$K72+N($L72))</f>
        <v/>
      </c>
      <c r="N72" s="31">
        <f>IF(OR($A72="",'案件'!$F66=""),"",'案件'!$F66)</f>
        <v/>
      </c>
      <c r="O72" s="31">
        <f>IF($N72="","",$N72-$M72)</f>
        <v/>
      </c>
      <c r="P72" s="39">
        <f>IF(OR($N72="",N($N72)&lt;=0),"",$O72/$N72)</f>
        <v/>
      </c>
    </row>
    <row r="73" ht="17" customHeight="1">
      <c r="A73" s="32">
        <f>IF('案件'!$A67="","",'案件'!$A67)</f>
        <v/>
      </c>
      <c r="B73" s="29">
        <f>IF($A73="","",'案件'!$B67&amp;"")</f>
        <v/>
      </c>
      <c r="C73" s="32">
        <f>IF($A73="","",'案件'!$D67&amp;"")</f>
        <v/>
      </c>
      <c r="D73" s="32">
        <f>IF($A73="","",'案件'!$E67&amp;"")</f>
        <v/>
      </c>
      <c r="E73" s="30">
        <f>IF(OR($A73="",'案件'!$G67=""),"",'案件'!$G67)</f>
        <v/>
      </c>
      <c r="F73" s="30">
        <f>IF($A73="","",SUMIF('日次入力'!$C$5:$C$3004,$A73,'日次入力'!$I$5:$I$3004))</f>
        <v/>
      </c>
      <c r="G73" s="39">
        <f>IF(OR($E73="",N($E73)&lt;=0),"",$F73/$E73)</f>
        <v/>
      </c>
      <c r="H73" s="30">
        <f>IF($E73="","",$E73-$F73)</f>
        <v/>
      </c>
      <c r="I73" s="32">
        <f>IF($G73="","",IF($G73&gt;1,"超過",IF(AND('設定'!$B$14&lt;&gt;"",$G73&gt;='設定'!$B$14),"注意","")))</f>
        <v/>
      </c>
      <c r="J73" s="30">
        <f>IF(OR($A73="",'設定'!$B$7=""),"",SUMIFS('日次入力'!$I$5:$I$3004,'日次入力'!$C$5:$C$3004,$A73,'日次入力'!$N$5:$N$3004,'設定'!$B$7))</f>
        <v/>
      </c>
      <c r="K73" s="31">
        <f>IF($A73="","",SUMIF('日次入力'!$C$5:$C$3004,$A73,'日次入力'!$J$5:$J$3004))</f>
        <v/>
      </c>
      <c r="L73" s="31">
        <f>IF(OR($A73="",'案件'!$H67=""),"",'案件'!$H67)</f>
        <v/>
      </c>
      <c r="M73" s="31">
        <f>IF($A73="","",$K73+N($L73))</f>
        <v/>
      </c>
      <c r="N73" s="31">
        <f>IF(OR($A73="",'案件'!$F67=""),"",'案件'!$F67)</f>
        <v/>
      </c>
      <c r="O73" s="31">
        <f>IF($N73="","",$N73-$M73)</f>
        <v/>
      </c>
      <c r="P73" s="39">
        <f>IF(OR($N73="",N($N73)&lt;=0),"",$O73/$N73)</f>
        <v/>
      </c>
    </row>
    <row r="74" ht="17" customHeight="1">
      <c r="A74" s="32">
        <f>IF('案件'!$A68="","",'案件'!$A68)</f>
        <v/>
      </c>
      <c r="B74" s="29">
        <f>IF($A74="","",'案件'!$B68&amp;"")</f>
        <v/>
      </c>
      <c r="C74" s="32">
        <f>IF($A74="","",'案件'!$D68&amp;"")</f>
        <v/>
      </c>
      <c r="D74" s="32">
        <f>IF($A74="","",'案件'!$E68&amp;"")</f>
        <v/>
      </c>
      <c r="E74" s="30">
        <f>IF(OR($A74="",'案件'!$G68=""),"",'案件'!$G68)</f>
        <v/>
      </c>
      <c r="F74" s="30">
        <f>IF($A74="","",SUMIF('日次入力'!$C$5:$C$3004,$A74,'日次入力'!$I$5:$I$3004))</f>
        <v/>
      </c>
      <c r="G74" s="39">
        <f>IF(OR($E74="",N($E74)&lt;=0),"",$F74/$E74)</f>
        <v/>
      </c>
      <c r="H74" s="30">
        <f>IF($E74="","",$E74-$F74)</f>
        <v/>
      </c>
      <c r="I74" s="32">
        <f>IF($G74="","",IF($G74&gt;1,"超過",IF(AND('設定'!$B$14&lt;&gt;"",$G74&gt;='設定'!$B$14),"注意","")))</f>
        <v/>
      </c>
      <c r="J74" s="30">
        <f>IF(OR($A74="",'設定'!$B$7=""),"",SUMIFS('日次入力'!$I$5:$I$3004,'日次入力'!$C$5:$C$3004,$A74,'日次入力'!$N$5:$N$3004,'設定'!$B$7))</f>
        <v/>
      </c>
      <c r="K74" s="31">
        <f>IF($A74="","",SUMIF('日次入力'!$C$5:$C$3004,$A74,'日次入力'!$J$5:$J$3004))</f>
        <v/>
      </c>
      <c r="L74" s="31">
        <f>IF(OR($A74="",'案件'!$H68=""),"",'案件'!$H68)</f>
        <v/>
      </c>
      <c r="M74" s="31">
        <f>IF($A74="","",$K74+N($L74))</f>
        <v/>
      </c>
      <c r="N74" s="31">
        <f>IF(OR($A74="",'案件'!$F68=""),"",'案件'!$F68)</f>
        <v/>
      </c>
      <c r="O74" s="31">
        <f>IF($N74="","",$N74-$M74)</f>
        <v/>
      </c>
      <c r="P74" s="39">
        <f>IF(OR($N74="",N($N74)&lt;=0),"",$O74/$N74)</f>
        <v/>
      </c>
    </row>
    <row r="75" ht="17" customHeight="1">
      <c r="A75" s="32">
        <f>IF('案件'!$A69="","",'案件'!$A69)</f>
        <v/>
      </c>
      <c r="B75" s="29">
        <f>IF($A75="","",'案件'!$B69&amp;"")</f>
        <v/>
      </c>
      <c r="C75" s="32">
        <f>IF($A75="","",'案件'!$D69&amp;"")</f>
        <v/>
      </c>
      <c r="D75" s="32">
        <f>IF($A75="","",'案件'!$E69&amp;"")</f>
        <v/>
      </c>
      <c r="E75" s="30">
        <f>IF(OR($A75="",'案件'!$G69=""),"",'案件'!$G69)</f>
        <v/>
      </c>
      <c r="F75" s="30">
        <f>IF($A75="","",SUMIF('日次入力'!$C$5:$C$3004,$A75,'日次入力'!$I$5:$I$3004))</f>
        <v/>
      </c>
      <c r="G75" s="39">
        <f>IF(OR($E75="",N($E75)&lt;=0),"",$F75/$E75)</f>
        <v/>
      </c>
      <c r="H75" s="30">
        <f>IF($E75="","",$E75-$F75)</f>
        <v/>
      </c>
      <c r="I75" s="32">
        <f>IF($G75="","",IF($G75&gt;1,"超過",IF(AND('設定'!$B$14&lt;&gt;"",$G75&gt;='設定'!$B$14),"注意","")))</f>
        <v/>
      </c>
      <c r="J75" s="30">
        <f>IF(OR($A75="",'設定'!$B$7=""),"",SUMIFS('日次入力'!$I$5:$I$3004,'日次入力'!$C$5:$C$3004,$A75,'日次入力'!$N$5:$N$3004,'設定'!$B$7))</f>
        <v/>
      </c>
      <c r="K75" s="31">
        <f>IF($A75="","",SUMIF('日次入力'!$C$5:$C$3004,$A75,'日次入力'!$J$5:$J$3004))</f>
        <v/>
      </c>
      <c r="L75" s="31">
        <f>IF(OR($A75="",'案件'!$H69=""),"",'案件'!$H69)</f>
        <v/>
      </c>
      <c r="M75" s="31">
        <f>IF($A75="","",$K75+N($L75))</f>
        <v/>
      </c>
      <c r="N75" s="31">
        <f>IF(OR($A75="",'案件'!$F69=""),"",'案件'!$F69)</f>
        <v/>
      </c>
      <c r="O75" s="31">
        <f>IF($N75="","",$N75-$M75)</f>
        <v/>
      </c>
      <c r="P75" s="39">
        <f>IF(OR($N75="",N($N75)&lt;=0),"",$O75/$N75)</f>
        <v/>
      </c>
    </row>
    <row r="76" ht="17" customHeight="1">
      <c r="A76" s="32">
        <f>IF('案件'!$A70="","",'案件'!$A70)</f>
        <v/>
      </c>
      <c r="B76" s="29">
        <f>IF($A76="","",'案件'!$B70&amp;"")</f>
        <v/>
      </c>
      <c r="C76" s="32">
        <f>IF($A76="","",'案件'!$D70&amp;"")</f>
        <v/>
      </c>
      <c r="D76" s="32">
        <f>IF($A76="","",'案件'!$E70&amp;"")</f>
        <v/>
      </c>
      <c r="E76" s="30">
        <f>IF(OR($A76="",'案件'!$G70=""),"",'案件'!$G70)</f>
        <v/>
      </c>
      <c r="F76" s="30">
        <f>IF($A76="","",SUMIF('日次入力'!$C$5:$C$3004,$A76,'日次入力'!$I$5:$I$3004))</f>
        <v/>
      </c>
      <c r="G76" s="39">
        <f>IF(OR($E76="",N($E76)&lt;=0),"",$F76/$E76)</f>
        <v/>
      </c>
      <c r="H76" s="30">
        <f>IF($E76="","",$E76-$F76)</f>
        <v/>
      </c>
      <c r="I76" s="32">
        <f>IF($G76="","",IF($G76&gt;1,"超過",IF(AND('設定'!$B$14&lt;&gt;"",$G76&gt;='設定'!$B$14),"注意","")))</f>
        <v/>
      </c>
      <c r="J76" s="30">
        <f>IF(OR($A76="",'設定'!$B$7=""),"",SUMIFS('日次入力'!$I$5:$I$3004,'日次入力'!$C$5:$C$3004,$A76,'日次入力'!$N$5:$N$3004,'設定'!$B$7))</f>
        <v/>
      </c>
      <c r="K76" s="31">
        <f>IF($A76="","",SUMIF('日次入力'!$C$5:$C$3004,$A76,'日次入力'!$J$5:$J$3004))</f>
        <v/>
      </c>
      <c r="L76" s="31">
        <f>IF(OR($A76="",'案件'!$H70=""),"",'案件'!$H70)</f>
        <v/>
      </c>
      <c r="M76" s="31">
        <f>IF($A76="","",$K76+N($L76))</f>
        <v/>
      </c>
      <c r="N76" s="31">
        <f>IF(OR($A76="",'案件'!$F70=""),"",'案件'!$F70)</f>
        <v/>
      </c>
      <c r="O76" s="31">
        <f>IF($N76="","",$N76-$M76)</f>
        <v/>
      </c>
      <c r="P76" s="39">
        <f>IF(OR($N76="",N($N76)&lt;=0),"",$O76/$N76)</f>
        <v/>
      </c>
    </row>
    <row r="77" ht="17" customHeight="1">
      <c r="A77" s="32">
        <f>IF('案件'!$A71="","",'案件'!$A71)</f>
        <v/>
      </c>
      <c r="B77" s="29">
        <f>IF($A77="","",'案件'!$B71&amp;"")</f>
        <v/>
      </c>
      <c r="C77" s="32">
        <f>IF($A77="","",'案件'!$D71&amp;"")</f>
        <v/>
      </c>
      <c r="D77" s="32">
        <f>IF($A77="","",'案件'!$E71&amp;"")</f>
        <v/>
      </c>
      <c r="E77" s="30">
        <f>IF(OR($A77="",'案件'!$G71=""),"",'案件'!$G71)</f>
        <v/>
      </c>
      <c r="F77" s="30">
        <f>IF($A77="","",SUMIF('日次入力'!$C$5:$C$3004,$A77,'日次入力'!$I$5:$I$3004))</f>
        <v/>
      </c>
      <c r="G77" s="39">
        <f>IF(OR($E77="",N($E77)&lt;=0),"",$F77/$E77)</f>
        <v/>
      </c>
      <c r="H77" s="30">
        <f>IF($E77="","",$E77-$F77)</f>
        <v/>
      </c>
      <c r="I77" s="32">
        <f>IF($G77="","",IF($G77&gt;1,"超過",IF(AND('設定'!$B$14&lt;&gt;"",$G77&gt;='設定'!$B$14),"注意","")))</f>
        <v/>
      </c>
      <c r="J77" s="30">
        <f>IF(OR($A77="",'設定'!$B$7=""),"",SUMIFS('日次入力'!$I$5:$I$3004,'日次入力'!$C$5:$C$3004,$A77,'日次入力'!$N$5:$N$3004,'設定'!$B$7))</f>
        <v/>
      </c>
      <c r="K77" s="31">
        <f>IF($A77="","",SUMIF('日次入力'!$C$5:$C$3004,$A77,'日次入力'!$J$5:$J$3004))</f>
        <v/>
      </c>
      <c r="L77" s="31">
        <f>IF(OR($A77="",'案件'!$H71=""),"",'案件'!$H71)</f>
        <v/>
      </c>
      <c r="M77" s="31">
        <f>IF($A77="","",$K77+N($L77))</f>
        <v/>
      </c>
      <c r="N77" s="31">
        <f>IF(OR($A77="",'案件'!$F71=""),"",'案件'!$F71)</f>
        <v/>
      </c>
      <c r="O77" s="31">
        <f>IF($N77="","",$N77-$M77)</f>
        <v/>
      </c>
      <c r="P77" s="39">
        <f>IF(OR($N77="",N($N77)&lt;=0),"",$O77/$N77)</f>
        <v/>
      </c>
    </row>
    <row r="78" ht="17" customHeight="1">
      <c r="A78" s="32">
        <f>IF('案件'!$A72="","",'案件'!$A72)</f>
        <v/>
      </c>
      <c r="B78" s="29">
        <f>IF($A78="","",'案件'!$B72&amp;"")</f>
        <v/>
      </c>
      <c r="C78" s="32">
        <f>IF($A78="","",'案件'!$D72&amp;"")</f>
        <v/>
      </c>
      <c r="D78" s="32">
        <f>IF($A78="","",'案件'!$E72&amp;"")</f>
        <v/>
      </c>
      <c r="E78" s="30">
        <f>IF(OR($A78="",'案件'!$G72=""),"",'案件'!$G72)</f>
        <v/>
      </c>
      <c r="F78" s="30">
        <f>IF($A78="","",SUMIF('日次入力'!$C$5:$C$3004,$A78,'日次入力'!$I$5:$I$3004))</f>
        <v/>
      </c>
      <c r="G78" s="39">
        <f>IF(OR($E78="",N($E78)&lt;=0),"",$F78/$E78)</f>
        <v/>
      </c>
      <c r="H78" s="30">
        <f>IF($E78="","",$E78-$F78)</f>
        <v/>
      </c>
      <c r="I78" s="32">
        <f>IF($G78="","",IF($G78&gt;1,"超過",IF(AND('設定'!$B$14&lt;&gt;"",$G78&gt;='設定'!$B$14),"注意","")))</f>
        <v/>
      </c>
      <c r="J78" s="30">
        <f>IF(OR($A78="",'設定'!$B$7=""),"",SUMIFS('日次入力'!$I$5:$I$3004,'日次入力'!$C$5:$C$3004,$A78,'日次入力'!$N$5:$N$3004,'設定'!$B$7))</f>
        <v/>
      </c>
      <c r="K78" s="31">
        <f>IF($A78="","",SUMIF('日次入力'!$C$5:$C$3004,$A78,'日次入力'!$J$5:$J$3004))</f>
        <v/>
      </c>
      <c r="L78" s="31">
        <f>IF(OR($A78="",'案件'!$H72=""),"",'案件'!$H72)</f>
        <v/>
      </c>
      <c r="M78" s="31">
        <f>IF($A78="","",$K78+N($L78))</f>
        <v/>
      </c>
      <c r="N78" s="31">
        <f>IF(OR($A78="",'案件'!$F72=""),"",'案件'!$F72)</f>
        <v/>
      </c>
      <c r="O78" s="31">
        <f>IF($N78="","",$N78-$M78)</f>
        <v/>
      </c>
      <c r="P78" s="39">
        <f>IF(OR($N78="",N($N78)&lt;=0),"",$O78/$N78)</f>
        <v/>
      </c>
    </row>
    <row r="79" ht="17" customHeight="1">
      <c r="A79" s="32">
        <f>IF('案件'!$A73="","",'案件'!$A73)</f>
        <v/>
      </c>
      <c r="B79" s="29">
        <f>IF($A79="","",'案件'!$B73&amp;"")</f>
        <v/>
      </c>
      <c r="C79" s="32">
        <f>IF($A79="","",'案件'!$D73&amp;"")</f>
        <v/>
      </c>
      <c r="D79" s="32">
        <f>IF($A79="","",'案件'!$E73&amp;"")</f>
        <v/>
      </c>
      <c r="E79" s="30">
        <f>IF(OR($A79="",'案件'!$G73=""),"",'案件'!$G73)</f>
        <v/>
      </c>
      <c r="F79" s="30">
        <f>IF($A79="","",SUMIF('日次入力'!$C$5:$C$3004,$A79,'日次入力'!$I$5:$I$3004))</f>
        <v/>
      </c>
      <c r="G79" s="39">
        <f>IF(OR($E79="",N($E79)&lt;=0),"",$F79/$E79)</f>
        <v/>
      </c>
      <c r="H79" s="30">
        <f>IF($E79="","",$E79-$F79)</f>
        <v/>
      </c>
      <c r="I79" s="32">
        <f>IF($G79="","",IF($G79&gt;1,"超過",IF(AND('設定'!$B$14&lt;&gt;"",$G79&gt;='設定'!$B$14),"注意","")))</f>
        <v/>
      </c>
      <c r="J79" s="30">
        <f>IF(OR($A79="",'設定'!$B$7=""),"",SUMIFS('日次入力'!$I$5:$I$3004,'日次入力'!$C$5:$C$3004,$A79,'日次入力'!$N$5:$N$3004,'設定'!$B$7))</f>
        <v/>
      </c>
      <c r="K79" s="31">
        <f>IF($A79="","",SUMIF('日次入力'!$C$5:$C$3004,$A79,'日次入力'!$J$5:$J$3004))</f>
        <v/>
      </c>
      <c r="L79" s="31">
        <f>IF(OR($A79="",'案件'!$H73=""),"",'案件'!$H73)</f>
        <v/>
      </c>
      <c r="M79" s="31">
        <f>IF($A79="","",$K79+N($L79))</f>
        <v/>
      </c>
      <c r="N79" s="31">
        <f>IF(OR($A79="",'案件'!$F73=""),"",'案件'!$F73)</f>
        <v/>
      </c>
      <c r="O79" s="31">
        <f>IF($N79="","",$N79-$M79)</f>
        <v/>
      </c>
      <c r="P79" s="39">
        <f>IF(OR($N79="",N($N79)&lt;=0),"",$O79/$N79)</f>
        <v/>
      </c>
    </row>
    <row r="80" ht="17" customHeight="1">
      <c r="A80" s="32">
        <f>IF('案件'!$A74="","",'案件'!$A74)</f>
        <v/>
      </c>
      <c r="B80" s="29">
        <f>IF($A80="","",'案件'!$B74&amp;"")</f>
        <v/>
      </c>
      <c r="C80" s="32">
        <f>IF($A80="","",'案件'!$D74&amp;"")</f>
        <v/>
      </c>
      <c r="D80" s="32">
        <f>IF($A80="","",'案件'!$E74&amp;"")</f>
        <v/>
      </c>
      <c r="E80" s="30">
        <f>IF(OR($A80="",'案件'!$G74=""),"",'案件'!$G74)</f>
        <v/>
      </c>
      <c r="F80" s="30">
        <f>IF($A80="","",SUMIF('日次入力'!$C$5:$C$3004,$A80,'日次入力'!$I$5:$I$3004))</f>
        <v/>
      </c>
      <c r="G80" s="39">
        <f>IF(OR($E80="",N($E80)&lt;=0),"",$F80/$E80)</f>
        <v/>
      </c>
      <c r="H80" s="30">
        <f>IF($E80="","",$E80-$F80)</f>
        <v/>
      </c>
      <c r="I80" s="32">
        <f>IF($G80="","",IF($G80&gt;1,"超過",IF(AND('設定'!$B$14&lt;&gt;"",$G80&gt;='設定'!$B$14),"注意","")))</f>
        <v/>
      </c>
      <c r="J80" s="30">
        <f>IF(OR($A80="",'設定'!$B$7=""),"",SUMIFS('日次入力'!$I$5:$I$3004,'日次入力'!$C$5:$C$3004,$A80,'日次入力'!$N$5:$N$3004,'設定'!$B$7))</f>
        <v/>
      </c>
      <c r="K80" s="31">
        <f>IF($A80="","",SUMIF('日次入力'!$C$5:$C$3004,$A80,'日次入力'!$J$5:$J$3004))</f>
        <v/>
      </c>
      <c r="L80" s="31">
        <f>IF(OR($A80="",'案件'!$H74=""),"",'案件'!$H74)</f>
        <v/>
      </c>
      <c r="M80" s="31">
        <f>IF($A80="","",$K80+N($L80))</f>
        <v/>
      </c>
      <c r="N80" s="31">
        <f>IF(OR($A80="",'案件'!$F74=""),"",'案件'!$F74)</f>
        <v/>
      </c>
      <c r="O80" s="31">
        <f>IF($N80="","",$N80-$M80)</f>
        <v/>
      </c>
      <c r="P80" s="39">
        <f>IF(OR($N80="",N($N80)&lt;=0),"",$O80/$N80)</f>
        <v/>
      </c>
    </row>
    <row r="81" ht="17" customHeight="1">
      <c r="A81" s="32">
        <f>IF('案件'!$A75="","",'案件'!$A75)</f>
        <v/>
      </c>
      <c r="B81" s="29">
        <f>IF($A81="","",'案件'!$B75&amp;"")</f>
        <v/>
      </c>
      <c r="C81" s="32">
        <f>IF($A81="","",'案件'!$D75&amp;"")</f>
        <v/>
      </c>
      <c r="D81" s="32">
        <f>IF($A81="","",'案件'!$E75&amp;"")</f>
        <v/>
      </c>
      <c r="E81" s="30">
        <f>IF(OR($A81="",'案件'!$G75=""),"",'案件'!$G75)</f>
        <v/>
      </c>
      <c r="F81" s="30">
        <f>IF($A81="","",SUMIF('日次入力'!$C$5:$C$3004,$A81,'日次入力'!$I$5:$I$3004))</f>
        <v/>
      </c>
      <c r="G81" s="39">
        <f>IF(OR($E81="",N($E81)&lt;=0),"",$F81/$E81)</f>
        <v/>
      </c>
      <c r="H81" s="30">
        <f>IF($E81="","",$E81-$F81)</f>
        <v/>
      </c>
      <c r="I81" s="32">
        <f>IF($G81="","",IF($G81&gt;1,"超過",IF(AND('設定'!$B$14&lt;&gt;"",$G81&gt;='設定'!$B$14),"注意","")))</f>
        <v/>
      </c>
      <c r="J81" s="30">
        <f>IF(OR($A81="",'設定'!$B$7=""),"",SUMIFS('日次入力'!$I$5:$I$3004,'日次入力'!$C$5:$C$3004,$A81,'日次入力'!$N$5:$N$3004,'設定'!$B$7))</f>
        <v/>
      </c>
      <c r="K81" s="31">
        <f>IF($A81="","",SUMIF('日次入力'!$C$5:$C$3004,$A81,'日次入力'!$J$5:$J$3004))</f>
        <v/>
      </c>
      <c r="L81" s="31">
        <f>IF(OR($A81="",'案件'!$H75=""),"",'案件'!$H75)</f>
        <v/>
      </c>
      <c r="M81" s="31">
        <f>IF($A81="","",$K81+N($L81))</f>
        <v/>
      </c>
      <c r="N81" s="31">
        <f>IF(OR($A81="",'案件'!$F75=""),"",'案件'!$F75)</f>
        <v/>
      </c>
      <c r="O81" s="31">
        <f>IF($N81="","",$N81-$M81)</f>
        <v/>
      </c>
      <c r="P81" s="39">
        <f>IF(OR($N81="",N($N81)&lt;=0),"",$O81/$N81)</f>
        <v/>
      </c>
    </row>
    <row r="82" ht="17" customHeight="1">
      <c r="A82" s="32">
        <f>IF('案件'!$A76="","",'案件'!$A76)</f>
        <v/>
      </c>
      <c r="B82" s="29">
        <f>IF($A82="","",'案件'!$B76&amp;"")</f>
        <v/>
      </c>
      <c r="C82" s="32">
        <f>IF($A82="","",'案件'!$D76&amp;"")</f>
        <v/>
      </c>
      <c r="D82" s="32">
        <f>IF($A82="","",'案件'!$E76&amp;"")</f>
        <v/>
      </c>
      <c r="E82" s="30">
        <f>IF(OR($A82="",'案件'!$G76=""),"",'案件'!$G76)</f>
        <v/>
      </c>
      <c r="F82" s="30">
        <f>IF($A82="","",SUMIF('日次入力'!$C$5:$C$3004,$A82,'日次入力'!$I$5:$I$3004))</f>
        <v/>
      </c>
      <c r="G82" s="39">
        <f>IF(OR($E82="",N($E82)&lt;=0),"",$F82/$E82)</f>
        <v/>
      </c>
      <c r="H82" s="30">
        <f>IF($E82="","",$E82-$F82)</f>
        <v/>
      </c>
      <c r="I82" s="32">
        <f>IF($G82="","",IF($G82&gt;1,"超過",IF(AND('設定'!$B$14&lt;&gt;"",$G82&gt;='設定'!$B$14),"注意","")))</f>
        <v/>
      </c>
      <c r="J82" s="30">
        <f>IF(OR($A82="",'設定'!$B$7=""),"",SUMIFS('日次入力'!$I$5:$I$3004,'日次入力'!$C$5:$C$3004,$A82,'日次入力'!$N$5:$N$3004,'設定'!$B$7))</f>
        <v/>
      </c>
      <c r="K82" s="31">
        <f>IF($A82="","",SUMIF('日次入力'!$C$5:$C$3004,$A82,'日次入力'!$J$5:$J$3004))</f>
        <v/>
      </c>
      <c r="L82" s="31">
        <f>IF(OR($A82="",'案件'!$H76=""),"",'案件'!$H76)</f>
        <v/>
      </c>
      <c r="M82" s="31">
        <f>IF($A82="","",$K82+N($L82))</f>
        <v/>
      </c>
      <c r="N82" s="31">
        <f>IF(OR($A82="",'案件'!$F76=""),"",'案件'!$F76)</f>
        <v/>
      </c>
      <c r="O82" s="31">
        <f>IF($N82="","",$N82-$M82)</f>
        <v/>
      </c>
      <c r="P82" s="39">
        <f>IF(OR($N82="",N($N82)&lt;=0),"",$O82/$N82)</f>
        <v/>
      </c>
    </row>
    <row r="83" ht="17" customHeight="1">
      <c r="A83" s="32">
        <f>IF('案件'!$A77="","",'案件'!$A77)</f>
        <v/>
      </c>
      <c r="B83" s="29">
        <f>IF($A83="","",'案件'!$B77&amp;"")</f>
        <v/>
      </c>
      <c r="C83" s="32">
        <f>IF($A83="","",'案件'!$D77&amp;"")</f>
        <v/>
      </c>
      <c r="D83" s="32">
        <f>IF($A83="","",'案件'!$E77&amp;"")</f>
        <v/>
      </c>
      <c r="E83" s="30">
        <f>IF(OR($A83="",'案件'!$G77=""),"",'案件'!$G77)</f>
        <v/>
      </c>
      <c r="F83" s="30">
        <f>IF($A83="","",SUMIF('日次入力'!$C$5:$C$3004,$A83,'日次入力'!$I$5:$I$3004))</f>
        <v/>
      </c>
      <c r="G83" s="39">
        <f>IF(OR($E83="",N($E83)&lt;=0),"",$F83/$E83)</f>
        <v/>
      </c>
      <c r="H83" s="30">
        <f>IF($E83="","",$E83-$F83)</f>
        <v/>
      </c>
      <c r="I83" s="32">
        <f>IF($G83="","",IF($G83&gt;1,"超過",IF(AND('設定'!$B$14&lt;&gt;"",$G83&gt;='設定'!$B$14),"注意","")))</f>
        <v/>
      </c>
      <c r="J83" s="30">
        <f>IF(OR($A83="",'設定'!$B$7=""),"",SUMIFS('日次入力'!$I$5:$I$3004,'日次入力'!$C$5:$C$3004,$A83,'日次入力'!$N$5:$N$3004,'設定'!$B$7))</f>
        <v/>
      </c>
      <c r="K83" s="31">
        <f>IF($A83="","",SUMIF('日次入力'!$C$5:$C$3004,$A83,'日次入力'!$J$5:$J$3004))</f>
        <v/>
      </c>
      <c r="L83" s="31">
        <f>IF(OR($A83="",'案件'!$H77=""),"",'案件'!$H77)</f>
        <v/>
      </c>
      <c r="M83" s="31">
        <f>IF($A83="","",$K83+N($L83))</f>
        <v/>
      </c>
      <c r="N83" s="31">
        <f>IF(OR($A83="",'案件'!$F77=""),"",'案件'!$F77)</f>
        <v/>
      </c>
      <c r="O83" s="31">
        <f>IF($N83="","",$N83-$M83)</f>
        <v/>
      </c>
      <c r="P83" s="39">
        <f>IF(OR($N83="",N($N83)&lt;=0),"",$O83/$N83)</f>
        <v/>
      </c>
    </row>
    <row r="84" ht="17" customHeight="1">
      <c r="A84" s="32">
        <f>IF('案件'!$A78="","",'案件'!$A78)</f>
        <v/>
      </c>
      <c r="B84" s="29">
        <f>IF($A84="","",'案件'!$B78&amp;"")</f>
        <v/>
      </c>
      <c r="C84" s="32">
        <f>IF($A84="","",'案件'!$D78&amp;"")</f>
        <v/>
      </c>
      <c r="D84" s="32">
        <f>IF($A84="","",'案件'!$E78&amp;"")</f>
        <v/>
      </c>
      <c r="E84" s="30">
        <f>IF(OR($A84="",'案件'!$G78=""),"",'案件'!$G78)</f>
        <v/>
      </c>
      <c r="F84" s="30">
        <f>IF($A84="","",SUMIF('日次入力'!$C$5:$C$3004,$A84,'日次入力'!$I$5:$I$3004))</f>
        <v/>
      </c>
      <c r="G84" s="39">
        <f>IF(OR($E84="",N($E84)&lt;=0),"",$F84/$E84)</f>
        <v/>
      </c>
      <c r="H84" s="30">
        <f>IF($E84="","",$E84-$F84)</f>
        <v/>
      </c>
      <c r="I84" s="32">
        <f>IF($G84="","",IF($G84&gt;1,"超過",IF(AND('設定'!$B$14&lt;&gt;"",$G84&gt;='設定'!$B$14),"注意","")))</f>
        <v/>
      </c>
      <c r="J84" s="30">
        <f>IF(OR($A84="",'設定'!$B$7=""),"",SUMIFS('日次入力'!$I$5:$I$3004,'日次入力'!$C$5:$C$3004,$A84,'日次入力'!$N$5:$N$3004,'設定'!$B$7))</f>
        <v/>
      </c>
      <c r="K84" s="31">
        <f>IF($A84="","",SUMIF('日次入力'!$C$5:$C$3004,$A84,'日次入力'!$J$5:$J$3004))</f>
        <v/>
      </c>
      <c r="L84" s="31">
        <f>IF(OR($A84="",'案件'!$H78=""),"",'案件'!$H78)</f>
        <v/>
      </c>
      <c r="M84" s="31">
        <f>IF($A84="","",$K84+N($L84))</f>
        <v/>
      </c>
      <c r="N84" s="31">
        <f>IF(OR($A84="",'案件'!$F78=""),"",'案件'!$F78)</f>
        <v/>
      </c>
      <c r="O84" s="31">
        <f>IF($N84="","",$N84-$M84)</f>
        <v/>
      </c>
      <c r="P84" s="39">
        <f>IF(OR($N84="",N($N84)&lt;=0),"",$O84/$N84)</f>
        <v/>
      </c>
    </row>
    <row r="85" ht="17" customHeight="1">
      <c r="A85" s="32">
        <f>IF('案件'!$A79="","",'案件'!$A79)</f>
        <v/>
      </c>
      <c r="B85" s="29">
        <f>IF($A85="","",'案件'!$B79&amp;"")</f>
        <v/>
      </c>
      <c r="C85" s="32">
        <f>IF($A85="","",'案件'!$D79&amp;"")</f>
        <v/>
      </c>
      <c r="D85" s="32">
        <f>IF($A85="","",'案件'!$E79&amp;"")</f>
        <v/>
      </c>
      <c r="E85" s="30">
        <f>IF(OR($A85="",'案件'!$G79=""),"",'案件'!$G79)</f>
        <v/>
      </c>
      <c r="F85" s="30">
        <f>IF($A85="","",SUMIF('日次入力'!$C$5:$C$3004,$A85,'日次入力'!$I$5:$I$3004))</f>
        <v/>
      </c>
      <c r="G85" s="39">
        <f>IF(OR($E85="",N($E85)&lt;=0),"",$F85/$E85)</f>
        <v/>
      </c>
      <c r="H85" s="30">
        <f>IF($E85="","",$E85-$F85)</f>
        <v/>
      </c>
      <c r="I85" s="32">
        <f>IF($G85="","",IF($G85&gt;1,"超過",IF(AND('設定'!$B$14&lt;&gt;"",$G85&gt;='設定'!$B$14),"注意","")))</f>
        <v/>
      </c>
      <c r="J85" s="30">
        <f>IF(OR($A85="",'設定'!$B$7=""),"",SUMIFS('日次入力'!$I$5:$I$3004,'日次入力'!$C$5:$C$3004,$A85,'日次入力'!$N$5:$N$3004,'設定'!$B$7))</f>
        <v/>
      </c>
      <c r="K85" s="31">
        <f>IF($A85="","",SUMIF('日次入力'!$C$5:$C$3004,$A85,'日次入力'!$J$5:$J$3004))</f>
        <v/>
      </c>
      <c r="L85" s="31">
        <f>IF(OR($A85="",'案件'!$H79=""),"",'案件'!$H79)</f>
        <v/>
      </c>
      <c r="M85" s="31">
        <f>IF($A85="","",$K85+N($L85))</f>
        <v/>
      </c>
      <c r="N85" s="31">
        <f>IF(OR($A85="",'案件'!$F79=""),"",'案件'!$F79)</f>
        <v/>
      </c>
      <c r="O85" s="31">
        <f>IF($N85="","",$N85-$M85)</f>
        <v/>
      </c>
      <c r="P85" s="39">
        <f>IF(OR($N85="",N($N85)&lt;=0),"",$O85/$N85)</f>
        <v/>
      </c>
    </row>
    <row r="86" ht="17" customHeight="1">
      <c r="A86" s="32">
        <f>IF('案件'!$A80="","",'案件'!$A80)</f>
        <v/>
      </c>
      <c r="B86" s="29">
        <f>IF($A86="","",'案件'!$B80&amp;"")</f>
        <v/>
      </c>
      <c r="C86" s="32">
        <f>IF($A86="","",'案件'!$D80&amp;"")</f>
        <v/>
      </c>
      <c r="D86" s="32">
        <f>IF($A86="","",'案件'!$E80&amp;"")</f>
        <v/>
      </c>
      <c r="E86" s="30">
        <f>IF(OR($A86="",'案件'!$G80=""),"",'案件'!$G80)</f>
        <v/>
      </c>
      <c r="F86" s="30">
        <f>IF($A86="","",SUMIF('日次入力'!$C$5:$C$3004,$A86,'日次入力'!$I$5:$I$3004))</f>
        <v/>
      </c>
      <c r="G86" s="39">
        <f>IF(OR($E86="",N($E86)&lt;=0),"",$F86/$E86)</f>
        <v/>
      </c>
      <c r="H86" s="30">
        <f>IF($E86="","",$E86-$F86)</f>
        <v/>
      </c>
      <c r="I86" s="32">
        <f>IF($G86="","",IF($G86&gt;1,"超過",IF(AND('設定'!$B$14&lt;&gt;"",$G86&gt;='設定'!$B$14),"注意","")))</f>
        <v/>
      </c>
      <c r="J86" s="30">
        <f>IF(OR($A86="",'設定'!$B$7=""),"",SUMIFS('日次入力'!$I$5:$I$3004,'日次入力'!$C$5:$C$3004,$A86,'日次入力'!$N$5:$N$3004,'設定'!$B$7))</f>
        <v/>
      </c>
      <c r="K86" s="31">
        <f>IF($A86="","",SUMIF('日次入力'!$C$5:$C$3004,$A86,'日次入力'!$J$5:$J$3004))</f>
        <v/>
      </c>
      <c r="L86" s="31">
        <f>IF(OR($A86="",'案件'!$H80=""),"",'案件'!$H80)</f>
        <v/>
      </c>
      <c r="M86" s="31">
        <f>IF($A86="","",$K86+N($L86))</f>
        <v/>
      </c>
      <c r="N86" s="31">
        <f>IF(OR($A86="",'案件'!$F80=""),"",'案件'!$F80)</f>
        <v/>
      </c>
      <c r="O86" s="31">
        <f>IF($N86="","",$N86-$M86)</f>
        <v/>
      </c>
      <c r="P86" s="39">
        <f>IF(OR($N86="",N($N86)&lt;=0),"",$O86/$N86)</f>
        <v/>
      </c>
    </row>
    <row r="87" ht="17" customHeight="1">
      <c r="A87" s="32">
        <f>IF('案件'!$A81="","",'案件'!$A81)</f>
        <v/>
      </c>
      <c r="B87" s="29">
        <f>IF($A87="","",'案件'!$B81&amp;"")</f>
        <v/>
      </c>
      <c r="C87" s="32">
        <f>IF($A87="","",'案件'!$D81&amp;"")</f>
        <v/>
      </c>
      <c r="D87" s="32">
        <f>IF($A87="","",'案件'!$E81&amp;"")</f>
        <v/>
      </c>
      <c r="E87" s="30">
        <f>IF(OR($A87="",'案件'!$G81=""),"",'案件'!$G81)</f>
        <v/>
      </c>
      <c r="F87" s="30">
        <f>IF($A87="","",SUMIF('日次入力'!$C$5:$C$3004,$A87,'日次入力'!$I$5:$I$3004))</f>
        <v/>
      </c>
      <c r="G87" s="39">
        <f>IF(OR($E87="",N($E87)&lt;=0),"",$F87/$E87)</f>
        <v/>
      </c>
      <c r="H87" s="30">
        <f>IF($E87="","",$E87-$F87)</f>
        <v/>
      </c>
      <c r="I87" s="32">
        <f>IF($G87="","",IF($G87&gt;1,"超過",IF(AND('設定'!$B$14&lt;&gt;"",$G87&gt;='設定'!$B$14),"注意","")))</f>
        <v/>
      </c>
      <c r="J87" s="30">
        <f>IF(OR($A87="",'設定'!$B$7=""),"",SUMIFS('日次入力'!$I$5:$I$3004,'日次入力'!$C$5:$C$3004,$A87,'日次入力'!$N$5:$N$3004,'設定'!$B$7))</f>
        <v/>
      </c>
      <c r="K87" s="31">
        <f>IF($A87="","",SUMIF('日次入力'!$C$5:$C$3004,$A87,'日次入力'!$J$5:$J$3004))</f>
        <v/>
      </c>
      <c r="L87" s="31">
        <f>IF(OR($A87="",'案件'!$H81=""),"",'案件'!$H81)</f>
        <v/>
      </c>
      <c r="M87" s="31">
        <f>IF($A87="","",$K87+N($L87))</f>
        <v/>
      </c>
      <c r="N87" s="31">
        <f>IF(OR($A87="",'案件'!$F81=""),"",'案件'!$F81)</f>
        <v/>
      </c>
      <c r="O87" s="31">
        <f>IF($N87="","",$N87-$M87)</f>
        <v/>
      </c>
      <c r="P87" s="39">
        <f>IF(OR($N87="",N($N87)&lt;=0),"",$O87/$N87)</f>
        <v/>
      </c>
    </row>
    <row r="88" ht="17" customHeight="1">
      <c r="A88" s="32">
        <f>IF('案件'!$A82="","",'案件'!$A82)</f>
        <v/>
      </c>
      <c r="B88" s="29">
        <f>IF($A88="","",'案件'!$B82&amp;"")</f>
        <v/>
      </c>
      <c r="C88" s="32">
        <f>IF($A88="","",'案件'!$D82&amp;"")</f>
        <v/>
      </c>
      <c r="D88" s="32">
        <f>IF($A88="","",'案件'!$E82&amp;"")</f>
        <v/>
      </c>
      <c r="E88" s="30">
        <f>IF(OR($A88="",'案件'!$G82=""),"",'案件'!$G82)</f>
        <v/>
      </c>
      <c r="F88" s="30">
        <f>IF($A88="","",SUMIF('日次入力'!$C$5:$C$3004,$A88,'日次入力'!$I$5:$I$3004))</f>
        <v/>
      </c>
      <c r="G88" s="39">
        <f>IF(OR($E88="",N($E88)&lt;=0),"",$F88/$E88)</f>
        <v/>
      </c>
      <c r="H88" s="30">
        <f>IF($E88="","",$E88-$F88)</f>
        <v/>
      </c>
      <c r="I88" s="32">
        <f>IF($G88="","",IF($G88&gt;1,"超過",IF(AND('設定'!$B$14&lt;&gt;"",$G88&gt;='設定'!$B$14),"注意","")))</f>
        <v/>
      </c>
      <c r="J88" s="30">
        <f>IF(OR($A88="",'設定'!$B$7=""),"",SUMIFS('日次入力'!$I$5:$I$3004,'日次入力'!$C$5:$C$3004,$A88,'日次入力'!$N$5:$N$3004,'設定'!$B$7))</f>
        <v/>
      </c>
      <c r="K88" s="31">
        <f>IF($A88="","",SUMIF('日次入力'!$C$5:$C$3004,$A88,'日次入力'!$J$5:$J$3004))</f>
        <v/>
      </c>
      <c r="L88" s="31">
        <f>IF(OR($A88="",'案件'!$H82=""),"",'案件'!$H82)</f>
        <v/>
      </c>
      <c r="M88" s="31">
        <f>IF($A88="","",$K88+N($L88))</f>
        <v/>
      </c>
      <c r="N88" s="31">
        <f>IF(OR($A88="",'案件'!$F82=""),"",'案件'!$F82)</f>
        <v/>
      </c>
      <c r="O88" s="31">
        <f>IF($N88="","",$N88-$M88)</f>
        <v/>
      </c>
      <c r="P88" s="39">
        <f>IF(OR($N88="",N($N88)&lt;=0),"",$O88/$N88)</f>
        <v/>
      </c>
    </row>
    <row r="89" ht="17" customHeight="1">
      <c r="A89" s="32">
        <f>IF('案件'!$A83="","",'案件'!$A83)</f>
        <v/>
      </c>
      <c r="B89" s="29">
        <f>IF($A89="","",'案件'!$B83&amp;"")</f>
        <v/>
      </c>
      <c r="C89" s="32">
        <f>IF($A89="","",'案件'!$D83&amp;"")</f>
        <v/>
      </c>
      <c r="D89" s="32">
        <f>IF($A89="","",'案件'!$E83&amp;"")</f>
        <v/>
      </c>
      <c r="E89" s="30">
        <f>IF(OR($A89="",'案件'!$G83=""),"",'案件'!$G83)</f>
        <v/>
      </c>
      <c r="F89" s="30">
        <f>IF($A89="","",SUMIF('日次入力'!$C$5:$C$3004,$A89,'日次入力'!$I$5:$I$3004))</f>
        <v/>
      </c>
      <c r="G89" s="39">
        <f>IF(OR($E89="",N($E89)&lt;=0),"",$F89/$E89)</f>
        <v/>
      </c>
      <c r="H89" s="30">
        <f>IF($E89="","",$E89-$F89)</f>
        <v/>
      </c>
      <c r="I89" s="32">
        <f>IF($G89="","",IF($G89&gt;1,"超過",IF(AND('設定'!$B$14&lt;&gt;"",$G89&gt;='設定'!$B$14),"注意","")))</f>
        <v/>
      </c>
      <c r="J89" s="30">
        <f>IF(OR($A89="",'設定'!$B$7=""),"",SUMIFS('日次入力'!$I$5:$I$3004,'日次入力'!$C$5:$C$3004,$A89,'日次入力'!$N$5:$N$3004,'設定'!$B$7))</f>
        <v/>
      </c>
      <c r="K89" s="31">
        <f>IF($A89="","",SUMIF('日次入力'!$C$5:$C$3004,$A89,'日次入力'!$J$5:$J$3004))</f>
        <v/>
      </c>
      <c r="L89" s="31">
        <f>IF(OR($A89="",'案件'!$H83=""),"",'案件'!$H83)</f>
        <v/>
      </c>
      <c r="M89" s="31">
        <f>IF($A89="","",$K89+N($L89))</f>
        <v/>
      </c>
      <c r="N89" s="31">
        <f>IF(OR($A89="",'案件'!$F83=""),"",'案件'!$F83)</f>
        <v/>
      </c>
      <c r="O89" s="31">
        <f>IF($N89="","",$N89-$M89)</f>
        <v/>
      </c>
      <c r="P89" s="39">
        <f>IF(OR($N89="",N($N89)&lt;=0),"",$O89/$N89)</f>
        <v/>
      </c>
    </row>
    <row r="90" ht="17" customHeight="1">
      <c r="A90" s="32">
        <f>IF('案件'!$A84="","",'案件'!$A84)</f>
        <v/>
      </c>
      <c r="B90" s="29">
        <f>IF($A90="","",'案件'!$B84&amp;"")</f>
        <v/>
      </c>
      <c r="C90" s="32">
        <f>IF($A90="","",'案件'!$D84&amp;"")</f>
        <v/>
      </c>
      <c r="D90" s="32">
        <f>IF($A90="","",'案件'!$E84&amp;"")</f>
        <v/>
      </c>
      <c r="E90" s="30">
        <f>IF(OR($A90="",'案件'!$G84=""),"",'案件'!$G84)</f>
        <v/>
      </c>
      <c r="F90" s="30">
        <f>IF($A90="","",SUMIF('日次入力'!$C$5:$C$3004,$A90,'日次入力'!$I$5:$I$3004))</f>
        <v/>
      </c>
      <c r="G90" s="39">
        <f>IF(OR($E90="",N($E90)&lt;=0),"",$F90/$E90)</f>
        <v/>
      </c>
      <c r="H90" s="30">
        <f>IF($E90="","",$E90-$F90)</f>
        <v/>
      </c>
      <c r="I90" s="32">
        <f>IF($G90="","",IF($G90&gt;1,"超過",IF(AND('設定'!$B$14&lt;&gt;"",$G90&gt;='設定'!$B$14),"注意","")))</f>
        <v/>
      </c>
      <c r="J90" s="30">
        <f>IF(OR($A90="",'設定'!$B$7=""),"",SUMIFS('日次入力'!$I$5:$I$3004,'日次入力'!$C$5:$C$3004,$A90,'日次入力'!$N$5:$N$3004,'設定'!$B$7))</f>
        <v/>
      </c>
      <c r="K90" s="31">
        <f>IF($A90="","",SUMIF('日次入力'!$C$5:$C$3004,$A90,'日次入力'!$J$5:$J$3004))</f>
        <v/>
      </c>
      <c r="L90" s="31">
        <f>IF(OR($A90="",'案件'!$H84=""),"",'案件'!$H84)</f>
        <v/>
      </c>
      <c r="M90" s="31">
        <f>IF($A90="","",$K90+N($L90))</f>
        <v/>
      </c>
      <c r="N90" s="31">
        <f>IF(OR($A90="",'案件'!$F84=""),"",'案件'!$F84)</f>
        <v/>
      </c>
      <c r="O90" s="31">
        <f>IF($N90="","",$N90-$M90)</f>
        <v/>
      </c>
      <c r="P90" s="39">
        <f>IF(OR($N90="",N($N90)&lt;=0),"",$O90/$N90)</f>
        <v/>
      </c>
    </row>
  </sheetData>
  <mergeCells count="8">
    <mergeCell ref="A5:D5"/>
    <mergeCell ref="A6:D6"/>
    <mergeCell ref="A1:P1"/>
    <mergeCell ref="A4:D4"/>
    <mergeCell ref="A3:D3"/>
    <mergeCell ref="A8:P8"/>
    <mergeCell ref="A7:D7"/>
    <mergeCell ref="A2:P2"/>
  </mergeCells>
  <conditionalFormatting sqref="F7">
    <cfRule type="expression" priority="1" dxfId="0">
      <formula>ROUND(F7,6)&lt;&gt;0</formula>
    </cfRule>
  </conditionalFormatting>
  <conditionalFormatting sqref="O4:O6">
    <cfRule type="expression" priority="2" dxfId="0">
      <formula>AND(ISNUMBER(O4),O4&lt;0)</formula>
    </cfRule>
  </conditionalFormatting>
  <conditionalFormatting sqref="I11:I90">
    <cfRule type="expression" priority="3" dxfId="0">
      <formula>$I11="超過"</formula>
    </cfRule>
    <cfRule type="expression" priority="4" dxfId="1">
      <formula>$I11="注意"</formula>
    </cfRule>
  </conditionalFormatting>
  <conditionalFormatting sqref="O11:O90">
    <cfRule type="expression" priority="5" dxfId="0">
      <formula>AND(ISNUMBER($O11),$O11&lt;0)</formula>
    </cfRule>
  </conditionalFormatting>
  <pageMargins left="0.4" right="0.4" top="0.45" bottom="0.45" header="0.2" footer="0.2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M74"/>
  <sheetViews>
    <sheetView showGridLines="0" tabSelected="0"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</cols>
  <sheetData>
    <row r="1" ht="26" customHeight="1">
      <c r="A1" s="57" t="inlineStr">
        <is>
          <t>人別・月別（稼働率・記録率）</t>
        </is>
      </c>
      <c r="B1" s="58" t="n"/>
      <c r="C1" s="58" t="n"/>
      <c r="D1" s="58" t="n"/>
      <c r="E1" s="58" t="n"/>
      <c r="F1" s="58" t="n"/>
      <c r="G1" s="58" t="n"/>
      <c r="H1" s="58" t="n"/>
      <c r="I1" s="58" t="n"/>
      <c r="J1" s="58" t="n"/>
      <c r="K1" s="58" t="n"/>
      <c r="L1" s="58" t="n"/>
      <c r="M1" s="58" t="n"/>
    </row>
    <row r="2" ht="28" customHeight="1">
      <c r="A2" s="61" t="inlineStr">
        <is>
          <t>稼働率 ＝ 受注案件の工数 ÷ 勤務時間（勤怠の記録の実労働時間）。記録率 ＝ 記録した工数（社内・案件外を含む）÷ 勤務時間。記録率が100%を超えたら、工数か勤務時間のどちらかが誤っています。</t>
        </is>
      </c>
      <c r="B2" s="58" t="n"/>
      <c r="C2" s="58" t="n"/>
      <c r="D2" s="58" t="n"/>
      <c r="E2" s="58" t="n"/>
      <c r="F2" s="58" t="n"/>
      <c r="G2" s="58" t="n"/>
      <c r="H2" s="58" t="n"/>
      <c r="I2" s="58" t="n"/>
      <c r="J2" s="58" t="n"/>
      <c r="K2" s="58" t="n"/>
      <c r="L2" s="58" t="n"/>
      <c r="M2" s="58" t="n"/>
    </row>
    <row r="3" ht="20" customHeight="1">
      <c r="A3" s="62" t="inlineStr">
        <is>
          <t>集計する月</t>
        </is>
      </c>
      <c r="B3" s="69">
        <f>IF('設定'!$B$7="","",'設定'!$B$7)</f>
        <v/>
      </c>
      <c r="C3" s="66" t="n"/>
      <c r="D3" s="65">
        <f>IF('設定'!$B$7="","「設定」シートで集計する月を入れます。",IF(OR('設定'!$B$9&lt;1,'設定'!$B$9&gt;12),"集計する月が勤務時間シートの12か月の外です（設定の期の最初の月を見直します）。",""))</f>
        <v/>
      </c>
      <c r="E3" s="58" t="n"/>
      <c r="F3" s="58" t="n"/>
      <c r="G3" s="58" t="n"/>
      <c r="H3" s="58" t="n"/>
      <c r="I3" s="58" t="n"/>
      <c r="J3" s="58" t="n"/>
      <c r="K3" s="58" t="n"/>
      <c r="L3" s="58" t="n"/>
      <c r="M3" s="58" t="n"/>
    </row>
    <row r="4">
      <c r="A4" s="58" t="n"/>
      <c r="B4" s="58" t="n"/>
      <c r="C4" s="58" t="n"/>
      <c r="D4" s="58" t="n"/>
      <c r="E4" s="58" t="n"/>
      <c r="F4" s="58" t="n"/>
      <c r="G4" s="58" t="n"/>
      <c r="H4" s="58" t="n"/>
      <c r="I4" s="58" t="n"/>
      <c r="J4" s="58" t="n"/>
      <c r="K4" s="58" t="n"/>
      <c r="L4" s="58" t="n"/>
      <c r="M4" s="58" t="n"/>
    </row>
    <row r="5" ht="30" customHeight="1">
      <c r="A5" s="27" t="inlineStr">
        <is>
          <t>氏名</t>
        </is>
      </c>
      <c r="B5" s="27" t="inlineStr">
        <is>
          <t>時間単価</t>
        </is>
      </c>
      <c r="C5" s="27" t="inlineStr">
        <is>
          <t>勤務時間</t>
        </is>
      </c>
      <c r="D5" s="27" t="inlineStr">
        <is>
          <t>記録した工数</t>
        </is>
      </c>
      <c r="E5" s="27" t="inlineStr">
        <is>
          <t>うち受注案件</t>
        </is>
      </c>
      <c r="F5" s="27" t="inlineStr">
        <is>
          <t>うち社内・案件外</t>
        </is>
      </c>
      <c r="G5" s="27" t="inlineStr">
        <is>
          <t>稼働率</t>
        </is>
      </c>
      <c r="H5" s="27" t="inlineStr">
        <is>
          <t>記録率</t>
        </is>
      </c>
      <c r="I5" s="27" t="inlineStr">
        <is>
          <t>人件費（記録分）</t>
        </is>
      </c>
      <c r="J5" s="27" t="inlineStr">
        <is>
          <t>確認</t>
        </is>
      </c>
      <c r="K5" s="67" t="n"/>
      <c r="L5" s="67" t="n"/>
      <c r="M5" s="66" t="n"/>
    </row>
    <row r="6" ht="17" customHeight="1">
      <c r="A6" s="29">
        <f>IF('メンバー'!$B5="","",'メンバー'!$B5)</f>
        <v/>
      </c>
      <c r="B6" s="31">
        <f>IF(OR($A6="",'メンバー'!$D5=""),"",'メンバー'!$D5)</f>
        <v/>
      </c>
      <c r="C6" s="30">
        <f>IF(OR($A6="",'設定'!$B$9="",N('設定'!$B$9)&lt;1,N('設定'!$B$9)&gt;12),"",IF(INDEX('勤務時間'!$C$5:$N$5,1,'設定'!$B$9)="","",INDEX('勤務時間'!$C$5:$N$5,1,'設定'!$B$9)))</f>
        <v/>
      </c>
      <c r="D6" s="30">
        <f>IF(OR($A6="",'設定'!$B$7=""),"",SUMIFS('日次入力'!$I$5:$I$3004,'日次入力'!$B$5:$B$3004,$A6,'日次入力'!$N$5:$N$3004,'設定'!$B$7))</f>
        <v/>
      </c>
      <c r="E6" s="30">
        <f>IF(OR($A6="",'設定'!$B$7=""),"",SUMIFS('日次入力'!$I$5:$I$3004,'日次入力'!$B$5:$B$3004,$A6,'日次入力'!$N$5:$N$3004,'設定'!$B$7,'日次入力'!$K$5:$K$3004,"受注案件"))</f>
        <v/>
      </c>
      <c r="F6" s="30">
        <f>IF(OR($A6="",'設定'!$B$7=""),"",SUMIFS('日次入力'!$I$5:$I$3004,'日次入力'!$B$5:$B$3004,$A6,'日次入力'!$N$5:$N$3004,'設定'!$B$7,'日次入力'!$K$5:$K$3004,"社内・案件外"))</f>
        <v/>
      </c>
      <c r="G6" s="39">
        <f>IF(OR($C6="",N($C6)&lt;=0,$E6=""),"",$E6/$C6)</f>
        <v/>
      </c>
      <c r="H6" s="39">
        <f>IF(OR($C6="",N($C6)&lt;=0,$D6=""),"",$D6/$C6)</f>
        <v/>
      </c>
      <c r="I6" s="31">
        <f>IF(OR($A6="",'設定'!$B$7=""),"",SUMIFS('日次入力'!$J$5:$J$3004,'日次入力'!$B$5:$B$3004,$A6,'日次入力'!$N$5:$N$3004,'設定'!$B$7))</f>
        <v/>
      </c>
      <c r="J6" s="29">
        <f>IF(OR($A6="",'設定'!$B$7=""),"",IF($C6="","勤務時間が未入力",IF($D6&gt;$C6,"工数が勤務時間より多い","")))</f>
        <v/>
      </c>
      <c r="K6" s="67" t="n"/>
      <c r="L6" s="67" t="n"/>
      <c r="M6" s="66" t="n"/>
    </row>
    <row r="7" ht="17" customHeight="1">
      <c r="A7" s="29">
        <f>IF('メンバー'!$B6="","",'メンバー'!$B6)</f>
        <v/>
      </c>
      <c r="B7" s="31">
        <f>IF(OR($A7="",'メンバー'!$D6=""),"",'メンバー'!$D6)</f>
        <v/>
      </c>
      <c r="C7" s="30">
        <f>IF(OR($A7="",'設定'!$B$9="",N('設定'!$B$9)&lt;1,N('設定'!$B$9)&gt;12),"",IF(INDEX('勤務時間'!$C$6:$N$6,1,'設定'!$B$9)="","",INDEX('勤務時間'!$C$6:$N$6,1,'設定'!$B$9)))</f>
        <v/>
      </c>
      <c r="D7" s="30">
        <f>IF(OR($A7="",'設定'!$B$7=""),"",SUMIFS('日次入力'!$I$5:$I$3004,'日次入力'!$B$5:$B$3004,$A7,'日次入力'!$N$5:$N$3004,'設定'!$B$7))</f>
        <v/>
      </c>
      <c r="E7" s="30">
        <f>IF(OR($A7="",'設定'!$B$7=""),"",SUMIFS('日次入力'!$I$5:$I$3004,'日次入力'!$B$5:$B$3004,$A7,'日次入力'!$N$5:$N$3004,'設定'!$B$7,'日次入力'!$K$5:$K$3004,"受注案件"))</f>
        <v/>
      </c>
      <c r="F7" s="30">
        <f>IF(OR($A7="",'設定'!$B$7=""),"",SUMIFS('日次入力'!$I$5:$I$3004,'日次入力'!$B$5:$B$3004,$A7,'日次入力'!$N$5:$N$3004,'設定'!$B$7,'日次入力'!$K$5:$K$3004,"社内・案件外"))</f>
        <v/>
      </c>
      <c r="G7" s="39">
        <f>IF(OR($C7="",N($C7)&lt;=0,$E7=""),"",$E7/$C7)</f>
        <v/>
      </c>
      <c r="H7" s="39">
        <f>IF(OR($C7="",N($C7)&lt;=0,$D7=""),"",$D7/$C7)</f>
        <v/>
      </c>
      <c r="I7" s="31">
        <f>IF(OR($A7="",'設定'!$B$7=""),"",SUMIFS('日次入力'!$J$5:$J$3004,'日次入力'!$B$5:$B$3004,$A7,'日次入力'!$N$5:$N$3004,'設定'!$B$7))</f>
        <v/>
      </c>
      <c r="J7" s="29">
        <f>IF(OR($A7="",'設定'!$B$7=""),"",IF($C7="","勤務時間が未入力",IF($D7&gt;$C7,"工数が勤務時間より多い","")))</f>
        <v/>
      </c>
      <c r="K7" s="67" t="n"/>
      <c r="L7" s="67" t="n"/>
      <c r="M7" s="66" t="n"/>
    </row>
    <row r="8" ht="17" customHeight="1">
      <c r="A8" s="29">
        <f>IF('メンバー'!$B7="","",'メンバー'!$B7)</f>
        <v/>
      </c>
      <c r="B8" s="31">
        <f>IF(OR($A8="",'メンバー'!$D7=""),"",'メンバー'!$D7)</f>
        <v/>
      </c>
      <c r="C8" s="30">
        <f>IF(OR($A8="",'設定'!$B$9="",N('設定'!$B$9)&lt;1,N('設定'!$B$9)&gt;12),"",IF(INDEX('勤務時間'!$C$7:$N$7,1,'設定'!$B$9)="","",INDEX('勤務時間'!$C$7:$N$7,1,'設定'!$B$9)))</f>
        <v/>
      </c>
      <c r="D8" s="30">
        <f>IF(OR($A8="",'設定'!$B$7=""),"",SUMIFS('日次入力'!$I$5:$I$3004,'日次入力'!$B$5:$B$3004,$A8,'日次入力'!$N$5:$N$3004,'設定'!$B$7))</f>
        <v/>
      </c>
      <c r="E8" s="30">
        <f>IF(OR($A8="",'設定'!$B$7=""),"",SUMIFS('日次入力'!$I$5:$I$3004,'日次入力'!$B$5:$B$3004,$A8,'日次入力'!$N$5:$N$3004,'設定'!$B$7,'日次入力'!$K$5:$K$3004,"受注案件"))</f>
        <v/>
      </c>
      <c r="F8" s="30">
        <f>IF(OR($A8="",'設定'!$B$7=""),"",SUMIFS('日次入力'!$I$5:$I$3004,'日次入力'!$B$5:$B$3004,$A8,'日次入力'!$N$5:$N$3004,'設定'!$B$7,'日次入力'!$K$5:$K$3004,"社内・案件外"))</f>
        <v/>
      </c>
      <c r="G8" s="39">
        <f>IF(OR($C8="",N($C8)&lt;=0,$E8=""),"",$E8/$C8)</f>
        <v/>
      </c>
      <c r="H8" s="39">
        <f>IF(OR($C8="",N($C8)&lt;=0,$D8=""),"",$D8/$C8)</f>
        <v/>
      </c>
      <c r="I8" s="31">
        <f>IF(OR($A8="",'設定'!$B$7=""),"",SUMIFS('日次入力'!$J$5:$J$3004,'日次入力'!$B$5:$B$3004,$A8,'日次入力'!$N$5:$N$3004,'設定'!$B$7))</f>
        <v/>
      </c>
      <c r="J8" s="29">
        <f>IF(OR($A8="",'設定'!$B$7=""),"",IF($C8="","勤務時間が未入力",IF($D8&gt;$C8,"工数が勤務時間より多い","")))</f>
        <v/>
      </c>
      <c r="K8" s="67" t="n"/>
      <c r="L8" s="67" t="n"/>
      <c r="M8" s="66" t="n"/>
    </row>
    <row r="9" ht="17" customHeight="1">
      <c r="A9" s="29">
        <f>IF('メンバー'!$B8="","",'メンバー'!$B8)</f>
        <v/>
      </c>
      <c r="B9" s="31">
        <f>IF(OR($A9="",'メンバー'!$D8=""),"",'メンバー'!$D8)</f>
        <v/>
      </c>
      <c r="C9" s="30">
        <f>IF(OR($A9="",'設定'!$B$9="",N('設定'!$B$9)&lt;1,N('設定'!$B$9)&gt;12),"",IF(INDEX('勤務時間'!$C$8:$N$8,1,'設定'!$B$9)="","",INDEX('勤務時間'!$C$8:$N$8,1,'設定'!$B$9)))</f>
        <v/>
      </c>
      <c r="D9" s="30">
        <f>IF(OR($A9="",'設定'!$B$7=""),"",SUMIFS('日次入力'!$I$5:$I$3004,'日次入力'!$B$5:$B$3004,$A9,'日次入力'!$N$5:$N$3004,'設定'!$B$7))</f>
        <v/>
      </c>
      <c r="E9" s="30">
        <f>IF(OR($A9="",'設定'!$B$7=""),"",SUMIFS('日次入力'!$I$5:$I$3004,'日次入力'!$B$5:$B$3004,$A9,'日次入力'!$N$5:$N$3004,'設定'!$B$7,'日次入力'!$K$5:$K$3004,"受注案件"))</f>
        <v/>
      </c>
      <c r="F9" s="30">
        <f>IF(OR($A9="",'設定'!$B$7=""),"",SUMIFS('日次入力'!$I$5:$I$3004,'日次入力'!$B$5:$B$3004,$A9,'日次入力'!$N$5:$N$3004,'設定'!$B$7,'日次入力'!$K$5:$K$3004,"社内・案件外"))</f>
        <v/>
      </c>
      <c r="G9" s="39">
        <f>IF(OR($C9="",N($C9)&lt;=0,$E9=""),"",$E9/$C9)</f>
        <v/>
      </c>
      <c r="H9" s="39">
        <f>IF(OR($C9="",N($C9)&lt;=0,$D9=""),"",$D9/$C9)</f>
        <v/>
      </c>
      <c r="I9" s="31">
        <f>IF(OR($A9="",'設定'!$B$7=""),"",SUMIFS('日次入力'!$J$5:$J$3004,'日次入力'!$B$5:$B$3004,$A9,'日次入力'!$N$5:$N$3004,'設定'!$B$7))</f>
        <v/>
      </c>
      <c r="J9" s="29">
        <f>IF(OR($A9="",'設定'!$B$7=""),"",IF($C9="","勤務時間が未入力",IF($D9&gt;$C9,"工数が勤務時間より多い","")))</f>
        <v/>
      </c>
      <c r="K9" s="67" t="n"/>
      <c r="L9" s="67" t="n"/>
      <c r="M9" s="66" t="n"/>
    </row>
    <row r="10" ht="17" customHeight="1">
      <c r="A10" s="29">
        <f>IF('メンバー'!$B9="","",'メンバー'!$B9)</f>
        <v/>
      </c>
      <c r="B10" s="31">
        <f>IF(OR($A10="",'メンバー'!$D9=""),"",'メンバー'!$D9)</f>
        <v/>
      </c>
      <c r="C10" s="30">
        <f>IF(OR($A10="",'設定'!$B$9="",N('設定'!$B$9)&lt;1,N('設定'!$B$9)&gt;12),"",IF(INDEX('勤務時間'!$C$9:$N$9,1,'設定'!$B$9)="","",INDEX('勤務時間'!$C$9:$N$9,1,'設定'!$B$9)))</f>
        <v/>
      </c>
      <c r="D10" s="30">
        <f>IF(OR($A10="",'設定'!$B$7=""),"",SUMIFS('日次入力'!$I$5:$I$3004,'日次入力'!$B$5:$B$3004,$A10,'日次入力'!$N$5:$N$3004,'設定'!$B$7))</f>
        <v/>
      </c>
      <c r="E10" s="30">
        <f>IF(OR($A10="",'設定'!$B$7=""),"",SUMIFS('日次入力'!$I$5:$I$3004,'日次入力'!$B$5:$B$3004,$A10,'日次入力'!$N$5:$N$3004,'設定'!$B$7,'日次入力'!$K$5:$K$3004,"受注案件"))</f>
        <v/>
      </c>
      <c r="F10" s="30">
        <f>IF(OR($A10="",'設定'!$B$7=""),"",SUMIFS('日次入力'!$I$5:$I$3004,'日次入力'!$B$5:$B$3004,$A10,'日次入力'!$N$5:$N$3004,'設定'!$B$7,'日次入力'!$K$5:$K$3004,"社内・案件外"))</f>
        <v/>
      </c>
      <c r="G10" s="39">
        <f>IF(OR($C10="",N($C10)&lt;=0,$E10=""),"",$E10/$C10)</f>
        <v/>
      </c>
      <c r="H10" s="39">
        <f>IF(OR($C10="",N($C10)&lt;=0,$D10=""),"",$D10/$C10)</f>
        <v/>
      </c>
      <c r="I10" s="31">
        <f>IF(OR($A10="",'設定'!$B$7=""),"",SUMIFS('日次入力'!$J$5:$J$3004,'日次入力'!$B$5:$B$3004,$A10,'日次入力'!$N$5:$N$3004,'設定'!$B$7))</f>
        <v/>
      </c>
      <c r="J10" s="29">
        <f>IF(OR($A10="",'設定'!$B$7=""),"",IF($C10="","勤務時間が未入力",IF($D10&gt;$C10,"工数が勤務時間より多い","")))</f>
        <v/>
      </c>
      <c r="K10" s="67" t="n"/>
      <c r="L10" s="67" t="n"/>
      <c r="M10" s="66" t="n"/>
    </row>
    <row r="11" ht="17" customHeight="1">
      <c r="A11" s="29">
        <f>IF('メンバー'!$B10="","",'メンバー'!$B10)</f>
        <v/>
      </c>
      <c r="B11" s="31">
        <f>IF(OR($A11="",'メンバー'!$D10=""),"",'メンバー'!$D10)</f>
        <v/>
      </c>
      <c r="C11" s="30">
        <f>IF(OR($A11="",'設定'!$B$9="",N('設定'!$B$9)&lt;1,N('設定'!$B$9)&gt;12),"",IF(INDEX('勤務時間'!$C$10:$N$10,1,'設定'!$B$9)="","",INDEX('勤務時間'!$C$10:$N$10,1,'設定'!$B$9)))</f>
        <v/>
      </c>
      <c r="D11" s="30">
        <f>IF(OR($A11="",'設定'!$B$7=""),"",SUMIFS('日次入力'!$I$5:$I$3004,'日次入力'!$B$5:$B$3004,$A11,'日次入力'!$N$5:$N$3004,'設定'!$B$7))</f>
        <v/>
      </c>
      <c r="E11" s="30">
        <f>IF(OR($A11="",'設定'!$B$7=""),"",SUMIFS('日次入力'!$I$5:$I$3004,'日次入力'!$B$5:$B$3004,$A11,'日次入力'!$N$5:$N$3004,'設定'!$B$7,'日次入力'!$K$5:$K$3004,"受注案件"))</f>
        <v/>
      </c>
      <c r="F11" s="30">
        <f>IF(OR($A11="",'設定'!$B$7=""),"",SUMIFS('日次入力'!$I$5:$I$3004,'日次入力'!$B$5:$B$3004,$A11,'日次入力'!$N$5:$N$3004,'設定'!$B$7,'日次入力'!$K$5:$K$3004,"社内・案件外"))</f>
        <v/>
      </c>
      <c r="G11" s="39">
        <f>IF(OR($C11="",N($C11)&lt;=0,$E11=""),"",$E11/$C11)</f>
        <v/>
      </c>
      <c r="H11" s="39">
        <f>IF(OR($C11="",N($C11)&lt;=0,$D11=""),"",$D11/$C11)</f>
        <v/>
      </c>
      <c r="I11" s="31">
        <f>IF(OR($A11="",'設定'!$B$7=""),"",SUMIFS('日次入力'!$J$5:$J$3004,'日次入力'!$B$5:$B$3004,$A11,'日次入力'!$N$5:$N$3004,'設定'!$B$7))</f>
        <v/>
      </c>
      <c r="J11" s="29">
        <f>IF(OR($A11="",'設定'!$B$7=""),"",IF($C11="","勤務時間が未入力",IF($D11&gt;$C11,"工数が勤務時間より多い","")))</f>
        <v/>
      </c>
      <c r="K11" s="67" t="n"/>
      <c r="L11" s="67" t="n"/>
      <c r="M11" s="66" t="n"/>
    </row>
    <row r="12" ht="17" customHeight="1">
      <c r="A12" s="29">
        <f>IF('メンバー'!$B11="","",'メンバー'!$B11)</f>
        <v/>
      </c>
      <c r="B12" s="31">
        <f>IF(OR($A12="",'メンバー'!$D11=""),"",'メンバー'!$D11)</f>
        <v/>
      </c>
      <c r="C12" s="30">
        <f>IF(OR($A12="",'設定'!$B$9="",N('設定'!$B$9)&lt;1,N('設定'!$B$9)&gt;12),"",IF(INDEX('勤務時間'!$C$11:$N$11,1,'設定'!$B$9)="","",INDEX('勤務時間'!$C$11:$N$11,1,'設定'!$B$9)))</f>
        <v/>
      </c>
      <c r="D12" s="30">
        <f>IF(OR($A12="",'設定'!$B$7=""),"",SUMIFS('日次入力'!$I$5:$I$3004,'日次入力'!$B$5:$B$3004,$A12,'日次入力'!$N$5:$N$3004,'設定'!$B$7))</f>
        <v/>
      </c>
      <c r="E12" s="30">
        <f>IF(OR($A12="",'設定'!$B$7=""),"",SUMIFS('日次入力'!$I$5:$I$3004,'日次入力'!$B$5:$B$3004,$A12,'日次入力'!$N$5:$N$3004,'設定'!$B$7,'日次入力'!$K$5:$K$3004,"受注案件"))</f>
        <v/>
      </c>
      <c r="F12" s="30">
        <f>IF(OR($A12="",'設定'!$B$7=""),"",SUMIFS('日次入力'!$I$5:$I$3004,'日次入力'!$B$5:$B$3004,$A12,'日次入力'!$N$5:$N$3004,'設定'!$B$7,'日次入力'!$K$5:$K$3004,"社内・案件外"))</f>
        <v/>
      </c>
      <c r="G12" s="39">
        <f>IF(OR($C12="",N($C12)&lt;=0,$E12=""),"",$E12/$C12)</f>
        <v/>
      </c>
      <c r="H12" s="39">
        <f>IF(OR($C12="",N($C12)&lt;=0,$D12=""),"",$D12/$C12)</f>
        <v/>
      </c>
      <c r="I12" s="31">
        <f>IF(OR($A12="",'設定'!$B$7=""),"",SUMIFS('日次入力'!$J$5:$J$3004,'日次入力'!$B$5:$B$3004,$A12,'日次入力'!$N$5:$N$3004,'設定'!$B$7))</f>
        <v/>
      </c>
      <c r="J12" s="29">
        <f>IF(OR($A12="",'設定'!$B$7=""),"",IF($C12="","勤務時間が未入力",IF($D12&gt;$C12,"工数が勤務時間より多い","")))</f>
        <v/>
      </c>
      <c r="K12" s="67" t="n"/>
      <c r="L12" s="67" t="n"/>
      <c r="M12" s="66" t="n"/>
    </row>
    <row r="13" ht="17" customHeight="1">
      <c r="A13" s="29">
        <f>IF('メンバー'!$B12="","",'メンバー'!$B12)</f>
        <v/>
      </c>
      <c r="B13" s="31">
        <f>IF(OR($A13="",'メンバー'!$D12=""),"",'メンバー'!$D12)</f>
        <v/>
      </c>
      <c r="C13" s="30">
        <f>IF(OR($A13="",'設定'!$B$9="",N('設定'!$B$9)&lt;1,N('設定'!$B$9)&gt;12),"",IF(INDEX('勤務時間'!$C$12:$N$12,1,'設定'!$B$9)="","",INDEX('勤務時間'!$C$12:$N$12,1,'設定'!$B$9)))</f>
        <v/>
      </c>
      <c r="D13" s="30">
        <f>IF(OR($A13="",'設定'!$B$7=""),"",SUMIFS('日次入力'!$I$5:$I$3004,'日次入力'!$B$5:$B$3004,$A13,'日次入力'!$N$5:$N$3004,'設定'!$B$7))</f>
        <v/>
      </c>
      <c r="E13" s="30">
        <f>IF(OR($A13="",'設定'!$B$7=""),"",SUMIFS('日次入力'!$I$5:$I$3004,'日次入力'!$B$5:$B$3004,$A13,'日次入力'!$N$5:$N$3004,'設定'!$B$7,'日次入力'!$K$5:$K$3004,"受注案件"))</f>
        <v/>
      </c>
      <c r="F13" s="30">
        <f>IF(OR($A13="",'設定'!$B$7=""),"",SUMIFS('日次入力'!$I$5:$I$3004,'日次入力'!$B$5:$B$3004,$A13,'日次入力'!$N$5:$N$3004,'設定'!$B$7,'日次入力'!$K$5:$K$3004,"社内・案件外"))</f>
        <v/>
      </c>
      <c r="G13" s="39">
        <f>IF(OR($C13="",N($C13)&lt;=0,$E13=""),"",$E13/$C13)</f>
        <v/>
      </c>
      <c r="H13" s="39">
        <f>IF(OR($C13="",N($C13)&lt;=0,$D13=""),"",$D13/$C13)</f>
        <v/>
      </c>
      <c r="I13" s="31">
        <f>IF(OR($A13="",'設定'!$B$7=""),"",SUMIFS('日次入力'!$J$5:$J$3004,'日次入力'!$B$5:$B$3004,$A13,'日次入力'!$N$5:$N$3004,'設定'!$B$7))</f>
        <v/>
      </c>
      <c r="J13" s="29">
        <f>IF(OR($A13="",'設定'!$B$7=""),"",IF($C13="","勤務時間が未入力",IF($D13&gt;$C13,"工数が勤務時間より多い","")))</f>
        <v/>
      </c>
      <c r="K13" s="67" t="n"/>
      <c r="L13" s="67" t="n"/>
      <c r="M13" s="66" t="n"/>
    </row>
    <row r="14" ht="17" customHeight="1">
      <c r="A14" s="29">
        <f>IF('メンバー'!$B13="","",'メンバー'!$B13)</f>
        <v/>
      </c>
      <c r="B14" s="31">
        <f>IF(OR($A14="",'メンバー'!$D13=""),"",'メンバー'!$D13)</f>
        <v/>
      </c>
      <c r="C14" s="30">
        <f>IF(OR($A14="",'設定'!$B$9="",N('設定'!$B$9)&lt;1,N('設定'!$B$9)&gt;12),"",IF(INDEX('勤務時間'!$C$13:$N$13,1,'設定'!$B$9)="","",INDEX('勤務時間'!$C$13:$N$13,1,'設定'!$B$9)))</f>
        <v/>
      </c>
      <c r="D14" s="30">
        <f>IF(OR($A14="",'設定'!$B$7=""),"",SUMIFS('日次入力'!$I$5:$I$3004,'日次入力'!$B$5:$B$3004,$A14,'日次入力'!$N$5:$N$3004,'設定'!$B$7))</f>
        <v/>
      </c>
      <c r="E14" s="30">
        <f>IF(OR($A14="",'設定'!$B$7=""),"",SUMIFS('日次入力'!$I$5:$I$3004,'日次入力'!$B$5:$B$3004,$A14,'日次入力'!$N$5:$N$3004,'設定'!$B$7,'日次入力'!$K$5:$K$3004,"受注案件"))</f>
        <v/>
      </c>
      <c r="F14" s="30">
        <f>IF(OR($A14="",'設定'!$B$7=""),"",SUMIFS('日次入力'!$I$5:$I$3004,'日次入力'!$B$5:$B$3004,$A14,'日次入力'!$N$5:$N$3004,'設定'!$B$7,'日次入力'!$K$5:$K$3004,"社内・案件外"))</f>
        <v/>
      </c>
      <c r="G14" s="39">
        <f>IF(OR($C14="",N($C14)&lt;=0,$E14=""),"",$E14/$C14)</f>
        <v/>
      </c>
      <c r="H14" s="39">
        <f>IF(OR($C14="",N($C14)&lt;=0,$D14=""),"",$D14/$C14)</f>
        <v/>
      </c>
      <c r="I14" s="31">
        <f>IF(OR($A14="",'設定'!$B$7=""),"",SUMIFS('日次入力'!$J$5:$J$3004,'日次入力'!$B$5:$B$3004,$A14,'日次入力'!$N$5:$N$3004,'設定'!$B$7))</f>
        <v/>
      </c>
      <c r="J14" s="29">
        <f>IF(OR($A14="",'設定'!$B$7=""),"",IF($C14="","勤務時間が未入力",IF($D14&gt;$C14,"工数が勤務時間より多い","")))</f>
        <v/>
      </c>
      <c r="K14" s="67" t="n"/>
      <c r="L14" s="67" t="n"/>
      <c r="M14" s="66" t="n"/>
    </row>
    <row r="15" ht="17" customHeight="1">
      <c r="A15" s="29">
        <f>IF('メンバー'!$B14="","",'メンバー'!$B14)</f>
        <v/>
      </c>
      <c r="B15" s="31">
        <f>IF(OR($A15="",'メンバー'!$D14=""),"",'メンバー'!$D14)</f>
        <v/>
      </c>
      <c r="C15" s="30">
        <f>IF(OR($A15="",'設定'!$B$9="",N('設定'!$B$9)&lt;1,N('設定'!$B$9)&gt;12),"",IF(INDEX('勤務時間'!$C$14:$N$14,1,'設定'!$B$9)="","",INDEX('勤務時間'!$C$14:$N$14,1,'設定'!$B$9)))</f>
        <v/>
      </c>
      <c r="D15" s="30">
        <f>IF(OR($A15="",'設定'!$B$7=""),"",SUMIFS('日次入力'!$I$5:$I$3004,'日次入力'!$B$5:$B$3004,$A15,'日次入力'!$N$5:$N$3004,'設定'!$B$7))</f>
        <v/>
      </c>
      <c r="E15" s="30">
        <f>IF(OR($A15="",'設定'!$B$7=""),"",SUMIFS('日次入力'!$I$5:$I$3004,'日次入力'!$B$5:$B$3004,$A15,'日次入力'!$N$5:$N$3004,'設定'!$B$7,'日次入力'!$K$5:$K$3004,"受注案件"))</f>
        <v/>
      </c>
      <c r="F15" s="30">
        <f>IF(OR($A15="",'設定'!$B$7=""),"",SUMIFS('日次入力'!$I$5:$I$3004,'日次入力'!$B$5:$B$3004,$A15,'日次入力'!$N$5:$N$3004,'設定'!$B$7,'日次入力'!$K$5:$K$3004,"社内・案件外"))</f>
        <v/>
      </c>
      <c r="G15" s="39">
        <f>IF(OR($C15="",N($C15)&lt;=0,$E15=""),"",$E15/$C15)</f>
        <v/>
      </c>
      <c r="H15" s="39">
        <f>IF(OR($C15="",N($C15)&lt;=0,$D15=""),"",$D15/$C15)</f>
        <v/>
      </c>
      <c r="I15" s="31">
        <f>IF(OR($A15="",'設定'!$B$7=""),"",SUMIFS('日次入力'!$J$5:$J$3004,'日次入力'!$B$5:$B$3004,$A15,'日次入力'!$N$5:$N$3004,'設定'!$B$7))</f>
        <v/>
      </c>
      <c r="J15" s="29">
        <f>IF(OR($A15="",'設定'!$B$7=""),"",IF($C15="","勤務時間が未入力",IF($D15&gt;$C15,"工数が勤務時間より多い","")))</f>
        <v/>
      </c>
      <c r="K15" s="67" t="n"/>
      <c r="L15" s="67" t="n"/>
      <c r="M15" s="66" t="n"/>
    </row>
    <row r="16" ht="17" customHeight="1">
      <c r="A16" s="29">
        <f>IF('メンバー'!$B15="","",'メンバー'!$B15)</f>
        <v/>
      </c>
      <c r="B16" s="31">
        <f>IF(OR($A16="",'メンバー'!$D15=""),"",'メンバー'!$D15)</f>
        <v/>
      </c>
      <c r="C16" s="30">
        <f>IF(OR($A16="",'設定'!$B$9="",N('設定'!$B$9)&lt;1,N('設定'!$B$9)&gt;12),"",IF(INDEX('勤務時間'!$C$15:$N$15,1,'設定'!$B$9)="","",INDEX('勤務時間'!$C$15:$N$15,1,'設定'!$B$9)))</f>
        <v/>
      </c>
      <c r="D16" s="30">
        <f>IF(OR($A16="",'設定'!$B$7=""),"",SUMIFS('日次入力'!$I$5:$I$3004,'日次入力'!$B$5:$B$3004,$A16,'日次入力'!$N$5:$N$3004,'設定'!$B$7))</f>
        <v/>
      </c>
      <c r="E16" s="30">
        <f>IF(OR($A16="",'設定'!$B$7=""),"",SUMIFS('日次入力'!$I$5:$I$3004,'日次入力'!$B$5:$B$3004,$A16,'日次入力'!$N$5:$N$3004,'設定'!$B$7,'日次入力'!$K$5:$K$3004,"受注案件"))</f>
        <v/>
      </c>
      <c r="F16" s="30">
        <f>IF(OR($A16="",'設定'!$B$7=""),"",SUMIFS('日次入力'!$I$5:$I$3004,'日次入力'!$B$5:$B$3004,$A16,'日次入力'!$N$5:$N$3004,'設定'!$B$7,'日次入力'!$K$5:$K$3004,"社内・案件外"))</f>
        <v/>
      </c>
      <c r="G16" s="39">
        <f>IF(OR($C16="",N($C16)&lt;=0,$E16=""),"",$E16/$C16)</f>
        <v/>
      </c>
      <c r="H16" s="39">
        <f>IF(OR($C16="",N($C16)&lt;=0,$D16=""),"",$D16/$C16)</f>
        <v/>
      </c>
      <c r="I16" s="31">
        <f>IF(OR($A16="",'設定'!$B$7=""),"",SUMIFS('日次入力'!$J$5:$J$3004,'日次入力'!$B$5:$B$3004,$A16,'日次入力'!$N$5:$N$3004,'設定'!$B$7))</f>
        <v/>
      </c>
      <c r="J16" s="29">
        <f>IF(OR($A16="",'設定'!$B$7=""),"",IF($C16="","勤務時間が未入力",IF($D16&gt;$C16,"工数が勤務時間より多い","")))</f>
        <v/>
      </c>
      <c r="K16" s="67" t="n"/>
      <c r="L16" s="67" t="n"/>
      <c r="M16" s="66" t="n"/>
    </row>
    <row r="17" ht="17" customHeight="1">
      <c r="A17" s="29">
        <f>IF('メンバー'!$B16="","",'メンバー'!$B16)</f>
        <v/>
      </c>
      <c r="B17" s="31">
        <f>IF(OR($A17="",'メンバー'!$D16=""),"",'メンバー'!$D16)</f>
        <v/>
      </c>
      <c r="C17" s="30">
        <f>IF(OR($A17="",'設定'!$B$9="",N('設定'!$B$9)&lt;1,N('設定'!$B$9)&gt;12),"",IF(INDEX('勤務時間'!$C$16:$N$16,1,'設定'!$B$9)="","",INDEX('勤務時間'!$C$16:$N$16,1,'設定'!$B$9)))</f>
        <v/>
      </c>
      <c r="D17" s="30">
        <f>IF(OR($A17="",'設定'!$B$7=""),"",SUMIFS('日次入力'!$I$5:$I$3004,'日次入力'!$B$5:$B$3004,$A17,'日次入力'!$N$5:$N$3004,'設定'!$B$7))</f>
        <v/>
      </c>
      <c r="E17" s="30">
        <f>IF(OR($A17="",'設定'!$B$7=""),"",SUMIFS('日次入力'!$I$5:$I$3004,'日次入力'!$B$5:$B$3004,$A17,'日次入力'!$N$5:$N$3004,'設定'!$B$7,'日次入力'!$K$5:$K$3004,"受注案件"))</f>
        <v/>
      </c>
      <c r="F17" s="30">
        <f>IF(OR($A17="",'設定'!$B$7=""),"",SUMIFS('日次入力'!$I$5:$I$3004,'日次入力'!$B$5:$B$3004,$A17,'日次入力'!$N$5:$N$3004,'設定'!$B$7,'日次入力'!$K$5:$K$3004,"社内・案件外"))</f>
        <v/>
      </c>
      <c r="G17" s="39">
        <f>IF(OR($C17="",N($C17)&lt;=0,$E17=""),"",$E17/$C17)</f>
        <v/>
      </c>
      <c r="H17" s="39">
        <f>IF(OR($C17="",N($C17)&lt;=0,$D17=""),"",$D17/$C17)</f>
        <v/>
      </c>
      <c r="I17" s="31">
        <f>IF(OR($A17="",'設定'!$B$7=""),"",SUMIFS('日次入力'!$J$5:$J$3004,'日次入力'!$B$5:$B$3004,$A17,'日次入力'!$N$5:$N$3004,'設定'!$B$7))</f>
        <v/>
      </c>
      <c r="J17" s="29">
        <f>IF(OR($A17="",'設定'!$B$7=""),"",IF($C17="","勤務時間が未入力",IF($D17&gt;$C17,"工数が勤務時間より多い","")))</f>
        <v/>
      </c>
      <c r="K17" s="67" t="n"/>
      <c r="L17" s="67" t="n"/>
      <c r="M17" s="66" t="n"/>
    </row>
    <row r="18" ht="17" customHeight="1">
      <c r="A18" s="29">
        <f>IF('メンバー'!$B17="","",'メンバー'!$B17)</f>
        <v/>
      </c>
      <c r="B18" s="31">
        <f>IF(OR($A18="",'メンバー'!$D17=""),"",'メンバー'!$D17)</f>
        <v/>
      </c>
      <c r="C18" s="30">
        <f>IF(OR($A18="",'設定'!$B$9="",N('設定'!$B$9)&lt;1,N('設定'!$B$9)&gt;12),"",IF(INDEX('勤務時間'!$C$17:$N$17,1,'設定'!$B$9)="","",INDEX('勤務時間'!$C$17:$N$17,1,'設定'!$B$9)))</f>
        <v/>
      </c>
      <c r="D18" s="30">
        <f>IF(OR($A18="",'設定'!$B$7=""),"",SUMIFS('日次入力'!$I$5:$I$3004,'日次入力'!$B$5:$B$3004,$A18,'日次入力'!$N$5:$N$3004,'設定'!$B$7))</f>
        <v/>
      </c>
      <c r="E18" s="30">
        <f>IF(OR($A18="",'設定'!$B$7=""),"",SUMIFS('日次入力'!$I$5:$I$3004,'日次入力'!$B$5:$B$3004,$A18,'日次入力'!$N$5:$N$3004,'設定'!$B$7,'日次入力'!$K$5:$K$3004,"受注案件"))</f>
        <v/>
      </c>
      <c r="F18" s="30">
        <f>IF(OR($A18="",'設定'!$B$7=""),"",SUMIFS('日次入力'!$I$5:$I$3004,'日次入力'!$B$5:$B$3004,$A18,'日次入力'!$N$5:$N$3004,'設定'!$B$7,'日次入力'!$K$5:$K$3004,"社内・案件外"))</f>
        <v/>
      </c>
      <c r="G18" s="39">
        <f>IF(OR($C18="",N($C18)&lt;=0,$E18=""),"",$E18/$C18)</f>
        <v/>
      </c>
      <c r="H18" s="39">
        <f>IF(OR($C18="",N($C18)&lt;=0,$D18=""),"",$D18/$C18)</f>
        <v/>
      </c>
      <c r="I18" s="31">
        <f>IF(OR($A18="",'設定'!$B$7=""),"",SUMIFS('日次入力'!$J$5:$J$3004,'日次入力'!$B$5:$B$3004,$A18,'日次入力'!$N$5:$N$3004,'設定'!$B$7))</f>
        <v/>
      </c>
      <c r="J18" s="29">
        <f>IF(OR($A18="",'設定'!$B$7=""),"",IF($C18="","勤務時間が未入力",IF($D18&gt;$C18,"工数が勤務時間より多い","")))</f>
        <v/>
      </c>
      <c r="K18" s="67" t="n"/>
      <c r="L18" s="67" t="n"/>
      <c r="M18" s="66" t="n"/>
    </row>
    <row r="19" ht="17" customHeight="1">
      <c r="A19" s="29">
        <f>IF('メンバー'!$B18="","",'メンバー'!$B18)</f>
        <v/>
      </c>
      <c r="B19" s="31">
        <f>IF(OR($A19="",'メンバー'!$D18=""),"",'メンバー'!$D18)</f>
        <v/>
      </c>
      <c r="C19" s="30">
        <f>IF(OR($A19="",'設定'!$B$9="",N('設定'!$B$9)&lt;1,N('設定'!$B$9)&gt;12),"",IF(INDEX('勤務時間'!$C$18:$N$18,1,'設定'!$B$9)="","",INDEX('勤務時間'!$C$18:$N$18,1,'設定'!$B$9)))</f>
        <v/>
      </c>
      <c r="D19" s="30">
        <f>IF(OR($A19="",'設定'!$B$7=""),"",SUMIFS('日次入力'!$I$5:$I$3004,'日次入力'!$B$5:$B$3004,$A19,'日次入力'!$N$5:$N$3004,'設定'!$B$7))</f>
        <v/>
      </c>
      <c r="E19" s="30">
        <f>IF(OR($A19="",'設定'!$B$7=""),"",SUMIFS('日次入力'!$I$5:$I$3004,'日次入力'!$B$5:$B$3004,$A19,'日次入力'!$N$5:$N$3004,'設定'!$B$7,'日次入力'!$K$5:$K$3004,"受注案件"))</f>
        <v/>
      </c>
      <c r="F19" s="30">
        <f>IF(OR($A19="",'設定'!$B$7=""),"",SUMIFS('日次入力'!$I$5:$I$3004,'日次入力'!$B$5:$B$3004,$A19,'日次入力'!$N$5:$N$3004,'設定'!$B$7,'日次入力'!$K$5:$K$3004,"社内・案件外"))</f>
        <v/>
      </c>
      <c r="G19" s="39">
        <f>IF(OR($C19="",N($C19)&lt;=0,$E19=""),"",$E19/$C19)</f>
        <v/>
      </c>
      <c r="H19" s="39">
        <f>IF(OR($C19="",N($C19)&lt;=0,$D19=""),"",$D19/$C19)</f>
        <v/>
      </c>
      <c r="I19" s="31">
        <f>IF(OR($A19="",'設定'!$B$7=""),"",SUMIFS('日次入力'!$J$5:$J$3004,'日次入力'!$B$5:$B$3004,$A19,'日次入力'!$N$5:$N$3004,'設定'!$B$7))</f>
        <v/>
      </c>
      <c r="J19" s="29">
        <f>IF(OR($A19="",'設定'!$B$7=""),"",IF($C19="","勤務時間が未入力",IF($D19&gt;$C19,"工数が勤務時間より多い","")))</f>
        <v/>
      </c>
      <c r="K19" s="67" t="n"/>
      <c r="L19" s="67" t="n"/>
      <c r="M19" s="66" t="n"/>
    </row>
    <row r="20" ht="17" customHeight="1">
      <c r="A20" s="29">
        <f>IF('メンバー'!$B19="","",'メンバー'!$B19)</f>
        <v/>
      </c>
      <c r="B20" s="31">
        <f>IF(OR($A20="",'メンバー'!$D19=""),"",'メンバー'!$D19)</f>
        <v/>
      </c>
      <c r="C20" s="30">
        <f>IF(OR($A20="",'設定'!$B$9="",N('設定'!$B$9)&lt;1,N('設定'!$B$9)&gt;12),"",IF(INDEX('勤務時間'!$C$19:$N$19,1,'設定'!$B$9)="","",INDEX('勤務時間'!$C$19:$N$19,1,'設定'!$B$9)))</f>
        <v/>
      </c>
      <c r="D20" s="30">
        <f>IF(OR($A20="",'設定'!$B$7=""),"",SUMIFS('日次入力'!$I$5:$I$3004,'日次入力'!$B$5:$B$3004,$A20,'日次入力'!$N$5:$N$3004,'設定'!$B$7))</f>
        <v/>
      </c>
      <c r="E20" s="30">
        <f>IF(OR($A20="",'設定'!$B$7=""),"",SUMIFS('日次入力'!$I$5:$I$3004,'日次入力'!$B$5:$B$3004,$A20,'日次入力'!$N$5:$N$3004,'設定'!$B$7,'日次入力'!$K$5:$K$3004,"受注案件"))</f>
        <v/>
      </c>
      <c r="F20" s="30">
        <f>IF(OR($A20="",'設定'!$B$7=""),"",SUMIFS('日次入力'!$I$5:$I$3004,'日次入力'!$B$5:$B$3004,$A20,'日次入力'!$N$5:$N$3004,'設定'!$B$7,'日次入力'!$K$5:$K$3004,"社内・案件外"))</f>
        <v/>
      </c>
      <c r="G20" s="39">
        <f>IF(OR($C20="",N($C20)&lt;=0,$E20=""),"",$E20/$C20)</f>
        <v/>
      </c>
      <c r="H20" s="39">
        <f>IF(OR($C20="",N($C20)&lt;=0,$D20=""),"",$D20/$C20)</f>
        <v/>
      </c>
      <c r="I20" s="31">
        <f>IF(OR($A20="",'設定'!$B$7=""),"",SUMIFS('日次入力'!$J$5:$J$3004,'日次入力'!$B$5:$B$3004,$A20,'日次入力'!$N$5:$N$3004,'設定'!$B$7))</f>
        <v/>
      </c>
      <c r="J20" s="29">
        <f>IF(OR($A20="",'設定'!$B$7=""),"",IF($C20="","勤務時間が未入力",IF($D20&gt;$C20,"工数が勤務時間より多い","")))</f>
        <v/>
      </c>
      <c r="K20" s="67" t="n"/>
      <c r="L20" s="67" t="n"/>
      <c r="M20" s="66" t="n"/>
    </row>
    <row r="21" ht="17" customHeight="1">
      <c r="A21" s="29">
        <f>IF('メンバー'!$B20="","",'メンバー'!$B20)</f>
        <v/>
      </c>
      <c r="B21" s="31">
        <f>IF(OR($A21="",'メンバー'!$D20=""),"",'メンバー'!$D20)</f>
        <v/>
      </c>
      <c r="C21" s="30">
        <f>IF(OR($A21="",'設定'!$B$9="",N('設定'!$B$9)&lt;1,N('設定'!$B$9)&gt;12),"",IF(INDEX('勤務時間'!$C$20:$N$20,1,'設定'!$B$9)="","",INDEX('勤務時間'!$C$20:$N$20,1,'設定'!$B$9)))</f>
        <v/>
      </c>
      <c r="D21" s="30">
        <f>IF(OR($A21="",'設定'!$B$7=""),"",SUMIFS('日次入力'!$I$5:$I$3004,'日次入力'!$B$5:$B$3004,$A21,'日次入力'!$N$5:$N$3004,'設定'!$B$7))</f>
        <v/>
      </c>
      <c r="E21" s="30">
        <f>IF(OR($A21="",'設定'!$B$7=""),"",SUMIFS('日次入力'!$I$5:$I$3004,'日次入力'!$B$5:$B$3004,$A21,'日次入力'!$N$5:$N$3004,'設定'!$B$7,'日次入力'!$K$5:$K$3004,"受注案件"))</f>
        <v/>
      </c>
      <c r="F21" s="30">
        <f>IF(OR($A21="",'設定'!$B$7=""),"",SUMIFS('日次入力'!$I$5:$I$3004,'日次入力'!$B$5:$B$3004,$A21,'日次入力'!$N$5:$N$3004,'設定'!$B$7,'日次入力'!$K$5:$K$3004,"社内・案件外"))</f>
        <v/>
      </c>
      <c r="G21" s="39">
        <f>IF(OR($C21="",N($C21)&lt;=0,$E21=""),"",$E21/$C21)</f>
        <v/>
      </c>
      <c r="H21" s="39">
        <f>IF(OR($C21="",N($C21)&lt;=0,$D21=""),"",$D21/$C21)</f>
        <v/>
      </c>
      <c r="I21" s="31">
        <f>IF(OR($A21="",'設定'!$B$7=""),"",SUMIFS('日次入力'!$J$5:$J$3004,'日次入力'!$B$5:$B$3004,$A21,'日次入力'!$N$5:$N$3004,'設定'!$B$7))</f>
        <v/>
      </c>
      <c r="J21" s="29">
        <f>IF(OR($A21="",'設定'!$B$7=""),"",IF($C21="","勤務時間が未入力",IF($D21&gt;$C21,"工数が勤務時間より多い","")))</f>
        <v/>
      </c>
      <c r="K21" s="67" t="n"/>
      <c r="L21" s="67" t="n"/>
      <c r="M21" s="66" t="n"/>
    </row>
    <row r="22" ht="17" customHeight="1">
      <c r="A22" s="29">
        <f>IF('メンバー'!$B21="","",'メンバー'!$B21)</f>
        <v/>
      </c>
      <c r="B22" s="31">
        <f>IF(OR($A22="",'メンバー'!$D21=""),"",'メンバー'!$D21)</f>
        <v/>
      </c>
      <c r="C22" s="30">
        <f>IF(OR($A22="",'設定'!$B$9="",N('設定'!$B$9)&lt;1,N('設定'!$B$9)&gt;12),"",IF(INDEX('勤務時間'!$C$21:$N$21,1,'設定'!$B$9)="","",INDEX('勤務時間'!$C$21:$N$21,1,'設定'!$B$9)))</f>
        <v/>
      </c>
      <c r="D22" s="30">
        <f>IF(OR($A22="",'設定'!$B$7=""),"",SUMIFS('日次入力'!$I$5:$I$3004,'日次入力'!$B$5:$B$3004,$A22,'日次入力'!$N$5:$N$3004,'設定'!$B$7))</f>
        <v/>
      </c>
      <c r="E22" s="30">
        <f>IF(OR($A22="",'設定'!$B$7=""),"",SUMIFS('日次入力'!$I$5:$I$3004,'日次入力'!$B$5:$B$3004,$A22,'日次入力'!$N$5:$N$3004,'設定'!$B$7,'日次入力'!$K$5:$K$3004,"受注案件"))</f>
        <v/>
      </c>
      <c r="F22" s="30">
        <f>IF(OR($A22="",'設定'!$B$7=""),"",SUMIFS('日次入力'!$I$5:$I$3004,'日次入力'!$B$5:$B$3004,$A22,'日次入力'!$N$5:$N$3004,'設定'!$B$7,'日次入力'!$K$5:$K$3004,"社内・案件外"))</f>
        <v/>
      </c>
      <c r="G22" s="39">
        <f>IF(OR($C22="",N($C22)&lt;=0,$E22=""),"",$E22/$C22)</f>
        <v/>
      </c>
      <c r="H22" s="39">
        <f>IF(OR($C22="",N($C22)&lt;=0,$D22=""),"",$D22/$C22)</f>
        <v/>
      </c>
      <c r="I22" s="31">
        <f>IF(OR($A22="",'設定'!$B$7=""),"",SUMIFS('日次入力'!$J$5:$J$3004,'日次入力'!$B$5:$B$3004,$A22,'日次入力'!$N$5:$N$3004,'設定'!$B$7))</f>
        <v/>
      </c>
      <c r="J22" s="29">
        <f>IF(OR($A22="",'設定'!$B$7=""),"",IF($C22="","勤務時間が未入力",IF($D22&gt;$C22,"工数が勤務時間より多い","")))</f>
        <v/>
      </c>
      <c r="K22" s="67" t="n"/>
      <c r="L22" s="67" t="n"/>
      <c r="M22" s="66" t="n"/>
    </row>
    <row r="23" ht="17" customHeight="1">
      <c r="A23" s="29">
        <f>IF('メンバー'!$B22="","",'メンバー'!$B22)</f>
        <v/>
      </c>
      <c r="B23" s="31">
        <f>IF(OR($A23="",'メンバー'!$D22=""),"",'メンバー'!$D22)</f>
        <v/>
      </c>
      <c r="C23" s="30">
        <f>IF(OR($A23="",'設定'!$B$9="",N('設定'!$B$9)&lt;1,N('設定'!$B$9)&gt;12),"",IF(INDEX('勤務時間'!$C$22:$N$22,1,'設定'!$B$9)="","",INDEX('勤務時間'!$C$22:$N$22,1,'設定'!$B$9)))</f>
        <v/>
      </c>
      <c r="D23" s="30">
        <f>IF(OR($A23="",'設定'!$B$7=""),"",SUMIFS('日次入力'!$I$5:$I$3004,'日次入力'!$B$5:$B$3004,$A23,'日次入力'!$N$5:$N$3004,'設定'!$B$7))</f>
        <v/>
      </c>
      <c r="E23" s="30">
        <f>IF(OR($A23="",'設定'!$B$7=""),"",SUMIFS('日次入力'!$I$5:$I$3004,'日次入力'!$B$5:$B$3004,$A23,'日次入力'!$N$5:$N$3004,'設定'!$B$7,'日次入力'!$K$5:$K$3004,"受注案件"))</f>
        <v/>
      </c>
      <c r="F23" s="30">
        <f>IF(OR($A23="",'設定'!$B$7=""),"",SUMIFS('日次入力'!$I$5:$I$3004,'日次入力'!$B$5:$B$3004,$A23,'日次入力'!$N$5:$N$3004,'設定'!$B$7,'日次入力'!$K$5:$K$3004,"社内・案件外"))</f>
        <v/>
      </c>
      <c r="G23" s="39">
        <f>IF(OR($C23="",N($C23)&lt;=0,$E23=""),"",$E23/$C23)</f>
        <v/>
      </c>
      <c r="H23" s="39">
        <f>IF(OR($C23="",N($C23)&lt;=0,$D23=""),"",$D23/$C23)</f>
        <v/>
      </c>
      <c r="I23" s="31">
        <f>IF(OR($A23="",'設定'!$B$7=""),"",SUMIFS('日次入力'!$J$5:$J$3004,'日次入力'!$B$5:$B$3004,$A23,'日次入力'!$N$5:$N$3004,'設定'!$B$7))</f>
        <v/>
      </c>
      <c r="J23" s="29">
        <f>IF(OR($A23="",'設定'!$B$7=""),"",IF($C23="","勤務時間が未入力",IF($D23&gt;$C23,"工数が勤務時間より多い","")))</f>
        <v/>
      </c>
      <c r="K23" s="67" t="n"/>
      <c r="L23" s="67" t="n"/>
      <c r="M23" s="66" t="n"/>
    </row>
    <row r="24" ht="17" customHeight="1">
      <c r="A24" s="29">
        <f>IF('メンバー'!$B23="","",'メンバー'!$B23)</f>
        <v/>
      </c>
      <c r="B24" s="31">
        <f>IF(OR($A24="",'メンバー'!$D23=""),"",'メンバー'!$D23)</f>
        <v/>
      </c>
      <c r="C24" s="30">
        <f>IF(OR($A24="",'設定'!$B$9="",N('設定'!$B$9)&lt;1,N('設定'!$B$9)&gt;12),"",IF(INDEX('勤務時間'!$C$23:$N$23,1,'設定'!$B$9)="","",INDEX('勤務時間'!$C$23:$N$23,1,'設定'!$B$9)))</f>
        <v/>
      </c>
      <c r="D24" s="30">
        <f>IF(OR($A24="",'設定'!$B$7=""),"",SUMIFS('日次入力'!$I$5:$I$3004,'日次入力'!$B$5:$B$3004,$A24,'日次入力'!$N$5:$N$3004,'設定'!$B$7))</f>
        <v/>
      </c>
      <c r="E24" s="30">
        <f>IF(OR($A24="",'設定'!$B$7=""),"",SUMIFS('日次入力'!$I$5:$I$3004,'日次入力'!$B$5:$B$3004,$A24,'日次入力'!$N$5:$N$3004,'設定'!$B$7,'日次入力'!$K$5:$K$3004,"受注案件"))</f>
        <v/>
      </c>
      <c r="F24" s="30">
        <f>IF(OR($A24="",'設定'!$B$7=""),"",SUMIFS('日次入力'!$I$5:$I$3004,'日次入力'!$B$5:$B$3004,$A24,'日次入力'!$N$5:$N$3004,'設定'!$B$7,'日次入力'!$K$5:$K$3004,"社内・案件外"))</f>
        <v/>
      </c>
      <c r="G24" s="39">
        <f>IF(OR($C24="",N($C24)&lt;=0,$E24=""),"",$E24/$C24)</f>
        <v/>
      </c>
      <c r="H24" s="39">
        <f>IF(OR($C24="",N($C24)&lt;=0,$D24=""),"",$D24/$C24)</f>
        <v/>
      </c>
      <c r="I24" s="31">
        <f>IF(OR($A24="",'設定'!$B$7=""),"",SUMIFS('日次入力'!$J$5:$J$3004,'日次入力'!$B$5:$B$3004,$A24,'日次入力'!$N$5:$N$3004,'設定'!$B$7))</f>
        <v/>
      </c>
      <c r="J24" s="29">
        <f>IF(OR($A24="",'設定'!$B$7=""),"",IF($C24="","勤務時間が未入力",IF($D24&gt;$C24,"工数が勤務時間より多い","")))</f>
        <v/>
      </c>
      <c r="K24" s="67" t="n"/>
      <c r="L24" s="67" t="n"/>
      <c r="M24" s="66" t="n"/>
    </row>
    <row r="25" ht="17" customHeight="1">
      <c r="A25" s="29">
        <f>IF('メンバー'!$B24="","",'メンバー'!$B24)</f>
        <v/>
      </c>
      <c r="B25" s="31">
        <f>IF(OR($A25="",'メンバー'!$D24=""),"",'メンバー'!$D24)</f>
        <v/>
      </c>
      <c r="C25" s="30">
        <f>IF(OR($A25="",'設定'!$B$9="",N('設定'!$B$9)&lt;1,N('設定'!$B$9)&gt;12),"",IF(INDEX('勤務時間'!$C$24:$N$24,1,'設定'!$B$9)="","",INDEX('勤務時間'!$C$24:$N$24,1,'設定'!$B$9)))</f>
        <v/>
      </c>
      <c r="D25" s="30">
        <f>IF(OR($A25="",'設定'!$B$7=""),"",SUMIFS('日次入力'!$I$5:$I$3004,'日次入力'!$B$5:$B$3004,$A25,'日次入力'!$N$5:$N$3004,'設定'!$B$7))</f>
        <v/>
      </c>
      <c r="E25" s="30">
        <f>IF(OR($A25="",'設定'!$B$7=""),"",SUMIFS('日次入力'!$I$5:$I$3004,'日次入力'!$B$5:$B$3004,$A25,'日次入力'!$N$5:$N$3004,'設定'!$B$7,'日次入力'!$K$5:$K$3004,"受注案件"))</f>
        <v/>
      </c>
      <c r="F25" s="30">
        <f>IF(OR($A25="",'設定'!$B$7=""),"",SUMIFS('日次入力'!$I$5:$I$3004,'日次入力'!$B$5:$B$3004,$A25,'日次入力'!$N$5:$N$3004,'設定'!$B$7,'日次入力'!$K$5:$K$3004,"社内・案件外"))</f>
        <v/>
      </c>
      <c r="G25" s="39">
        <f>IF(OR($C25="",N($C25)&lt;=0,$E25=""),"",$E25/$C25)</f>
        <v/>
      </c>
      <c r="H25" s="39">
        <f>IF(OR($C25="",N($C25)&lt;=0,$D25=""),"",$D25/$C25)</f>
        <v/>
      </c>
      <c r="I25" s="31">
        <f>IF(OR($A25="",'設定'!$B$7=""),"",SUMIFS('日次入力'!$J$5:$J$3004,'日次入力'!$B$5:$B$3004,$A25,'日次入力'!$N$5:$N$3004,'設定'!$B$7))</f>
        <v/>
      </c>
      <c r="J25" s="29">
        <f>IF(OR($A25="",'設定'!$B$7=""),"",IF($C25="","勤務時間が未入力",IF($D25&gt;$C25,"工数が勤務時間より多い","")))</f>
        <v/>
      </c>
      <c r="K25" s="67" t="n"/>
      <c r="L25" s="67" t="n"/>
      <c r="M25" s="66" t="n"/>
    </row>
    <row r="26" ht="18" customHeight="1">
      <c r="A26" s="62" t="inlineStr">
        <is>
          <t>合計</t>
        </is>
      </c>
      <c r="B26" s="58" t="n"/>
      <c r="C26" s="70">
        <f>SUM(C6:C25)</f>
        <v/>
      </c>
      <c r="D26" s="70">
        <f>SUM(D6:D25)</f>
        <v/>
      </c>
      <c r="E26" s="70">
        <f>SUM(E6:E25)</f>
        <v/>
      </c>
      <c r="F26" s="70">
        <f>SUM(F6:F25)</f>
        <v/>
      </c>
      <c r="G26" s="71">
        <f>IF(N(C26)&lt;=0,"",E26/C26)</f>
        <v/>
      </c>
      <c r="H26" s="71">
        <f>IF(N(C26)&lt;=0,"",D26/C26)</f>
        <v/>
      </c>
      <c r="I26" s="72">
        <f>SUM(I6:I25)</f>
        <v/>
      </c>
      <c r="J26" s="58" t="n"/>
      <c r="K26" s="58" t="n"/>
      <c r="L26" s="58" t="n"/>
      <c r="M26" s="58" t="n"/>
    </row>
    <row r="27">
      <c r="A27" s="58" t="n"/>
      <c r="B27" s="58" t="n"/>
      <c r="C27" s="58" t="n"/>
      <c r="D27" s="58" t="n"/>
      <c r="E27" s="58" t="n"/>
      <c r="F27" s="58" t="n"/>
      <c r="G27" s="58" t="n"/>
      <c r="H27" s="58" t="n"/>
      <c r="I27" s="58" t="n"/>
      <c r="J27" s="58" t="n"/>
      <c r="K27" s="58" t="n"/>
      <c r="L27" s="58" t="n"/>
      <c r="M27" s="58" t="n"/>
    </row>
    <row r="28" ht="20" customHeight="1">
      <c r="A28" s="63" t="inlineStr">
        <is>
          <t>稼働率の12か月（受注案件の工数 ÷ 勤務時間）</t>
        </is>
      </c>
      <c r="B28" s="64" t="n"/>
      <c r="C28" s="64" t="n"/>
      <c r="D28" s="64" t="n"/>
      <c r="E28" s="64" t="n"/>
      <c r="F28" s="64" t="n"/>
      <c r="G28" s="64" t="n"/>
      <c r="H28" s="64" t="n"/>
      <c r="I28" s="64" t="n"/>
      <c r="J28" s="64" t="n"/>
      <c r="K28" s="64" t="n"/>
      <c r="L28" s="64" t="n"/>
      <c r="M28" s="64" t="n"/>
    </row>
    <row r="29" ht="30" customHeight="1">
      <c r="A29" s="27" t="inlineStr">
        <is>
          <t>氏名</t>
        </is>
      </c>
      <c r="B29" s="46">
        <f>IF('設定'!$B$8="","",DATE(YEAR('設定'!$B$8),MONTH('設定'!$B$8)+0,1))</f>
        <v/>
      </c>
      <c r="C29" s="46">
        <f>IF('設定'!$B$8="","",DATE(YEAR('設定'!$B$8),MONTH('設定'!$B$8)+1,1))</f>
        <v/>
      </c>
      <c r="D29" s="46">
        <f>IF('設定'!$B$8="","",DATE(YEAR('設定'!$B$8),MONTH('設定'!$B$8)+2,1))</f>
        <v/>
      </c>
      <c r="E29" s="46">
        <f>IF('設定'!$B$8="","",DATE(YEAR('設定'!$B$8),MONTH('設定'!$B$8)+3,1))</f>
        <v/>
      </c>
      <c r="F29" s="46">
        <f>IF('設定'!$B$8="","",DATE(YEAR('設定'!$B$8),MONTH('設定'!$B$8)+4,1))</f>
        <v/>
      </c>
      <c r="G29" s="46">
        <f>IF('設定'!$B$8="","",DATE(YEAR('設定'!$B$8),MONTH('設定'!$B$8)+5,1))</f>
        <v/>
      </c>
      <c r="H29" s="46">
        <f>IF('設定'!$B$8="","",DATE(YEAR('設定'!$B$8),MONTH('設定'!$B$8)+6,1))</f>
        <v/>
      </c>
      <c r="I29" s="46">
        <f>IF('設定'!$B$8="","",DATE(YEAR('設定'!$B$8),MONTH('設定'!$B$8)+7,1))</f>
        <v/>
      </c>
      <c r="J29" s="46">
        <f>IF('設定'!$B$8="","",DATE(YEAR('設定'!$B$8),MONTH('設定'!$B$8)+8,1))</f>
        <v/>
      </c>
      <c r="K29" s="46">
        <f>IF('設定'!$B$8="","",DATE(YEAR('設定'!$B$8),MONTH('設定'!$B$8)+9,1))</f>
        <v/>
      </c>
      <c r="L29" s="46">
        <f>IF('設定'!$B$8="","",DATE(YEAR('設定'!$B$8),MONTH('設定'!$B$8)+10,1))</f>
        <v/>
      </c>
      <c r="M29" s="46">
        <f>IF('設定'!$B$8="","",DATE(YEAR('設定'!$B$8),MONTH('設定'!$B$8)+11,1))</f>
        <v/>
      </c>
    </row>
    <row r="30" ht="16" customHeight="1">
      <c r="A30" s="29">
        <f>IF('メンバー'!$B5="","",'メンバー'!$B5)</f>
        <v/>
      </c>
      <c r="B30" s="39">
        <f>IF(OR($A30="",B$29="",'勤務時間'!$C$5="",N('勤務時間'!$C$5)&lt;=0),"",SUMIFS('日次入力'!$I$5:$I$3004,'日次入力'!$B$5:$B$3004,$A30,'日次入力'!$N$5:$N$3004,B$29,'日次入力'!$K$5:$K$3004,"受注案件")/'勤務時間'!$C$5)</f>
        <v/>
      </c>
      <c r="C30" s="39">
        <f>IF(OR($A30="",C$29="",'勤務時間'!$D$5="",N('勤務時間'!$D$5)&lt;=0),"",SUMIFS('日次入力'!$I$5:$I$3004,'日次入力'!$B$5:$B$3004,$A30,'日次入力'!$N$5:$N$3004,C$29,'日次入力'!$K$5:$K$3004,"受注案件")/'勤務時間'!$D$5)</f>
        <v/>
      </c>
      <c r="D30" s="39">
        <f>IF(OR($A30="",D$29="",'勤務時間'!$E$5="",N('勤務時間'!$E$5)&lt;=0),"",SUMIFS('日次入力'!$I$5:$I$3004,'日次入力'!$B$5:$B$3004,$A30,'日次入力'!$N$5:$N$3004,D$29,'日次入力'!$K$5:$K$3004,"受注案件")/'勤務時間'!$E$5)</f>
        <v/>
      </c>
      <c r="E30" s="39">
        <f>IF(OR($A30="",E$29="",'勤務時間'!$F$5="",N('勤務時間'!$F$5)&lt;=0),"",SUMIFS('日次入力'!$I$5:$I$3004,'日次入力'!$B$5:$B$3004,$A30,'日次入力'!$N$5:$N$3004,E$29,'日次入力'!$K$5:$K$3004,"受注案件")/'勤務時間'!$F$5)</f>
        <v/>
      </c>
      <c r="F30" s="39">
        <f>IF(OR($A30="",F$29="",'勤務時間'!$G$5="",N('勤務時間'!$G$5)&lt;=0),"",SUMIFS('日次入力'!$I$5:$I$3004,'日次入力'!$B$5:$B$3004,$A30,'日次入力'!$N$5:$N$3004,F$29,'日次入力'!$K$5:$K$3004,"受注案件")/'勤務時間'!$G$5)</f>
        <v/>
      </c>
      <c r="G30" s="39">
        <f>IF(OR($A30="",G$29="",'勤務時間'!$H$5="",N('勤務時間'!$H$5)&lt;=0),"",SUMIFS('日次入力'!$I$5:$I$3004,'日次入力'!$B$5:$B$3004,$A30,'日次入力'!$N$5:$N$3004,G$29,'日次入力'!$K$5:$K$3004,"受注案件")/'勤務時間'!$H$5)</f>
        <v/>
      </c>
      <c r="H30" s="39">
        <f>IF(OR($A30="",H$29="",'勤務時間'!$I$5="",N('勤務時間'!$I$5)&lt;=0),"",SUMIFS('日次入力'!$I$5:$I$3004,'日次入力'!$B$5:$B$3004,$A30,'日次入力'!$N$5:$N$3004,H$29,'日次入力'!$K$5:$K$3004,"受注案件")/'勤務時間'!$I$5)</f>
        <v/>
      </c>
      <c r="I30" s="39">
        <f>IF(OR($A30="",I$29="",'勤務時間'!$J$5="",N('勤務時間'!$J$5)&lt;=0),"",SUMIFS('日次入力'!$I$5:$I$3004,'日次入力'!$B$5:$B$3004,$A30,'日次入力'!$N$5:$N$3004,I$29,'日次入力'!$K$5:$K$3004,"受注案件")/'勤務時間'!$J$5)</f>
        <v/>
      </c>
      <c r="J30" s="39">
        <f>IF(OR($A30="",J$29="",'勤務時間'!$K$5="",N('勤務時間'!$K$5)&lt;=0),"",SUMIFS('日次入力'!$I$5:$I$3004,'日次入力'!$B$5:$B$3004,$A30,'日次入力'!$N$5:$N$3004,J$29,'日次入力'!$K$5:$K$3004,"受注案件")/'勤務時間'!$K$5)</f>
        <v/>
      </c>
      <c r="K30" s="39">
        <f>IF(OR($A30="",K$29="",'勤務時間'!$L$5="",N('勤務時間'!$L$5)&lt;=0),"",SUMIFS('日次入力'!$I$5:$I$3004,'日次入力'!$B$5:$B$3004,$A30,'日次入力'!$N$5:$N$3004,K$29,'日次入力'!$K$5:$K$3004,"受注案件")/'勤務時間'!$L$5)</f>
        <v/>
      </c>
      <c r="L30" s="39">
        <f>IF(OR($A30="",L$29="",'勤務時間'!$M$5="",N('勤務時間'!$M$5)&lt;=0),"",SUMIFS('日次入力'!$I$5:$I$3004,'日次入力'!$B$5:$B$3004,$A30,'日次入力'!$N$5:$N$3004,L$29,'日次入力'!$K$5:$K$3004,"受注案件")/'勤務時間'!$M$5)</f>
        <v/>
      </c>
      <c r="M30" s="39">
        <f>IF(OR($A30="",M$29="",'勤務時間'!$N$5="",N('勤務時間'!$N$5)&lt;=0),"",SUMIFS('日次入力'!$I$5:$I$3004,'日次入力'!$B$5:$B$3004,$A30,'日次入力'!$N$5:$N$3004,M$29,'日次入力'!$K$5:$K$3004,"受注案件")/'勤務時間'!$N$5)</f>
        <v/>
      </c>
    </row>
    <row r="31" ht="16" customHeight="1">
      <c r="A31" s="29">
        <f>IF('メンバー'!$B6="","",'メンバー'!$B6)</f>
        <v/>
      </c>
      <c r="B31" s="39">
        <f>IF(OR($A31="",B$29="",'勤務時間'!$C$6="",N('勤務時間'!$C$6)&lt;=0),"",SUMIFS('日次入力'!$I$5:$I$3004,'日次入力'!$B$5:$B$3004,$A31,'日次入力'!$N$5:$N$3004,B$29,'日次入力'!$K$5:$K$3004,"受注案件")/'勤務時間'!$C$6)</f>
        <v/>
      </c>
      <c r="C31" s="39">
        <f>IF(OR($A31="",C$29="",'勤務時間'!$D$6="",N('勤務時間'!$D$6)&lt;=0),"",SUMIFS('日次入力'!$I$5:$I$3004,'日次入力'!$B$5:$B$3004,$A31,'日次入力'!$N$5:$N$3004,C$29,'日次入力'!$K$5:$K$3004,"受注案件")/'勤務時間'!$D$6)</f>
        <v/>
      </c>
      <c r="D31" s="39">
        <f>IF(OR($A31="",D$29="",'勤務時間'!$E$6="",N('勤務時間'!$E$6)&lt;=0),"",SUMIFS('日次入力'!$I$5:$I$3004,'日次入力'!$B$5:$B$3004,$A31,'日次入力'!$N$5:$N$3004,D$29,'日次入力'!$K$5:$K$3004,"受注案件")/'勤務時間'!$E$6)</f>
        <v/>
      </c>
      <c r="E31" s="39">
        <f>IF(OR($A31="",E$29="",'勤務時間'!$F$6="",N('勤務時間'!$F$6)&lt;=0),"",SUMIFS('日次入力'!$I$5:$I$3004,'日次入力'!$B$5:$B$3004,$A31,'日次入力'!$N$5:$N$3004,E$29,'日次入力'!$K$5:$K$3004,"受注案件")/'勤務時間'!$F$6)</f>
        <v/>
      </c>
      <c r="F31" s="39">
        <f>IF(OR($A31="",F$29="",'勤務時間'!$G$6="",N('勤務時間'!$G$6)&lt;=0),"",SUMIFS('日次入力'!$I$5:$I$3004,'日次入力'!$B$5:$B$3004,$A31,'日次入力'!$N$5:$N$3004,F$29,'日次入力'!$K$5:$K$3004,"受注案件")/'勤務時間'!$G$6)</f>
        <v/>
      </c>
      <c r="G31" s="39">
        <f>IF(OR($A31="",G$29="",'勤務時間'!$H$6="",N('勤務時間'!$H$6)&lt;=0),"",SUMIFS('日次入力'!$I$5:$I$3004,'日次入力'!$B$5:$B$3004,$A31,'日次入力'!$N$5:$N$3004,G$29,'日次入力'!$K$5:$K$3004,"受注案件")/'勤務時間'!$H$6)</f>
        <v/>
      </c>
      <c r="H31" s="39">
        <f>IF(OR($A31="",H$29="",'勤務時間'!$I$6="",N('勤務時間'!$I$6)&lt;=0),"",SUMIFS('日次入力'!$I$5:$I$3004,'日次入力'!$B$5:$B$3004,$A31,'日次入力'!$N$5:$N$3004,H$29,'日次入力'!$K$5:$K$3004,"受注案件")/'勤務時間'!$I$6)</f>
        <v/>
      </c>
      <c r="I31" s="39">
        <f>IF(OR($A31="",I$29="",'勤務時間'!$J$6="",N('勤務時間'!$J$6)&lt;=0),"",SUMIFS('日次入力'!$I$5:$I$3004,'日次入力'!$B$5:$B$3004,$A31,'日次入力'!$N$5:$N$3004,I$29,'日次入力'!$K$5:$K$3004,"受注案件")/'勤務時間'!$J$6)</f>
        <v/>
      </c>
      <c r="J31" s="39">
        <f>IF(OR($A31="",J$29="",'勤務時間'!$K$6="",N('勤務時間'!$K$6)&lt;=0),"",SUMIFS('日次入力'!$I$5:$I$3004,'日次入力'!$B$5:$B$3004,$A31,'日次入力'!$N$5:$N$3004,J$29,'日次入力'!$K$5:$K$3004,"受注案件")/'勤務時間'!$K$6)</f>
        <v/>
      </c>
      <c r="K31" s="39">
        <f>IF(OR($A31="",K$29="",'勤務時間'!$L$6="",N('勤務時間'!$L$6)&lt;=0),"",SUMIFS('日次入力'!$I$5:$I$3004,'日次入力'!$B$5:$B$3004,$A31,'日次入力'!$N$5:$N$3004,K$29,'日次入力'!$K$5:$K$3004,"受注案件")/'勤務時間'!$L$6)</f>
        <v/>
      </c>
      <c r="L31" s="39">
        <f>IF(OR($A31="",L$29="",'勤務時間'!$M$6="",N('勤務時間'!$M$6)&lt;=0),"",SUMIFS('日次入力'!$I$5:$I$3004,'日次入力'!$B$5:$B$3004,$A31,'日次入力'!$N$5:$N$3004,L$29,'日次入力'!$K$5:$K$3004,"受注案件")/'勤務時間'!$M$6)</f>
        <v/>
      </c>
      <c r="M31" s="39">
        <f>IF(OR($A31="",M$29="",'勤務時間'!$N$6="",N('勤務時間'!$N$6)&lt;=0),"",SUMIFS('日次入力'!$I$5:$I$3004,'日次入力'!$B$5:$B$3004,$A31,'日次入力'!$N$5:$N$3004,M$29,'日次入力'!$K$5:$K$3004,"受注案件")/'勤務時間'!$N$6)</f>
        <v/>
      </c>
    </row>
    <row r="32" ht="16" customHeight="1">
      <c r="A32" s="29">
        <f>IF('メンバー'!$B7="","",'メンバー'!$B7)</f>
        <v/>
      </c>
      <c r="B32" s="39">
        <f>IF(OR($A32="",B$29="",'勤務時間'!$C$7="",N('勤務時間'!$C$7)&lt;=0),"",SUMIFS('日次入力'!$I$5:$I$3004,'日次入力'!$B$5:$B$3004,$A32,'日次入力'!$N$5:$N$3004,B$29,'日次入力'!$K$5:$K$3004,"受注案件")/'勤務時間'!$C$7)</f>
        <v/>
      </c>
      <c r="C32" s="39">
        <f>IF(OR($A32="",C$29="",'勤務時間'!$D$7="",N('勤務時間'!$D$7)&lt;=0),"",SUMIFS('日次入力'!$I$5:$I$3004,'日次入力'!$B$5:$B$3004,$A32,'日次入力'!$N$5:$N$3004,C$29,'日次入力'!$K$5:$K$3004,"受注案件")/'勤務時間'!$D$7)</f>
        <v/>
      </c>
      <c r="D32" s="39">
        <f>IF(OR($A32="",D$29="",'勤務時間'!$E$7="",N('勤務時間'!$E$7)&lt;=0),"",SUMIFS('日次入力'!$I$5:$I$3004,'日次入力'!$B$5:$B$3004,$A32,'日次入力'!$N$5:$N$3004,D$29,'日次入力'!$K$5:$K$3004,"受注案件")/'勤務時間'!$E$7)</f>
        <v/>
      </c>
      <c r="E32" s="39">
        <f>IF(OR($A32="",E$29="",'勤務時間'!$F$7="",N('勤務時間'!$F$7)&lt;=0),"",SUMIFS('日次入力'!$I$5:$I$3004,'日次入力'!$B$5:$B$3004,$A32,'日次入力'!$N$5:$N$3004,E$29,'日次入力'!$K$5:$K$3004,"受注案件")/'勤務時間'!$F$7)</f>
        <v/>
      </c>
      <c r="F32" s="39">
        <f>IF(OR($A32="",F$29="",'勤務時間'!$G$7="",N('勤務時間'!$G$7)&lt;=0),"",SUMIFS('日次入力'!$I$5:$I$3004,'日次入力'!$B$5:$B$3004,$A32,'日次入力'!$N$5:$N$3004,F$29,'日次入力'!$K$5:$K$3004,"受注案件")/'勤務時間'!$G$7)</f>
        <v/>
      </c>
      <c r="G32" s="39">
        <f>IF(OR($A32="",G$29="",'勤務時間'!$H$7="",N('勤務時間'!$H$7)&lt;=0),"",SUMIFS('日次入力'!$I$5:$I$3004,'日次入力'!$B$5:$B$3004,$A32,'日次入力'!$N$5:$N$3004,G$29,'日次入力'!$K$5:$K$3004,"受注案件")/'勤務時間'!$H$7)</f>
        <v/>
      </c>
      <c r="H32" s="39">
        <f>IF(OR($A32="",H$29="",'勤務時間'!$I$7="",N('勤務時間'!$I$7)&lt;=0),"",SUMIFS('日次入力'!$I$5:$I$3004,'日次入力'!$B$5:$B$3004,$A32,'日次入力'!$N$5:$N$3004,H$29,'日次入力'!$K$5:$K$3004,"受注案件")/'勤務時間'!$I$7)</f>
        <v/>
      </c>
      <c r="I32" s="39">
        <f>IF(OR($A32="",I$29="",'勤務時間'!$J$7="",N('勤務時間'!$J$7)&lt;=0),"",SUMIFS('日次入力'!$I$5:$I$3004,'日次入力'!$B$5:$B$3004,$A32,'日次入力'!$N$5:$N$3004,I$29,'日次入力'!$K$5:$K$3004,"受注案件")/'勤務時間'!$J$7)</f>
        <v/>
      </c>
      <c r="J32" s="39">
        <f>IF(OR($A32="",J$29="",'勤務時間'!$K$7="",N('勤務時間'!$K$7)&lt;=0),"",SUMIFS('日次入力'!$I$5:$I$3004,'日次入力'!$B$5:$B$3004,$A32,'日次入力'!$N$5:$N$3004,J$29,'日次入力'!$K$5:$K$3004,"受注案件")/'勤務時間'!$K$7)</f>
        <v/>
      </c>
      <c r="K32" s="39">
        <f>IF(OR($A32="",K$29="",'勤務時間'!$L$7="",N('勤務時間'!$L$7)&lt;=0),"",SUMIFS('日次入力'!$I$5:$I$3004,'日次入力'!$B$5:$B$3004,$A32,'日次入力'!$N$5:$N$3004,K$29,'日次入力'!$K$5:$K$3004,"受注案件")/'勤務時間'!$L$7)</f>
        <v/>
      </c>
      <c r="L32" s="39">
        <f>IF(OR($A32="",L$29="",'勤務時間'!$M$7="",N('勤務時間'!$M$7)&lt;=0),"",SUMIFS('日次入力'!$I$5:$I$3004,'日次入力'!$B$5:$B$3004,$A32,'日次入力'!$N$5:$N$3004,L$29,'日次入力'!$K$5:$K$3004,"受注案件")/'勤務時間'!$M$7)</f>
        <v/>
      </c>
      <c r="M32" s="39">
        <f>IF(OR($A32="",M$29="",'勤務時間'!$N$7="",N('勤務時間'!$N$7)&lt;=0),"",SUMIFS('日次入力'!$I$5:$I$3004,'日次入力'!$B$5:$B$3004,$A32,'日次入力'!$N$5:$N$3004,M$29,'日次入力'!$K$5:$K$3004,"受注案件")/'勤務時間'!$N$7)</f>
        <v/>
      </c>
    </row>
    <row r="33" ht="16" customHeight="1">
      <c r="A33" s="29">
        <f>IF('メンバー'!$B8="","",'メンバー'!$B8)</f>
        <v/>
      </c>
      <c r="B33" s="39">
        <f>IF(OR($A33="",B$29="",'勤務時間'!$C$8="",N('勤務時間'!$C$8)&lt;=0),"",SUMIFS('日次入力'!$I$5:$I$3004,'日次入力'!$B$5:$B$3004,$A33,'日次入力'!$N$5:$N$3004,B$29,'日次入力'!$K$5:$K$3004,"受注案件")/'勤務時間'!$C$8)</f>
        <v/>
      </c>
      <c r="C33" s="39">
        <f>IF(OR($A33="",C$29="",'勤務時間'!$D$8="",N('勤務時間'!$D$8)&lt;=0),"",SUMIFS('日次入力'!$I$5:$I$3004,'日次入力'!$B$5:$B$3004,$A33,'日次入力'!$N$5:$N$3004,C$29,'日次入力'!$K$5:$K$3004,"受注案件")/'勤務時間'!$D$8)</f>
        <v/>
      </c>
      <c r="D33" s="39">
        <f>IF(OR($A33="",D$29="",'勤務時間'!$E$8="",N('勤務時間'!$E$8)&lt;=0),"",SUMIFS('日次入力'!$I$5:$I$3004,'日次入力'!$B$5:$B$3004,$A33,'日次入力'!$N$5:$N$3004,D$29,'日次入力'!$K$5:$K$3004,"受注案件")/'勤務時間'!$E$8)</f>
        <v/>
      </c>
      <c r="E33" s="39">
        <f>IF(OR($A33="",E$29="",'勤務時間'!$F$8="",N('勤務時間'!$F$8)&lt;=0),"",SUMIFS('日次入力'!$I$5:$I$3004,'日次入力'!$B$5:$B$3004,$A33,'日次入力'!$N$5:$N$3004,E$29,'日次入力'!$K$5:$K$3004,"受注案件")/'勤務時間'!$F$8)</f>
        <v/>
      </c>
      <c r="F33" s="39">
        <f>IF(OR($A33="",F$29="",'勤務時間'!$G$8="",N('勤務時間'!$G$8)&lt;=0),"",SUMIFS('日次入力'!$I$5:$I$3004,'日次入力'!$B$5:$B$3004,$A33,'日次入力'!$N$5:$N$3004,F$29,'日次入力'!$K$5:$K$3004,"受注案件")/'勤務時間'!$G$8)</f>
        <v/>
      </c>
      <c r="G33" s="39">
        <f>IF(OR($A33="",G$29="",'勤務時間'!$H$8="",N('勤務時間'!$H$8)&lt;=0),"",SUMIFS('日次入力'!$I$5:$I$3004,'日次入力'!$B$5:$B$3004,$A33,'日次入力'!$N$5:$N$3004,G$29,'日次入力'!$K$5:$K$3004,"受注案件")/'勤務時間'!$H$8)</f>
        <v/>
      </c>
      <c r="H33" s="39">
        <f>IF(OR($A33="",H$29="",'勤務時間'!$I$8="",N('勤務時間'!$I$8)&lt;=0),"",SUMIFS('日次入力'!$I$5:$I$3004,'日次入力'!$B$5:$B$3004,$A33,'日次入力'!$N$5:$N$3004,H$29,'日次入力'!$K$5:$K$3004,"受注案件")/'勤務時間'!$I$8)</f>
        <v/>
      </c>
      <c r="I33" s="39">
        <f>IF(OR($A33="",I$29="",'勤務時間'!$J$8="",N('勤務時間'!$J$8)&lt;=0),"",SUMIFS('日次入力'!$I$5:$I$3004,'日次入力'!$B$5:$B$3004,$A33,'日次入力'!$N$5:$N$3004,I$29,'日次入力'!$K$5:$K$3004,"受注案件")/'勤務時間'!$J$8)</f>
        <v/>
      </c>
      <c r="J33" s="39">
        <f>IF(OR($A33="",J$29="",'勤務時間'!$K$8="",N('勤務時間'!$K$8)&lt;=0),"",SUMIFS('日次入力'!$I$5:$I$3004,'日次入力'!$B$5:$B$3004,$A33,'日次入力'!$N$5:$N$3004,J$29,'日次入力'!$K$5:$K$3004,"受注案件")/'勤務時間'!$K$8)</f>
        <v/>
      </c>
      <c r="K33" s="39">
        <f>IF(OR($A33="",K$29="",'勤務時間'!$L$8="",N('勤務時間'!$L$8)&lt;=0),"",SUMIFS('日次入力'!$I$5:$I$3004,'日次入力'!$B$5:$B$3004,$A33,'日次入力'!$N$5:$N$3004,K$29,'日次入力'!$K$5:$K$3004,"受注案件")/'勤務時間'!$L$8)</f>
        <v/>
      </c>
      <c r="L33" s="39">
        <f>IF(OR($A33="",L$29="",'勤務時間'!$M$8="",N('勤務時間'!$M$8)&lt;=0),"",SUMIFS('日次入力'!$I$5:$I$3004,'日次入力'!$B$5:$B$3004,$A33,'日次入力'!$N$5:$N$3004,L$29,'日次入力'!$K$5:$K$3004,"受注案件")/'勤務時間'!$M$8)</f>
        <v/>
      </c>
      <c r="M33" s="39">
        <f>IF(OR($A33="",M$29="",'勤務時間'!$N$8="",N('勤務時間'!$N$8)&lt;=0),"",SUMIFS('日次入力'!$I$5:$I$3004,'日次入力'!$B$5:$B$3004,$A33,'日次入力'!$N$5:$N$3004,M$29,'日次入力'!$K$5:$K$3004,"受注案件")/'勤務時間'!$N$8)</f>
        <v/>
      </c>
    </row>
    <row r="34" ht="16" customHeight="1">
      <c r="A34" s="29">
        <f>IF('メンバー'!$B9="","",'メンバー'!$B9)</f>
        <v/>
      </c>
      <c r="B34" s="39">
        <f>IF(OR($A34="",B$29="",'勤務時間'!$C$9="",N('勤務時間'!$C$9)&lt;=0),"",SUMIFS('日次入力'!$I$5:$I$3004,'日次入力'!$B$5:$B$3004,$A34,'日次入力'!$N$5:$N$3004,B$29,'日次入力'!$K$5:$K$3004,"受注案件")/'勤務時間'!$C$9)</f>
        <v/>
      </c>
      <c r="C34" s="39">
        <f>IF(OR($A34="",C$29="",'勤務時間'!$D$9="",N('勤務時間'!$D$9)&lt;=0),"",SUMIFS('日次入力'!$I$5:$I$3004,'日次入力'!$B$5:$B$3004,$A34,'日次入力'!$N$5:$N$3004,C$29,'日次入力'!$K$5:$K$3004,"受注案件")/'勤務時間'!$D$9)</f>
        <v/>
      </c>
      <c r="D34" s="39">
        <f>IF(OR($A34="",D$29="",'勤務時間'!$E$9="",N('勤務時間'!$E$9)&lt;=0),"",SUMIFS('日次入力'!$I$5:$I$3004,'日次入力'!$B$5:$B$3004,$A34,'日次入力'!$N$5:$N$3004,D$29,'日次入力'!$K$5:$K$3004,"受注案件")/'勤務時間'!$E$9)</f>
        <v/>
      </c>
      <c r="E34" s="39">
        <f>IF(OR($A34="",E$29="",'勤務時間'!$F$9="",N('勤務時間'!$F$9)&lt;=0),"",SUMIFS('日次入力'!$I$5:$I$3004,'日次入力'!$B$5:$B$3004,$A34,'日次入力'!$N$5:$N$3004,E$29,'日次入力'!$K$5:$K$3004,"受注案件")/'勤務時間'!$F$9)</f>
        <v/>
      </c>
      <c r="F34" s="39">
        <f>IF(OR($A34="",F$29="",'勤務時間'!$G$9="",N('勤務時間'!$G$9)&lt;=0),"",SUMIFS('日次入力'!$I$5:$I$3004,'日次入力'!$B$5:$B$3004,$A34,'日次入力'!$N$5:$N$3004,F$29,'日次入力'!$K$5:$K$3004,"受注案件")/'勤務時間'!$G$9)</f>
        <v/>
      </c>
      <c r="G34" s="39">
        <f>IF(OR($A34="",G$29="",'勤務時間'!$H$9="",N('勤務時間'!$H$9)&lt;=0),"",SUMIFS('日次入力'!$I$5:$I$3004,'日次入力'!$B$5:$B$3004,$A34,'日次入力'!$N$5:$N$3004,G$29,'日次入力'!$K$5:$K$3004,"受注案件")/'勤務時間'!$H$9)</f>
        <v/>
      </c>
      <c r="H34" s="39">
        <f>IF(OR($A34="",H$29="",'勤務時間'!$I$9="",N('勤務時間'!$I$9)&lt;=0),"",SUMIFS('日次入力'!$I$5:$I$3004,'日次入力'!$B$5:$B$3004,$A34,'日次入力'!$N$5:$N$3004,H$29,'日次入力'!$K$5:$K$3004,"受注案件")/'勤務時間'!$I$9)</f>
        <v/>
      </c>
      <c r="I34" s="39">
        <f>IF(OR($A34="",I$29="",'勤務時間'!$J$9="",N('勤務時間'!$J$9)&lt;=0),"",SUMIFS('日次入力'!$I$5:$I$3004,'日次入力'!$B$5:$B$3004,$A34,'日次入力'!$N$5:$N$3004,I$29,'日次入力'!$K$5:$K$3004,"受注案件")/'勤務時間'!$J$9)</f>
        <v/>
      </c>
      <c r="J34" s="39">
        <f>IF(OR($A34="",J$29="",'勤務時間'!$K$9="",N('勤務時間'!$K$9)&lt;=0),"",SUMIFS('日次入力'!$I$5:$I$3004,'日次入力'!$B$5:$B$3004,$A34,'日次入力'!$N$5:$N$3004,J$29,'日次入力'!$K$5:$K$3004,"受注案件")/'勤務時間'!$K$9)</f>
        <v/>
      </c>
      <c r="K34" s="39">
        <f>IF(OR($A34="",K$29="",'勤務時間'!$L$9="",N('勤務時間'!$L$9)&lt;=0),"",SUMIFS('日次入力'!$I$5:$I$3004,'日次入力'!$B$5:$B$3004,$A34,'日次入力'!$N$5:$N$3004,K$29,'日次入力'!$K$5:$K$3004,"受注案件")/'勤務時間'!$L$9)</f>
        <v/>
      </c>
      <c r="L34" s="39">
        <f>IF(OR($A34="",L$29="",'勤務時間'!$M$9="",N('勤務時間'!$M$9)&lt;=0),"",SUMIFS('日次入力'!$I$5:$I$3004,'日次入力'!$B$5:$B$3004,$A34,'日次入力'!$N$5:$N$3004,L$29,'日次入力'!$K$5:$K$3004,"受注案件")/'勤務時間'!$M$9)</f>
        <v/>
      </c>
      <c r="M34" s="39">
        <f>IF(OR($A34="",M$29="",'勤務時間'!$N$9="",N('勤務時間'!$N$9)&lt;=0),"",SUMIFS('日次入力'!$I$5:$I$3004,'日次入力'!$B$5:$B$3004,$A34,'日次入力'!$N$5:$N$3004,M$29,'日次入力'!$K$5:$K$3004,"受注案件")/'勤務時間'!$N$9)</f>
        <v/>
      </c>
    </row>
    <row r="35" ht="16" customHeight="1">
      <c r="A35" s="29">
        <f>IF('メンバー'!$B10="","",'メンバー'!$B10)</f>
        <v/>
      </c>
      <c r="B35" s="39">
        <f>IF(OR($A35="",B$29="",'勤務時間'!$C$10="",N('勤務時間'!$C$10)&lt;=0),"",SUMIFS('日次入力'!$I$5:$I$3004,'日次入力'!$B$5:$B$3004,$A35,'日次入力'!$N$5:$N$3004,B$29,'日次入力'!$K$5:$K$3004,"受注案件")/'勤務時間'!$C$10)</f>
        <v/>
      </c>
      <c r="C35" s="39">
        <f>IF(OR($A35="",C$29="",'勤務時間'!$D$10="",N('勤務時間'!$D$10)&lt;=0),"",SUMIFS('日次入力'!$I$5:$I$3004,'日次入力'!$B$5:$B$3004,$A35,'日次入力'!$N$5:$N$3004,C$29,'日次入力'!$K$5:$K$3004,"受注案件")/'勤務時間'!$D$10)</f>
        <v/>
      </c>
      <c r="D35" s="39">
        <f>IF(OR($A35="",D$29="",'勤務時間'!$E$10="",N('勤務時間'!$E$10)&lt;=0),"",SUMIFS('日次入力'!$I$5:$I$3004,'日次入力'!$B$5:$B$3004,$A35,'日次入力'!$N$5:$N$3004,D$29,'日次入力'!$K$5:$K$3004,"受注案件")/'勤務時間'!$E$10)</f>
        <v/>
      </c>
      <c r="E35" s="39">
        <f>IF(OR($A35="",E$29="",'勤務時間'!$F$10="",N('勤務時間'!$F$10)&lt;=0),"",SUMIFS('日次入力'!$I$5:$I$3004,'日次入力'!$B$5:$B$3004,$A35,'日次入力'!$N$5:$N$3004,E$29,'日次入力'!$K$5:$K$3004,"受注案件")/'勤務時間'!$F$10)</f>
        <v/>
      </c>
      <c r="F35" s="39">
        <f>IF(OR($A35="",F$29="",'勤務時間'!$G$10="",N('勤務時間'!$G$10)&lt;=0),"",SUMIFS('日次入力'!$I$5:$I$3004,'日次入力'!$B$5:$B$3004,$A35,'日次入力'!$N$5:$N$3004,F$29,'日次入力'!$K$5:$K$3004,"受注案件")/'勤務時間'!$G$10)</f>
        <v/>
      </c>
      <c r="G35" s="39">
        <f>IF(OR($A35="",G$29="",'勤務時間'!$H$10="",N('勤務時間'!$H$10)&lt;=0),"",SUMIFS('日次入力'!$I$5:$I$3004,'日次入力'!$B$5:$B$3004,$A35,'日次入力'!$N$5:$N$3004,G$29,'日次入力'!$K$5:$K$3004,"受注案件")/'勤務時間'!$H$10)</f>
        <v/>
      </c>
      <c r="H35" s="39">
        <f>IF(OR($A35="",H$29="",'勤務時間'!$I$10="",N('勤務時間'!$I$10)&lt;=0),"",SUMIFS('日次入力'!$I$5:$I$3004,'日次入力'!$B$5:$B$3004,$A35,'日次入力'!$N$5:$N$3004,H$29,'日次入力'!$K$5:$K$3004,"受注案件")/'勤務時間'!$I$10)</f>
        <v/>
      </c>
      <c r="I35" s="39">
        <f>IF(OR($A35="",I$29="",'勤務時間'!$J$10="",N('勤務時間'!$J$10)&lt;=0),"",SUMIFS('日次入力'!$I$5:$I$3004,'日次入力'!$B$5:$B$3004,$A35,'日次入力'!$N$5:$N$3004,I$29,'日次入力'!$K$5:$K$3004,"受注案件")/'勤務時間'!$J$10)</f>
        <v/>
      </c>
      <c r="J35" s="39">
        <f>IF(OR($A35="",J$29="",'勤務時間'!$K$10="",N('勤務時間'!$K$10)&lt;=0),"",SUMIFS('日次入力'!$I$5:$I$3004,'日次入力'!$B$5:$B$3004,$A35,'日次入力'!$N$5:$N$3004,J$29,'日次入力'!$K$5:$K$3004,"受注案件")/'勤務時間'!$K$10)</f>
        <v/>
      </c>
      <c r="K35" s="39">
        <f>IF(OR($A35="",K$29="",'勤務時間'!$L$10="",N('勤務時間'!$L$10)&lt;=0),"",SUMIFS('日次入力'!$I$5:$I$3004,'日次入力'!$B$5:$B$3004,$A35,'日次入力'!$N$5:$N$3004,K$29,'日次入力'!$K$5:$K$3004,"受注案件")/'勤務時間'!$L$10)</f>
        <v/>
      </c>
      <c r="L35" s="39">
        <f>IF(OR($A35="",L$29="",'勤務時間'!$M$10="",N('勤務時間'!$M$10)&lt;=0),"",SUMIFS('日次入力'!$I$5:$I$3004,'日次入力'!$B$5:$B$3004,$A35,'日次入力'!$N$5:$N$3004,L$29,'日次入力'!$K$5:$K$3004,"受注案件")/'勤務時間'!$M$10)</f>
        <v/>
      </c>
      <c r="M35" s="39">
        <f>IF(OR($A35="",M$29="",'勤務時間'!$N$10="",N('勤務時間'!$N$10)&lt;=0),"",SUMIFS('日次入力'!$I$5:$I$3004,'日次入力'!$B$5:$B$3004,$A35,'日次入力'!$N$5:$N$3004,M$29,'日次入力'!$K$5:$K$3004,"受注案件")/'勤務時間'!$N$10)</f>
        <v/>
      </c>
    </row>
    <row r="36" ht="16" customHeight="1">
      <c r="A36" s="29">
        <f>IF('メンバー'!$B11="","",'メンバー'!$B11)</f>
        <v/>
      </c>
      <c r="B36" s="39">
        <f>IF(OR($A36="",B$29="",'勤務時間'!$C$11="",N('勤務時間'!$C$11)&lt;=0),"",SUMIFS('日次入力'!$I$5:$I$3004,'日次入力'!$B$5:$B$3004,$A36,'日次入力'!$N$5:$N$3004,B$29,'日次入力'!$K$5:$K$3004,"受注案件")/'勤務時間'!$C$11)</f>
        <v/>
      </c>
      <c r="C36" s="39">
        <f>IF(OR($A36="",C$29="",'勤務時間'!$D$11="",N('勤務時間'!$D$11)&lt;=0),"",SUMIFS('日次入力'!$I$5:$I$3004,'日次入力'!$B$5:$B$3004,$A36,'日次入力'!$N$5:$N$3004,C$29,'日次入力'!$K$5:$K$3004,"受注案件")/'勤務時間'!$D$11)</f>
        <v/>
      </c>
      <c r="D36" s="39">
        <f>IF(OR($A36="",D$29="",'勤務時間'!$E$11="",N('勤務時間'!$E$11)&lt;=0),"",SUMIFS('日次入力'!$I$5:$I$3004,'日次入力'!$B$5:$B$3004,$A36,'日次入力'!$N$5:$N$3004,D$29,'日次入力'!$K$5:$K$3004,"受注案件")/'勤務時間'!$E$11)</f>
        <v/>
      </c>
      <c r="E36" s="39">
        <f>IF(OR($A36="",E$29="",'勤務時間'!$F$11="",N('勤務時間'!$F$11)&lt;=0),"",SUMIFS('日次入力'!$I$5:$I$3004,'日次入力'!$B$5:$B$3004,$A36,'日次入力'!$N$5:$N$3004,E$29,'日次入力'!$K$5:$K$3004,"受注案件")/'勤務時間'!$F$11)</f>
        <v/>
      </c>
      <c r="F36" s="39">
        <f>IF(OR($A36="",F$29="",'勤務時間'!$G$11="",N('勤務時間'!$G$11)&lt;=0),"",SUMIFS('日次入力'!$I$5:$I$3004,'日次入力'!$B$5:$B$3004,$A36,'日次入力'!$N$5:$N$3004,F$29,'日次入力'!$K$5:$K$3004,"受注案件")/'勤務時間'!$G$11)</f>
        <v/>
      </c>
      <c r="G36" s="39">
        <f>IF(OR($A36="",G$29="",'勤務時間'!$H$11="",N('勤務時間'!$H$11)&lt;=0),"",SUMIFS('日次入力'!$I$5:$I$3004,'日次入力'!$B$5:$B$3004,$A36,'日次入力'!$N$5:$N$3004,G$29,'日次入力'!$K$5:$K$3004,"受注案件")/'勤務時間'!$H$11)</f>
        <v/>
      </c>
      <c r="H36" s="39">
        <f>IF(OR($A36="",H$29="",'勤務時間'!$I$11="",N('勤務時間'!$I$11)&lt;=0),"",SUMIFS('日次入力'!$I$5:$I$3004,'日次入力'!$B$5:$B$3004,$A36,'日次入力'!$N$5:$N$3004,H$29,'日次入力'!$K$5:$K$3004,"受注案件")/'勤務時間'!$I$11)</f>
        <v/>
      </c>
      <c r="I36" s="39">
        <f>IF(OR($A36="",I$29="",'勤務時間'!$J$11="",N('勤務時間'!$J$11)&lt;=0),"",SUMIFS('日次入力'!$I$5:$I$3004,'日次入力'!$B$5:$B$3004,$A36,'日次入力'!$N$5:$N$3004,I$29,'日次入力'!$K$5:$K$3004,"受注案件")/'勤務時間'!$J$11)</f>
        <v/>
      </c>
      <c r="J36" s="39">
        <f>IF(OR($A36="",J$29="",'勤務時間'!$K$11="",N('勤務時間'!$K$11)&lt;=0),"",SUMIFS('日次入力'!$I$5:$I$3004,'日次入力'!$B$5:$B$3004,$A36,'日次入力'!$N$5:$N$3004,J$29,'日次入力'!$K$5:$K$3004,"受注案件")/'勤務時間'!$K$11)</f>
        <v/>
      </c>
      <c r="K36" s="39">
        <f>IF(OR($A36="",K$29="",'勤務時間'!$L$11="",N('勤務時間'!$L$11)&lt;=0),"",SUMIFS('日次入力'!$I$5:$I$3004,'日次入力'!$B$5:$B$3004,$A36,'日次入力'!$N$5:$N$3004,K$29,'日次入力'!$K$5:$K$3004,"受注案件")/'勤務時間'!$L$11)</f>
        <v/>
      </c>
      <c r="L36" s="39">
        <f>IF(OR($A36="",L$29="",'勤務時間'!$M$11="",N('勤務時間'!$M$11)&lt;=0),"",SUMIFS('日次入力'!$I$5:$I$3004,'日次入力'!$B$5:$B$3004,$A36,'日次入力'!$N$5:$N$3004,L$29,'日次入力'!$K$5:$K$3004,"受注案件")/'勤務時間'!$M$11)</f>
        <v/>
      </c>
      <c r="M36" s="39">
        <f>IF(OR($A36="",M$29="",'勤務時間'!$N$11="",N('勤務時間'!$N$11)&lt;=0),"",SUMIFS('日次入力'!$I$5:$I$3004,'日次入力'!$B$5:$B$3004,$A36,'日次入力'!$N$5:$N$3004,M$29,'日次入力'!$K$5:$K$3004,"受注案件")/'勤務時間'!$N$11)</f>
        <v/>
      </c>
    </row>
    <row r="37" ht="16" customHeight="1">
      <c r="A37" s="29">
        <f>IF('メンバー'!$B12="","",'メンバー'!$B12)</f>
        <v/>
      </c>
      <c r="B37" s="39">
        <f>IF(OR($A37="",B$29="",'勤務時間'!$C$12="",N('勤務時間'!$C$12)&lt;=0),"",SUMIFS('日次入力'!$I$5:$I$3004,'日次入力'!$B$5:$B$3004,$A37,'日次入力'!$N$5:$N$3004,B$29,'日次入力'!$K$5:$K$3004,"受注案件")/'勤務時間'!$C$12)</f>
        <v/>
      </c>
      <c r="C37" s="39">
        <f>IF(OR($A37="",C$29="",'勤務時間'!$D$12="",N('勤務時間'!$D$12)&lt;=0),"",SUMIFS('日次入力'!$I$5:$I$3004,'日次入力'!$B$5:$B$3004,$A37,'日次入力'!$N$5:$N$3004,C$29,'日次入力'!$K$5:$K$3004,"受注案件")/'勤務時間'!$D$12)</f>
        <v/>
      </c>
      <c r="D37" s="39">
        <f>IF(OR($A37="",D$29="",'勤務時間'!$E$12="",N('勤務時間'!$E$12)&lt;=0),"",SUMIFS('日次入力'!$I$5:$I$3004,'日次入力'!$B$5:$B$3004,$A37,'日次入力'!$N$5:$N$3004,D$29,'日次入力'!$K$5:$K$3004,"受注案件")/'勤務時間'!$E$12)</f>
        <v/>
      </c>
      <c r="E37" s="39">
        <f>IF(OR($A37="",E$29="",'勤務時間'!$F$12="",N('勤務時間'!$F$12)&lt;=0),"",SUMIFS('日次入力'!$I$5:$I$3004,'日次入力'!$B$5:$B$3004,$A37,'日次入力'!$N$5:$N$3004,E$29,'日次入力'!$K$5:$K$3004,"受注案件")/'勤務時間'!$F$12)</f>
        <v/>
      </c>
      <c r="F37" s="39">
        <f>IF(OR($A37="",F$29="",'勤務時間'!$G$12="",N('勤務時間'!$G$12)&lt;=0),"",SUMIFS('日次入力'!$I$5:$I$3004,'日次入力'!$B$5:$B$3004,$A37,'日次入力'!$N$5:$N$3004,F$29,'日次入力'!$K$5:$K$3004,"受注案件")/'勤務時間'!$G$12)</f>
        <v/>
      </c>
      <c r="G37" s="39">
        <f>IF(OR($A37="",G$29="",'勤務時間'!$H$12="",N('勤務時間'!$H$12)&lt;=0),"",SUMIFS('日次入力'!$I$5:$I$3004,'日次入力'!$B$5:$B$3004,$A37,'日次入力'!$N$5:$N$3004,G$29,'日次入力'!$K$5:$K$3004,"受注案件")/'勤務時間'!$H$12)</f>
        <v/>
      </c>
      <c r="H37" s="39">
        <f>IF(OR($A37="",H$29="",'勤務時間'!$I$12="",N('勤務時間'!$I$12)&lt;=0),"",SUMIFS('日次入力'!$I$5:$I$3004,'日次入力'!$B$5:$B$3004,$A37,'日次入力'!$N$5:$N$3004,H$29,'日次入力'!$K$5:$K$3004,"受注案件")/'勤務時間'!$I$12)</f>
        <v/>
      </c>
      <c r="I37" s="39">
        <f>IF(OR($A37="",I$29="",'勤務時間'!$J$12="",N('勤務時間'!$J$12)&lt;=0),"",SUMIFS('日次入力'!$I$5:$I$3004,'日次入力'!$B$5:$B$3004,$A37,'日次入力'!$N$5:$N$3004,I$29,'日次入力'!$K$5:$K$3004,"受注案件")/'勤務時間'!$J$12)</f>
        <v/>
      </c>
      <c r="J37" s="39">
        <f>IF(OR($A37="",J$29="",'勤務時間'!$K$12="",N('勤務時間'!$K$12)&lt;=0),"",SUMIFS('日次入力'!$I$5:$I$3004,'日次入力'!$B$5:$B$3004,$A37,'日次入力'!$N$5:$N$3004,J$29,'日次入力'!$K$5:$K$3004,"受注案件")/'勤務時間'!$K$12)</f>
        <v/>
      </c>
      <c r="K37" s="39">
        <f>IF(OR($A37="",K$29="",'勤務時間'!$L$12="",N('勤務時間'!$L$12)&lt;=0),"",SUMIFS('日次入力'!$I$5:$I$3004,'日次入力'!$B$5:$B$3004,$A37,'日次入力'!$N$5:$N$3004,K$29,'日次入力'!$K$5:$K$3004,"受注案件")/'勤務時間'!$L$12)</f>
        <v/>
      </c>
      <c r="L37" s="39">
        <f>IF(OR($A37="",L$29="",'勤務時間'!$M$12="",N('勤務時間'!$M$12)&lt;=0),"",SUMIFS('日次入力'!$I$5:$I$3004,'日次入力'!$B$5:$B$3004,$A37,'日次入力'!$N$5:$N$3004,L$29,'日次入力'!$K$5:$K$3004,"受注案件")/'勤務時間'!$M$12)</f>
        <v/>
      </c>
      <c r="M37" s="39">
        <f>IF(OR($A37="",M$29="",'勤務時間'!$N$12="",N('勤務時間'!$N$12)&lt;=0),"",SUMIFS('日次入力'!$I$5:$I$3004,'日次入力'!$B$5:$B$3004,$A37,'日次入力'!$N$5:$N$3004,M$29,'日次入力'!$K$5:$K$3004,"受注案件")/'勤務時間'!$N$12)</f>
        <v/>
      </c>
    </row>
    <row r="38" ht="16" customHeight="1">
      <c r="A38" s="29">
        <f>IF('メンバー'!$B13="","",'メンバー'!$B13)</f>
        <v/>
      </c>
      <c r="B38" s="39">
        <f>IF(OR($A38="",B$29="",'勤務時間'!$C$13="",N('勤務時間'!$C$13)&lt;=0),"",SUMIFS('日次入力'!$I$5:$I$3004,'日次入力'!$B$5:$B$3004,$A38,'日次入力'!$N$5:$N$3004,B$29,'日次入力'!$K$5:$K$3004,"受注案件")/'勤務時間'!$C$13)</f>
        <v/>
      </c>
      <c r="C38" s="39">
        <f>IF(OR($A38="",C$29="",'勤務時間'!$D$13="",N('勤務時間'!$D$13)&lt;=0),"",SUMIFS('日次入力'!$I$5:$I$3004,'日次入力'!$B$5:$B$3004,$A38,'日次入力'!$N$5:$N$3004,C$29,'日次入力'!$K$5:$K$3004,"受注案件")/'勤務時間'!$D$13)</f>
        <v/>
      </c>
      <c r="D38" s="39">
        <f>IF(OR($A38="",D$29="",'勤務時間'!$E$13="",N('勤務時間'!$E$13)&lt;=0),"",SUMIFS('日次入力'!$I$5:$I$3004,'日次入力'!$B$5:$B$3004,$A38,'日次入力'!$N$5:$N$3004,D$29,'日次入力'!$K$5:$K$3004,"受注案件")/'勤務時間'!$E$13)</f>
        <v/>
      </c>
      <c r="E38" s="39">
        <f>IF(OR($A38="",E$29="",'勤務時間'!$F$13="",N('勤務時間'!$F$13)&lt;=0),"",SUMIFS('日次入力'!$I$5:$I$3004,'日次入力'!$B$5:$B$3004,$A38,'日次入力'!$N$5:$N$3004,E$29,'日次入力'!$K$5:$K$3004,"受注案件")/'勤務時間'!$F$13)</f>
        <v/>
      </c>
      <c r="F38" s="39">
        <f>IF(OR($A38="",F$29="",'勤務時間'!$G$13="",N('勤務時間'!$G$13)&lt;=0),"",SUMIFS('日次入力'!$I$5:$I$3004,'日次入力'!$B$5:$B$3004,$A38,'日次入力'!$N$5:$N$3004,F$29,'日次入力'!$K$5:$K$3004,"受注案件")/'勤務時間'!$G$13)</f>
        <v/>
      </c>
      <c r="G38" s="39">
        <f>IF(OR($A38="",G$29="",'勤務時間'!$H$13="",N('勤務時間'!$H$13)&lt;=0),"",SUMIFS('日次入力'!$I$5:$I$3004,'日次入力'!$B$5:$B$3004,$A38,'日次入力'!$N$5:$N$3004,G$29,'日次入力'!$K$5:$K$3004,"受注案件")/'勤務時間'!$H$13)</f>
        <v/>
      </c>
      <c r="H38" s="39">
        <f>IF(OR($A38="",H$29="",'勤務時間'!$I$13="",N('勤務時間'!$I$13)&lt;=0),"",SUMIFS('日次入力'!$I$5:$I$3004,'日次入力'!$B$5:$B$3004,$A38,'日次入力'!$N$5:$N$3004,H$29,'日次入力'!$K$5:$K$3004,"受注案件")/'勤務時間'!$I$13)</f>
        <v/>
      </c>
      <c r="I38" s="39">
        <f>IF(OR($A38="",I$29="",'勤務時間'!$J$13="",N('勤務時間'!$J$13)&lt;=0),"",SUMIFS('日次入力'!$I$5:$I$3004,'日次入力'!$B$5:$B$3004,$A38,'日次入力'!$N$5:$N$3004,I$29,'日次入力'!$K$5:$K$3004,"受注案件")/'勤務時間'!$J$13)</f>
        <v/>
      </c>
      <c r="J38" s="39">
        <f>IF(OR($A38="",J$29="",'勤務時間'!$K$13="",N('勤務時間'!$K$13)&lt;=0),"",SUMIFS('日次入力'!$I$5:$I$3004,'日次入力'!$B$5:$B$3004,$A38,'日次入力'!$N$5:$N$3004,J$29,'日次入力'!$K$5:$K$3004,"受注案件")/'勤務時間'!$K$13)</f>
        <v/>
      </c>
      <c r="K38" s="39">
        <f>IF(OR($A38="",K$29="",'勤務時間'!$L$13="",N('勤務時間'!$L$13)&lt;=0),"",SUMIFS('日次入力'!$I$5:$I$3004,'日次入力'!$B$5:$B$3004,$A38,'日次入力'!$N$5:$N$3004,K$29,'日次入力'!$K$5:$K$3004,"受注案件")/'勤務時間'!$L$13)</f>
        <v/>
      </c>
      <c r="L38" s="39">
        <f>IF(OR($A38="",L$29="",'勤務時間'!$M$13="",N('勤務時間'!$M$13)&lt;=0),"",SUMIFS('日次入力'!$I$5:$I$3004,'日次入力'!$B$5:$B$3004,$A38,'日次入力'!$N$5:$N$3004,L$29,'日次入力'!$K$5:$K$3004,"受注案件")/'勤務時間'!$M$13)</f>
        <v/>
      </c>
      <c r="M38" s="39">
        <f>IF(OR($A38="",M$29="",'勤務時間'!$N$13="",N('勤務時間'!$N$13)&lt;=0),"",SUMIFS('日次入力'!$I$5:$I$3004,'日次入力'!$B$5:$B$3004,$A38,'日次入力'!$N$5:$N$3004,M$29,'日次入力'!$K$5:$K$3004,"受注案件")/'勤務時間'!$N$13)</f>
        <v/>
      </c>
    </row>
    <row r="39" ht="16" customHeight="1">
      <c r="A39" s="29">
        <f>IF('メンバー'!$B14="","",'メンバー'!$B14)</f>
        <v/>
      </c>
      <c r="B39" s="39">
        <f>IF(OR($A39="",B$29="",'勤務時間'!$C$14="",N('勤務時間'!$C$14)&lt;=0),"",SUMIFS('日次入力'!$I$5:$I$3004,'日次入力'!$B$5:$B$3004,$A39,'日次入力'!$N$5:$N$3004,B$29,'日次入力'!$K$5:$K$3004,"受注案件")/'勤務時間'!$C$14)</f>
        <v/>
      </c>
      <c r="C39" s="39">
        <f>IF(OR($A39="",C$29="",'勤務時間'!$D$14="",N('勤務時間'!$D$14)&lt;=0),"",SUMIFS('日次入力'!$I$5:$I$3004,'日次入力'!$B$5:$B$3004,$A39,'日次入力'!$N$5:$N$3004,C$29,'日次入力'!$K$5:$K$3004,"受注案件")/'勤務時間'!$D$14)</f>
        <v/>
      </c>
      <c r="D39" s="39">
        <f>IF(OR($A39="",D$29="",'勤務時間'!$E$14="",N('勤務時間'!$E$14)&lt;=0),"",SUMIFS('日次入力'!$I$5:$I$3004,'日次入力'!$B$5:$B$3004,$A39,'日次入力'!$N$5:$N$3004,D$29,'日次入力'!$K$5:$K$3004,"受注案件")/'勤務時間'!$E$14)</f>
        <v/>
      </c>
      <c r="E39" s="39">
        <f>IF(OR($A39="",E$29="",'勤務時間'!$F$14="",N('勤務時間'!$F$14)&lt;=0),"",SUMIFS('日次入力'!$I$5:$I$3004,'日次入力'!$B$5:$B$3004,$A39,'日次入力'!$N$5:$N$3004,E$29,'日次入力'!$K$5:$K$3004,"受注案件")/'勤務時間'!$F$14)</f>
        <v/>
      </c>
      <c r="F39" s="39">
        <f>IF(OR($A39="",F$29="",'勤務時間'!$G$14="",N('勤務時間'!$G$14)&lt;=0),"",SUMIFS('日次入力'!$I$5:$I$3004,'日次入力'!$B$5:$B$3004,$A39,'日次入力'!$N$5:$N$3004,F$29,'日次入力'!$K$5:$K$3004,"受注案件")/'勤務時間'!$G$14)</f>
        <v/>
      </c>
      <c r="G39" s="39">
        <f>IF(OR($A39="",G$29="",'勤務時間'!$H$14="",N('勤務時間'!$H$14)&lt;=0),"",SUMIFS('日次入力'!$I$5:$I$3004,'日次入力'!$B$5:$B$3004,$A39,'日次入力'!$N$5:$N$3004,G$29,'日次入力'!$K$5:$K$3004,"受注案件")/'勤務時間'!$H$14)</f>
        <v/>
      </c>
      <c r="H39" s="39">
        <f>IF(OR($A39="",H$29="",'勤務時間'!$I$14="",N('勤務時間'!$I$14)&lt;=0),"",SUMIFS('日次入力'!$I$5:$I$3004,'日次入力'!$B$5:$B$3004,$A39,'日次入力'!$N$5:$N$3004,H$29,'日次入力'!$K$5:$K$3004,"受注案件")/'勤務時間'!$I$14)</f>
        <v/>
      </c>
      <c r="I39" s="39">
        <f>IF(OR($A39="",I$29="",'勤務時間'!$J$14="",N('勤務時間'!$J$14)&lt;=0),"",SUMIFS('日次入力'!$I$5:$I$3004,'日次入力'!$B$5:$B$3004,$A39,'日次入力'!$N$5:$N$3004,I$29,'日次入力'!$K$5:$K$3004,"受注案件")/'勤務時間'!$J$14)</f>
        <v/>
      </c>
      <c r="J39" s="39">
        <f>IF(OR($A39="",J$29="",'勤務時間'!$K$14="",N('勤務時間'!$K$14)&lt;=0),"",SUMIFS('日次入力'!$I$5:$I$3004,'日次入力'!$B$5:$B$3004,$A39,'日次入力'!$N$5:$N$3004,J$29,'日次入力'!$K$5:$K$3004,"受注案件")/'勤務時間'!$K$14)</f>
        <v/>
      </c>
      <c r="K39" s="39">
        <f>IF(OR($A39="",K$29="",'勤務時間'!$L$14="",N('勤務時間'!$L$14)&lt;=0),"",SUMIFS('日次入力'!$I$5:$I$3004,'日次入力'!$B$5:$B$3004,$A39,'日次入力'!$N$5:$N$3004,K$29,'日次入力'!$K$5:$K$3004,"受注案件")/'勤務時間'!$L$14)</f>
        <v/>
      </c>
      <c r="L39" s="39">
        <f>IF(OR($A39="",L$29="",'勤務時間'!$M$14="",N('勤務時間'!$M$14)&lt;=0),"",SUMIFS('日次入力'!$I$5:$I$3004,'日次入力'!$B$5:$B$3004,$A39,'日次入力'!$N$5:$N$3004,L$29,'日次入力'!$K$5:$K$3004,"受注案件")/'勤務時間'!$M$14)</f>
        <v/>
      </c>
      <c r="M39" s="39">
        <f>IF(OR($A39="",M$29="",'勤務時間'!$N$14="",N('勤務時間'!$N$14)&lt;=0),"",SUMIFS('日次入力'!$I$5:$I$3004,'日次入力'!$B$5:$B$3004,$A39,'日次入力'!$N$5:$N$3004,M$29,'日次入力'!$K$5:$K$3004,"受注案件")/'勤務時間'!$N$14)</f>
        <v/>
      </c>
    </row>
    <row r="40" ht="16" customHeight="1">
      <c r="A40" s="29">
        <f>IF('メンバー'!$B15="","",'メンバー'!$B15)</f>
        <v/>
      </c>
      <c r="B40" s="39">
        <f>IF(OR($A40="",B$29="",'勤務時間'!$C$15="",N('勤務時間'!$C$15)&lt;=0),"",SUMIFS('日次入力'!$I$5:$I$3004,'日次入力'!$B$5:$B$3004,$A40,'日次入力'!$N$5:$N$3004,B$29,'日次入力'!$K$5:$K$3004,"受注案件")/'勤務時間'!$C$15)</f>
        <v/>
      </c>
      <c r="C40" s="39">
        <f>IF(OR($A40="",C$29="",'勤務時間'!$D$15="",N('勤務時間'!$D$15)&lt;=0),"",SUMIFS('日次入力'!$I$5:$I$3004,'日次入力'!$B$5:$B$3004,$A40,'日次入力'!$N$5:$N$3004,C$29,'日次入力'!$K$5:$K$3004,"受注案件")/'勤務時間'!$D$15)</f>
        <v/>
      </c>
      <c r="D40" s="39">
        <f>IF(OR($A40="",D$29="",'勤務時間'!$E$15="",N('勤務時間'!$E$15)&lt;=0),"",SUMIFS('日次入力'!$I$5:$I$3004,'日次入力'!$B$5:$B$3004,$A40,'日次入力'!$N$5:$N$3004,D$29,'日次入力'!$K$5:$K$3004,"受注案件")/'勤務時間'!$E$15)</f>
        <v/>
      </c>
      <c r="E40" s="39">
        <f>IF(OR($A40="",E$29="",'勤務時間'!$F$15="",N('勤務時間'!$F$15)&lt;=0),"",SUMIFS('日次入力'!$I$5:$I$3004,'日次入力'!$B$5:$B$3004,$A40,'日次入力'!$N$5:$N$3004,E$29,'日次入力'!$K$5:$K$3004,"受注案件")/'勤務時間'!$F$15)</f>
        <v/>
      </c>
      <c r="F40" s="39">
        <f>IF(OR($A40="",F$29="",'勤務時間'!$G$15="",N('勤務時間'!$G$15)&lt;=0),"",SUMIFS('日次入力'!$I$5:$I$3004,'日次入力'!$B$5:$B$3004,$A40,'日次入力'!$N$5:$N$3004,F$29,'日次入力'!$K$5:$K$3004,"受注案件")/'勤務時間'!$G$15)</f>
        <v/>
      </c>
      <c r="G40" s="39">
        <f>IF(OR($A40="",G$29="",'勤務時間'!$H$15="",N('勤務時間'!$H$15)&lt;=0),"",SUMIFS('日次入力'!$I$5:$I$3004,'日次入力'!$B$5:$B$3004,$A40,'日次入力'!$N$5:$N$3004,G$29,'日次入力'!$K$5:$K$3004,"受注案件")/'勤務時間'!$H$15)</f>
        <v/>
      </c>
      <c r="H40" s="39">
        <f>IF(OR($A40="",H$29="",'勤務時間'!$I$15="",N('勤務時間'!$I$15)&lt;=0),"",SUMIFS('日次入力'!$I$5:$I$3004,'日次入力'!$B$5:$B$3004,$A40,'日次入力'!$N$5:$N$3004,H$29,'日次入力'!$K$5:$K$3004,"受注案件")/'勤務時間'!$I$15)</f>
        <v/>
      </c>
      <c r="I40" s="39">
        <f>IF(OR($A40="",I$29="",'勤務時間'!$J$15="",N('勤務時間'!$J$15)&lt;=0),"",SUMIFS('日次入力'!$I$5:$I$3004,'日次入力'!$B$5:$B$3004,$A40,'日次入力'!$N$5:$N$3004,I$29,'日次入力'!$K$5:$K$3004,"受注案件")/'勤務時間'!$J$15)</f>
        <v/>
      </c>
      <c r="J40" s="39">
        <f>IF(OR($A40="",J$29="",'勤務時間'!$K$15="",N('勤務時間'!$K$15)&lt;=0),"",SUMIFS('日次入力'!$I$5:$I$3004,'日次入力'!$B$5:$B$3004,$A40,'日次入力'!$N$5:$N$3004,J$29,'日次入力'!$K$5:$K$3004,"受注案件")/'勤務時間'!$K$15)</f>
        <v/>
      </c>
      <c r="K40" s="39">
        <f>IF(OR($A40="",K$29="",'勤務時間'!$L$15="",N('勤務時間'!$L$15)&lt;=0),"",SUMIFS('日次入力'!$I$5:$I$3004,'日次入力'!$B$5:$B$3004,$A40,'日次入力'!$N$5:$N$3004,K$29,'日次入力'!$K$5:$K$3004,"受注案件")/'勤務時間'!$L$15)</f>
        <v/>
      </c>
      <c r="L40" s="39">
        <f>IF(OR($A40="",L$29="",'勤務時間'!$M$15="",N('勤務時間'!$M$15)&lt;=0),"",SUMIFS('日次入力'!$I$5:$I$3004,'日次入力'!$B$5:$B$3004,$A40,'日次入力'!$N$5:$N$3004,L$29,'日次入力'!$K$5:$K$3004,"受注案件")/'勤務時間'!$M$15)</f>
        <v/>
      </c>
      <c r="M40" s="39">
        <f>IF(OR($A40="",M$29="",'勤務時間'!$N$15="",N('勤務時間'!$N$15)&lt;=0),"",SUMIFS('日次入力'!$I$5:$I$3004,'日次入力'!$B$5:$B$3004,$A40,'日次入力'!$N$5:$N$3004,M$29,'日次入力'!$K$5:$K$3004,"受注案件")/'勤務時間'!$N$15)</f>
        <v/>
      </c>
    </row>
    <row r="41" ht="16" customHeight="1">
      <c r="A41" s="29">
        <f>IF('メンバー'!$B16="","",'メンバー'!$B16)</f>
        <v/>
      </c>
      <c r="B41" s="39">
        <f>IF(OR($A41="",B$29="",'勤務時間'!$C$16="",N('勤務時間'!$C$16)&lt;=0),"",SUMIFS('日次入力'!$I$5:$I$3004,'日次入力'!$B$5:$B$3004,$A41,'日次入力'!$N$5:$N$3004,B$29,'日次入力'!$K$5:$K$3004,"受注案件")/'勤務時間'!$C$16)</f>
        <v/>
      </c>
      <c r="C41" s="39">
        <f>IF(OR($A41="",C$29="",'勤務時間'!$D$16="",N('勤務時間'!$D$16)&lt;=0),"",SUMIFS('日次入力'!$I$5:$I$3004,'日次入力'!$B$5:$B$3004,$A41,'日次入力'!$N$5:$N$3004,C$29,'日次入力'!$K$5:$K$3004,"受注案件")/'勤務時間'!$D$16)</f>
        <v/>
      </c>
      <c r="D41" s="39">
        <f>IF(OR($A41="",D$29="",'勤務時間'!$E$16="",N('勤務時間'!$E$16)&lt;=0),"",SUMIFS('日次入力'!$I$5:$I$3004,'日次入力'!$B$5:$B$3004,$A41,'日次入力'!$N$5:$N$3004,D$29,'日次入力'!$K$5:$K$3004,"受注案件")/'勤務時間'!$E$16)</f>
        <v/>
      </c>
      <c r="E41" s="39">
        <f>IF(OR($A41="",E$29="",'勤務時間'!$F$16="",N('勤務時間'!$F$16)&lt;=0),"",SUMIFS('日次入力'!$I$5:$I$3004,'日次入力'!$B$5:$B$3004,$A41,'日次入力'!$N$5:$N$3004,E$29,'日次入力'!$K$5:$K$3004,"受注案件")/'勤務時間'!$F$16)</f>
        <v/>
      </c>
      <c r="F41" s="39">
        <f>IF(OR($A41="",F$29="",'勤務時間'!$G$16="",N('勤務時間'!$G$16)&lt;=0),"",SUMIFS('日次入力'!$I$5:$I$3004,'日次入力'!$B$5:$B$3004,$A41,'日次入力'!$N$5:$N$3004,F$29,'日次入力'!$K$5:$K$3004,"受注案件")/'勤務時間'!$G$16)</f>
        <v/>
      </c>
      <c r="G41" s="39">
        <f>IF(OR($A41="",G$29="",'勤務時間'!$H$16="",N('勤務時間'!$H$16)&lt;=0),"",SUMIFS('日次入力'!$I$5:$I$3004,'日次入力'!$B$5:$B$3004,$A41,'日次入力'!$N$5:$N$3004,G$29,'日次入力'!$K$5:$K$3004,"受注案件")/'勤務時間'!$H$16)</f>
        <v/>
      </c>
      <c r="H41" s="39">
        <f>IF(OR($A41="",H$29="",'勤務時間'!$I$16="",N('勤務時間'!$I$16)&lt;=0),"",SUMIFS('日次入力'!$I$5:$I$3004,'日次入力'!$B$5:$B$3004,$A41,'日次入力'!$N$5:$N$3004,H$29,'日次入力'!$K$5:$K$3004,"受注案件")/'勤務時間'!$I$16)</f>
        <v/>
      </c>
      <c r="I41" s="39">
        <f>IF(OR($A41="",I$29="",'勤務時間'!$J$16="",N('勤務時間'!$J$16)&lt;=0),"",SUMIFS('日次入力'!$I$5:$I$3004,'日次入力'!$B$5:$B$3004,$A41,'日次入力'!$N$5:$N$3004,I$29,'日次入力'!$K$5:$K$3004,"受注案件")/'勤務時間'!$J$16)</f>
        <v/>
      </c>
      <c r="J41" s="39">
        <f>IF(OR($A41="",J$29="",'勤務時間'!$K$16="",N('勤務時間'!$K$16)&lt;=0),"",SUMIFS('日次入力'!$I$5:$I$3004,'日次入力'!$B$5:$B$3004,$A41,'日次入力'!$N$5:$N$3004,J$29,'日次入力'!$K$5:$K$3004,"受注案件")/'勤務時間'!$K$16)</f>
        <v/>
      </c>
      <c r="K41" s="39">
        <f>IF(OR($A41="",K$29="",'勤務時間'!$L$16="",N('勤務時間'!$L$16)&lt;=0),"",SUMIFS('日次入力'!$I$5:$I$3004,'日次入力'!$B$5:$B$3004,$A41,'日次入力'!$N$5:$N$3004,K$29,'日次入力'!$K$5:$K$3004,"受注案件")/'勤務時間'!$L$16)</f>
        <v/>
      </c>
      <c r="L41" s="39">
        <f>IF(OR($A41="",L$29="",'勤務時間'!$M$16="",N('勤務時間'!$M$16)&lt;=0),"",SUMIFS('日次入力'!$I$5:$I$3004,'日次入力'!$B$5:$B$3004,$A41,'日次入力'!$N$5:$N$3004,L$29,'日次入力'!$K$5:$K$3004,"受注案件")/'勤務時間'!$M$16)</f>
        <v/>
      </c>
      <c r="M41" s="39">
        <f>IF(OR($A41="",M$29="",'勤務時間'!$N$16="",N('勤務時間'!$N$16)&lt;=0),"",SUMIFS('日次入力'!$I$5:$I$3004,'日次入力'!$B$5:$B$3004,$A41,'日次入力'!$N$5:$N$3004,M$29,'日次入力'!$K$5:$K$3004,"受注案件")/'勤務時間'!$N$16)</f>
        <v/>
      </c>
    </row>
    <row r="42" ht="16" customHeight="1">
      <c r="A42" s="29">
        <f>IF('メンバー'!$B17="","",'メンバー'!$B17)</f>
        <v/>
      </c>
      <c r="B42" s="39">
        <f>IF(OR($A42="",B$29="",'勤務時間'!$C$17="",N('勤務時間'!$C$17)&lt;=0),"",SUMIFS('日次入力'!$I$5:$I$3004,'日次入力'!$B$5:$B$3004,$A42,'日次入力'!$N$5:$N$3004,B$29,'日次入力'!$K$5:$K$3004,"受注案件")/'勤務時間'!$C$17)</f>
        <v/>
      </c>
      <c r="C42" s="39">
        <f>IF(OR($A42="",C$29="",'勤務時間'!$D$17="",N('勤務時間'!$D$17)&lt;=0),"",SUMIFS('日次入力'!$I$5:$I$3004,'日次入力'!$B$5:$B$3004,$A42,'日次入力'!$N$5:$N$3004,C$29,'日次入力'!$K$5:$K$3004,"受注案件")/'勤務時間'!$D$17)</f>
        <v/>
      </c>
      <c r="D42" s="39">
        <f>IF(OR($A42="",D$29="",'勤務時間'!$E$17="",N('勤務時間'!$E$17)&lt;=0),"",SUMIFS('日次入力'!$I$5:$I$3004,'日次入力'!$B$5:$B$3004,$A42,'日次入力'!$N$5:$N$3004,D$29,'日次入力'!$K$5:$K$3004,"受注案件")/'勤務時間'!$E$17)</f>
        <v/>
      </c>
      <c r="E42" s="39">
        <f>IF(OR($A42="",E$29="",'勤務時間'!$F$17="",N('勤務時間'!$F$17)&lt;=0),"",SUMIFS('日次入力'!$I$5:$I$3004,'日次入力'!$B$5:$B$3004,$A42,'日次入力'!$N$5:$N$3004,E$29,'日次入力'!$K$5:$K$3004,"受注案件")/'勤務時間'!$F$17)</f>
        <v/>
      </c>
      <c r="F42" s="39">
        <f>IF(OR($A42="",F$29="",'勤務時間'!$G$17="",N('勤務時間'!$G$17)&lt;=0),"",SUMIFS('日次入力'!$I$5:$I$3004,'日次入力'!$B$5:$B$3004,$A42,'日次入力'!$N$5:$N$3004,F$29,'日次入力'!$K$5:$K$3004,"受注案件")/'勤務時間'!$G$17)</f>
        <v/>
      </c>
      <c r="G42" s="39">
        <f>IF(OR($A42="",G$29="",'勤務時間'!$H$17="",N('勤務時間'!$H$17)&lt;=0),"",SUMIFS('日次入力'!$I$5:$I$3004,'日次入力'!$B$5:$B$3004,$A42,'日次入力'!$N$5:$N$3004,G$29,'日次入力'!$K$5:$K$3004,"受注案件")/'勤務時間'!$H$17)</f>
        <v/>
      </c>
      <c r="H42" s="39">
        <f>IF(OR($A42="",H$29="",'勤務時間'!$I$17="",N('勤務時間'!$I$17)&lt;=0),"",SUMIFS('日次入力'!$I$5:$I$3004,'日次入力'!$B$5:$B$3004,$A42,'日次入力'!$N$5:$N$3004,H$29,'日次入力'!$K$5:$K$3004,"受注案件")/'勤務時間'!$I$17)</f>
        <v/>
      </c>
      <c r="I42" s="39">
        <f>IF(OR($A42="",I$29="",'勤務時間'!$J$17="",N('勤務時間'!$J$17)&lt;=0),"",SUMIFS('日次入力'!$I$5:$I$3004,'日次入力'!$B$5:$B$3004,$A42,'日次入力'!$N$5:$N$3004,I$29,'日次入力'!$K$5:$K$3004,"受注案件")/'勤務時間'!$J$17)</f>
        <v/>
      </c>
      <c r="J42" s="39">
        <f>IF(OR($A42="",J$29="",'勤務時間'!$K$17="",N('勤務時間'!$K$17)&lt;=0),"",SUMIFS('日次入力'!$I$5:$I$3004,'日次入力'!$B$5:$B$3004,$A42,'日次入力'!$N$5:$N$3004,J$29,'日次入力'!$K$5:$K$3004,"受注案件")/'勤務時間'!$K$17)</f>
        <v/>
      </c>
      <c r="K42" s="39">
        <f>IF(OR($A42="",K$29="",'勤務時間'!$L$17="",N('勤務時間'!$L$17)&lt;=0),"",SUMIFS('日次入力'!$I$5:$I$3004,'日次入力'!$B$5:$B$3004,$A42,'日次入力'!$N$5:$N$3004,K$29,'日次入力'!$K$5:$K$3004,"受注案件")/'勤務時間'!$L$17)</f>
        <v/>
      </c>
      <c r="L42" s="39">
        <f>IF(OR($A42="",L$29="",'勤務時間'!$M$17="",N('勤務時間'!$M$17)&lt;=0),"",SUMIFS('日次入力'!$I$5:$I$3004,'日次入力'!$B$5:$B$3004,$A42,'日次入力'!$N$5:$N$3004,L$29,'日次入力'!$K$5:$K$3004,"受注案件")/'勤務時間'!$M$17)</f>
        <v/>
      </c>
      <c r="M42" s="39">
        <f>IF(OR($A42="",M$29="",'勤務時間'!$N$17="",N('勤務時間'!$N$17)&lt;=0),"",SUMIFS('日次入力'!$I$5:$I$3004,'日次入力'!$B$5:$B$3004,$A42,'日次入力'!$N$5:$N$3004,M$29,'日次入力'!$K$5:$K$3004,"受注案件")/'勤務時間'!$N$17)</f>
        <v/>
      </c>
    </row>
    <row r="43" ht="16" customHeight="1">
      <c r="A43" s="29">
        <f>IF('メンバー'!$B18="","",'メンバー'!$B18)</f>
        <v/>
      </c>
      <c r="B43" s="39">
        <f>IF(OR($A43="",B$29="",'勤務時間'!$C$18="",N('勤務時間'!$C$18)&lt;=0),"",SUMIFS('日次入力'!$I$5:$I$3004,'日次入力'!$B$5:$B$3004,$A43,'日次入力'!$N$5:$N$3004,B$29,'日次入力'!$K$5:$K$3004,"受注案件")/'勤務時間'!$C$18)</f>
        <v/>
      </c>
      <c r="C43" s="39">
        <f>IF(OR($A43="",C$29="",'勤務時間'!$D$18="",N('勤務時間'!$D$18)&lt;=0),"",SUMIFS('日次入力'!$I$5:$I$3004,'日次入力'!$B$5:$B$3004,$A43,'日次入力'!$N$5:$N$3004,C$29,'日次入力'!$K$5:$K$3004,"受注案件")/'勤務時間'!$D$18)</f>
        <v/>
      </c>
      <c r="D43" s="39">
        <f>IF(OR($A43="",D$29="",'勤務時間'!$E$18="",N('勤務時間'!$E$18)&lt;=0),"",SUMIFS('日次入力'!$I$5:$I$3004,'日次入力'!$B$5:$B$3004,$A43,'日次入力'!$N$5:$N$3004,D$29,'日次入力'!$K$5:$K$3004,"受注案件")/'勤務時間'!$E$18)</f>
        <v/>
      </c>
      <c r="E43" s="39">
        <f>IF(OR($A43="",E$29="",'勤務時間'!$F$18="",N('勤務時間'!$F$18)&lt;=0),"",SUMIFS('日次入力'!$I$5:$I$3004,'日次入力'!$B$5:$B$3004,$A43,'日次入力'!$N$5:$N$3004,E$29,'日次入力'!$K$5:$K$3004,"受注案件")/'勤務時間'!$F$18)</f>
        <v/>
      </c>
      <c r="F43" s="39">
        <f>IF(OR($A43="",F$29="",'勤務時間'!$G$18="",N('勤務時間'!$G$18)&lt;=0),"",SUMIFS('日次入力'!$I$5:$I$3004,'日次入力'!$B$5:$B$3004,$A43,'日次入力'!$N$5:$N$3004,F$29,'日次入力'!$K$5:$K$3004,"受注案件")/'勤務時間'!$G$18)</f>
        <v/>
      </c>
      <c r="G43" s="39">
        <f>IF(OR($A43="",G$29="",'勤務時間'!$H$18="",N('勤務時間'!$H$18)&lt;=0),"",SUMIFS('日次入力'!$I$5:$I$3004,'日次入力'!$B$5:$B$3004,$A43,'日次入力'!$N$5:$N$3004,G$29,'日次入力'!$K$5:$K$3004,"受注案件")/'勤務時間'!$H$18)</f>
        <v/>
      </c>
      <c r="H43" s="39">
        <f>IF(OR($A43="",H$29="",'勤務時間'!$I$18="",N('勤務時間'!$I$18)&lt;=0),"",SUMIFS('日次入力'!$I$5:$I$3004,'日次入力'!$B$5:$B$3004,$A43,'日次入力'!$N$5:$N$3004,H$29,'日次入力'!$K$5:$K$3004,"受注案件")/'勤務時間'!$I$18)</f>
        <v/>
      </c>
      <c r="I43" s="39">
        <f>IF(OR($A43="",I$29="",'勤務時間'!$J$18="",N('勤務時間'!$J$18)&lt;=0),"",SUMIFS('日次入力'!$I$5:$I$3004,'日次入力'!$B$5:$B$3004,$A43,'日次入力'!$N$5:$N$3004,I$29,'日次入力'!$K$5:$K$3004,"受注案件")/'勤務時間'!$J$18)</f>
        <v/>
      </c>
      <c r="J43" s="39">
        <f>IF(OR($A43="",J$29="",'勤務時間'!$K$18="",N('勤務時間'!$K$18)&lt;=0),"",SUMIFS('日次入力'!$I$5:$I$3004,'日次入力'!$B$5:$B$3004,$A43,'日次入力'!$N$5:$N$3004,J$29,'日次入力'!$K$5:$K$3004,"受注案件")/'勤務時間'!$K$18)</f>
        <v/>
      </c>
      <c r="K43" s="39">
        <f>IF(OR($A43="",K$29="",'勤務時間'!$L$18="",N('勤務時間'!$L$18)&lt;=0),"",SUMIFS('日次入力'!$I$5:$I$3004,'日次入力'!$B$5:$B$3004,$A43,'日次入力'!$N$5:$N$3004,K$29,'日次入力'!$K$5:$K$3004,"受注案件")/'勤務時間'!$L$18)</f>
        <v/>
      </c>
      <c r="L43" s="39">
        <f>IF(OR($A43="",L$29="",'勤務時間'!$M$18="",N('勤務時間'!$M$18)&lt;=0),"",SUMIFS('日次入力'!$I$5:$I$3004,'日次入力'!$B$5:$B$3004,$A43,'日次入力'!$N$5:$N$3004,L$29,'日次入力'!$K$5:$K$3004,"受注案件")/'勤務時間'!$M$18)</f>
        <v/>
      </c>
      <c r="M43" s="39">
        <f>IF(OR($A43="",M$29="",'勤務時間'!$N$18="",N('勤務時間'!$N$18)&lt;=0),"",SUMIFS('日次入力'!$I$5:$I$3004,'日次入力'!$B$5:$B$3004,$A43,'日次入力'!$N$5:$N$3004,M$29,'日次入力'!$K$5:$K$3004,"受注案件")/'勤務時間'!$N$18)</f>
        <v/>
      </c>
    </row>
    <row r="44" ht="16" customHeight="1">
      <c r="A44" s="29">
        <f>IF('メンバー'!$B19="","",'メンバー'!$B19)</f>
        <v/>
      </c>
      <c r="B44" s="39">
        <f>IF(OR($A44="",B$29="",'勤務時間'!$C$19="",N('勤務時間'!$C$19)&lt;=0),"",SUMIFS('日次入力'!$I$5:$I$3004,'日次入力'!$B$5:$B$3004,$A44,'日次入力'!$N$5:$N$3004,B$29,'日次入力'!$K$5:$K$3004,"受注案件")/'勤務時間'!$C$19)</f>
        <v/>
      </c>
      <c r="C44" s="39">
        <f>IF(OR($A44="",C$29="",'勤務時間'!$D$19="",N('勤務時間'!$D$19)&lt;=0),"",SUMIFS('日次入力'!$I$5:$I$3004,'日次入力'!$B$5:$B$3004,$A44,'日次入力'!$N$5:$N$3004,C$29,'日次入力'!$K$5:$K$3004,"受注案件")/'勤務時間'!$D$19)</f>
        <v/>
      </c>
      <c r="D44" s="39">
        <f>IF(OR($A44="",D$29="",'勤務時間'!$E$19="",N('勤務時間'!$E$19)&lt;=0),"",SUMIFS('日次入力'!$I$5:$I$3004,'日次入力'!$B$5:$B$3004,$A44,'日次入力'!$N$5:$N$3004,D$29,'日次入力'!$K$5:$K$3004,"受注案件")/'勤務時間'!$E$19)</f>
        <v/>
      </c>
      <c r="E44" s="39">
        <f>IF(OR($A44="",E$29="",'勤務時間'!$F$19="",N('勤務時間'!$F$19)&lt;=0),"",SUMIFS('日次入力'!$I$5:$I$3004,'日次入力'!$B$5:$B$3004,$A44,'日次入力'!$N$5:$N$3004,E$29,'日次入力'!$K$5:$K$3004,"受注案件")/'勤務時間'!$F$19)</f>
        <v/>
      </c>
      <c r="F44" s="39">
        <f>IF(OR($A44="",F$29="",'勤務時間'!$G$19="",N('勤務時間'!$G$19)&lt;=0),"",SUMIFS('日次入力'!$I$5:$I$3004,'日次入力'!$B$5:$B$3004,$A44,'日次入力'!$N$5:$N$3004,F$29,'日次入力'!$K$5:$K$3004,"受注案件")/'勤務時間'!$G$19)</f>
        <v/>
      </c>
      <c r="G44" s="39">
        <f>IF(OR($A44="",G$29="",'勤務時間'!$H$19="",N('勤務時間'!$H$19)&lt;=0),"",SUMIFS('日次入力'!$I$5:$I$3004,'日次入力'!$B$5:$B$3004,$A44,'日次入力'!$N$5:$N$3004,G$29,'日次入力'!$K$5:$K$3004,"受注案件")/'勤務時間'!$H$19)</f>
        <v/>
      </c>
      <c r="H44" s="39">
        <f>IF(OR($A44="",H$29="",'勤務時間'!$I$19="",N('勤務時間'!$I$19)&lt;=0),"",SUMIFS('日次入力'!$I$5:$I$3004,'日次入力'!$B$5:$B$3004,$A44,'日次入力'!$N$5:$N$3004,H$29,'日次入力'!$K$5:$K$3004,"受注案件")/'勤務時間'!$I$19)</f>
        <v/>
      </c>
      <c r="I44" s="39">
        <f>IF(OR($A44="",I$29="",'勤務時間'!$J$19="",N('勤務時間'!$J$19)&lt;=0),"",SUMIFS('日次入力'!$I$5:$I$3004,'日次入力'!$B$5:$B$3004,$A44,'日次入力'!$N$5:$N$3004,I$29,'日次入力'!$K$5:$K$3004,"受注案件")/'勤務時間'!$J$19)</f>
        <v/>
      </c>
      <c r="J44" s="39">
        <f>IF(OR($A44="",J$29="",'勤務時間'!$K$19="",N('勤務時間'!$K$19)&lt;=0),"",SUMIFS('日次入力'!$I$5:$I$3004,'日次入力'!$B$5:$B$3004,$A44,'日次入力'!$N$5:$N$3004,J$29,'日次入力'!$K$5:$K$3004,"受注案件")/'勤務時間'!$K$19)</f>
        <v/>
      </c>
      <c r="K44" s="39">
        <f>IF(OR($A44="",K$29="",'勤務時間'!$L$19="",N('勤務時間'!$L$19)&lt;=0),"",SUMIFS('日次入力'!$I$5:$I$3004,'日次入力'!$B$5:$B$3004,$A44,'日次入力'!$N$5:$N$3004,K$29,'日次入力'!$K$5:$K$3004,"受注案件")/'勤務時間'!$L$19)</f>
        <v/>
      </c>
      <c r="L44" s="39">
        <f>IF(OR($A44="",L$29="",'勤務時間'!$M$19="",N('勤務時間'!$M$19)&lt;=0),"",SUMIFS('日次入力'!$I$5:$I$3004,'日次入力'!$B$5:$B$3004,$A44,'日次入力'!$N$5:$N$3004,L$29,'日次入力'!$K$5:$K$3004,"受注案件")/'勤務時間'!$M$19)</f>
        <v/>
      </c>
      <c r="M44" s="39">
        <f>IF(OR($A44="",M$29="",'勤務時間'!$N$19="",N('勤務時間'!$N$19)&lt;=0),"",SUMIFS('日次入力'!$I$5:$I$3004,'日次入力'!$B$5:$B$3004,$A44,'日次入力'!$N$5:$N$3004,M$29,'日次入力'!$K$5:$K$3004,"受注案件")/'勤務時間'!$N$19)</f>
        <v/>
      </c>
    </row>
    <row r="45" ht="16" customHeight="1">
      <c r="A45" s="29">
        <f>IF('メンバー'!$B20="","",'メンバー'!$B20)</f>
        <v/>
      </c>
      <c r="B45" s="39">
        <f>IF(OR($A45="",B$29="",'勤務時間'!$C$20="",N('勤務時間'!$C$20)&lt;=0),"",SUMIFS('日次入力'!$I$5:$I$3004,'日次入力'!$B$5:$B$3004,$A45,'日次入力'!$N$5:$N$3004,B$29,'日次入力'!$K$5:$K$3004,"受注案件")/'勤務時間'!$C$20)</f>
        <v/>
      </c>
      <c r="C45" s="39">
        <f>IF(OR($A45="",C$29="",'勤務時間'!$D$20="",N('勤務時間'!$D$20)&lt;=0),"",SUMIFS('日次入力'!$I$5:$I$3004,'日次入力'!$B$5:$B$3004,$A45,'日次入力'!$N$5:$N$3004,C$29,'日次入力'!$K$5:$K$3004,"受注案件")/'勤務時間'!$D$20)</f>
        <v/>
      </c>
      <c r="D45" s="39">
        <f>IF(OR($A45="",D$29="",'勤務時間'!$E$20="",N('勤務時間'!$E$20)&lt;=0),"",SUMIFS('日次入力'!$I$5:$I$3004,'日次入力'!$B$5:$B$3004,$A45,'日次入力'!$N$5:$N$3004,D$29,'日次入力'!$K$5:$K$3004,"受注案件")/'勤務時間'!$E$20)</f>
        <v/>
      </c>
      <c r="E45" s="39">
        <f>IF(OR($A45="",E$29="",'勤務時間'!$F$20="",N('勤務時間'!$F$20)&lt;=0),"",SUMIFS('日次入力'!$I$5:$I$3004,'日次入力'!$B$5:$B$3004,$A45,'日次入力'!$N$5:$N$3004,E$29,'日次入力'!$K$5:$K$3004,"受注案件")/'勤務時間'!$F$20)</f>
        <v/>
      </c>
      <c r="F45" s="39">
        <f>IF(OR($A45="",F$29="",'勤務時間'!$G$20="",N('勤務時間'!$G$20)&lt;=0),"",SUMIFS('日次入力'!$I$5:$I$3004,'日次入力'!$B$5:$B$3004,$A45,'日次入力'!$N$5:$N$3004,F$29,'日次入力'!$K$5:$K$3004,"受注案件")/'勤務時間'!$G$20)</f>
        <v/>
      </c>
      <c r="G45" s="39">
        <f>IF(OR($A45="",G$29="",'勤務時間'!$H$20="",N('勤務時間'!$H$20)&lt;=0),"",SUMIFS('日次入力'!$I$5:$I$3004,'日次入力'!$B$5:$B$3004,$A45,'日次入力'!$N$5:$N$3004,G$29,'日次入力'!$K$5:$K$3004,"受注案件")/'勤務時間'!$H$20)</f>
        <v/>
      </c>
      <c r="H45" s="39">
        <f>IF(OR($A45="",H$29="",'勤務時間'!$I$20="",N('勤務時間'!$I$20)&lt;=0),"",SUMIFS('日次入力'!$I$5:$I$3004,'日次入力'!$B$5:$B$3004,$A45,'日次入力'!$N$5:$N$3004,H$29,'日次入力'!$K$5:$K$3004,"受注案件")/'勤務時間'!$I$20)</f>
        <v/>
      </c>
      <c r="I45" s="39">
        <f>IF(OR($A45="",I$29="",'勤務時間'!$J$20="",N('勤務時間'!$J$20)&lt;=0),"",SUMIFS('日次入力'!$I$5:$I$3004,'日次入力'!$B$5:$B$3004,$A45,'日次入力'!$N$5:$N$3004,I$29,'日次入力'!$K$5:$K$3004,"受注案件")/'勤務時間'!$J$20)</f>
        <v/>
      </c>
      <c r="J45" s="39">
        <f>IF(OR($A45="",J$29="",'勤務時間'!$K$20="",N('勤務時間'!$K$20)&lt;=0),"",SUMIFS('日次入力'!$I$5:$I$3004,'日次入力'!$B$5:$B$3004,$A45,'日次入力'!$N$5:$N$3004,J$29,'日次入力'!$K$5:$K$3004,"受注案件")/'勤務時間'!$K$20)</f>
        <v/>
      </c>
      <c r="K45" s="39">
        <f>IF(OR($A45="",K$29="",'勤務時間'!$L$20="",N('勤務時間'!$L$20)&lt;=0),"",SUMIFS('日次入力'!$I$5:$I$3004,'日次入力'!$B$5:$B$3004,$A45,'日次入力'!$N$5:$N$3004,K$29,'日次入力'!$K$5:$K$3004,"受注案件")/'勤務時間'!$L$20)</f>
        <v/>
      </c>
      <c r="L45" s="39">
        <f>IF(OR($A45="",L$29="",'勤務時間'!$M$20="",N('勤務時間'!$M$20)&lt;=0),"",SUMIFS('日次入力'!$I$5:$I$3004,'日次入力'!$B$5:$B$3004,$A45,'日次入力'!$N$5:$N$3004,L$29,'日次入力'!$K$5:$K$3004,"受注案件")/'勤務時間'!$M$20)</f>
        <v/>
      </c>
      <c r="M45" s="39">
        <f>IF(OR($A45="",M$29="",'勤務時間'!$N$20="",N('勤務時間'!$N$20)&lt;=0),"",SUMIFS('日次入力'!$I$5:$I$3004,'日次入力'!$B$5:$B$3004,$A45,'日次入力'!$N$5:$N$3004,M$29,'日次入力'!$K$5:$K$3004,"受注案件")/'勤務時間'!$N$20)</f>
        <v/>
      </c>
    </row>
    <row r="46" ht="16" customHeight="1">
      <c r="A46" s="29">
        <f>IF('メンバー'!$B21="","",'メンバー'!$B21)</f>
        <v/>
      </c>
      <c r="B46" s="39">
        <f>IF(OR($A46="",B$29="",'勤務時間'!$C$21="",N('勤務時間'!$C$21)&lt;=0),"",SUMIFS('日次入力'!$I$5:$I$3004,'日次入力'!$B$5:$B$3004,$A46,'日次入力'!$N$5:$N$3004,B$29,'日次入力'!$K$5:$K$3004,"受注案件")/'勤務時間'!$C$21)</f>
        <v/>
      </c>
      <c r="C46" s="39">
        <f>IF(OR($A46="",C$29="",'勤務時間'!$D$21="",N('勤務時間'!$D$21)&lt;=0),"",SUMIFS('日次入力'!$I$5:$I$3004,'日次入力'!$B$5:$B$3004,$A46,'日次入力'!$N$5:$N$3004,C$29,'日次入力'!$K$5:$K$3004,"受注案件")/'勤務時間'!$D$21)</f>
        <v/>
      </c>
      <c r="D46" s="39">
        <f>IF(OR($A46="",D$29="",'勤務時間'!$E$21="",N('勤務時間'!$E$21)&lt;=0),"",SUMIFS('日次入力'!$I$5:$I$3004,'日次入力'!$B$5:$B$3004,$A46,'日次入力'!$N$5:$N$3004,D$29,'日次入力'!$K$5:$K$3004,"受注案件")/'勤務時間'!$E$21)</f>
        <v/>
      </c>
      <c r="E46" s="39">
        <f>IF(OR($A46="",E$29="",'勤務時間'!$F$21="",N('勤務時間'!$F$21)&lt;=0),"",SUMIFS('日次入力'!$I$5:$I$3004,'日次入力'!$B$5:$B$3004,$A46,'日次入力'!$N$5:$N$3004,E$29,'日次入力'!$K$5:$K$3004,"受注案件")/'勤務時間'!$F$21)</f>
        <v/>
      </c>
      <c r="F46" s="39">
        <f>IF(OR($A46="",F$29="",'勤務時間'!$G$21="",N('勤務時間'!$G$21)&lt;=0),"",SUMIFS('日次入力'!$I$5:$I$3004,'日次入力'!$B$5:$B$3004,$A46,'日次入力'!$N$5:$N$3004,F$29,'日次入力'!$K$5:$K$3004,"受注案件")/'勤務時間'!$G$21)</f>
        <v/>
      </c>
      <c r="G46" s="39">
        <f>IF(OR($A46="",G$29="",'勤務時間'!$H$21="",N('勤務時間'!$H$21)&lt;=0),"",SUMIFS('日次入力'!$I$5:$I$3004,'日次入力'!$B$5:$B$3004,$A46,'日次入力'!$N$5:$N$3004,G$29,'日次入力'!$K$5:$K$3004,"受注案件")/'勤務時間'!$H$21)</f>
        <v/>
      </c>
      <c r="H46" s="39">
        <f>IF(OR($A46="",H$29="",'勤務時間'!$I$21="",N('勤務時間'!$I$21)&lt;=0),"",SUMIFS('日次入力'!$I$5:$I$3004,'日次入力'!$B$5:$B$3004,$A46,'日次入力'!$N$5:$N$3004,H$29,'日次入力'!$K$5:$K$3004,"受注案件")/'勤務時間'!$I$21)</f>
        <v/>
      </c>
      <c r="I46" s="39">
        <f>IF(OR($A46="",I$29="",'勤務時間'!$J$21="",N('勤務時間'!$J$21)&lt;=0),"",SUMIFS('日次入力'!$I$5:$I$3004,'日次入力'!$B$5:$B$3004,$A46,'日次入力'!$N$5:$N$3004,I$29,'日次入力'!$K$5:$K$3004,"受注案件")/'勤務時間'!$J$21)</f>
        <v/>
      </c>
      <c r="J46" s="39">
        <f>IF(OR($A46="",J$29="",'勤務時間'!$K$21="",N('勤務時間'!$K$21)&lt;=0),"",SUMIFS('日次入力'!$I$5:$I$3004,'日次入力'!$B$5:$B$3004,$A46,'日次入力'!$N$5:$N$3004,J$29,'日次入力'!$K$5:$K$3004,"受注案件")/'勤務時間'!$K$21)</f>
        <v/>
      </c>
      <c r="K46" s="39">
        <f>IF(OR($A46="",K$29="",'勤務時間'!$L$21="",N('勤務時間'!$L$21)&lt;=0),"",SUMIFS('日次入力'!$I$5:$I$3004,'日次入力'!$B$5:$B$3004,$A46,'日次入力'!$N$5:$N$3004,K$29,'日次入力'!$K$5:$K$3004,"受注案件")/'勤務時間'!$L$21)</f>
        <v/>
      </c>
      <c r="L46" s="39">
        <f>IF(OR($A46="",L$29="",'勤務時間'!$M$21="",N('勤務時間'!$M$21)&lt;=0),"",SUMIFS('日次入力'!$I$5:$I$3004,'日次入力'!$B$5:$B$3004,$A46,'日次入力'!$N$5:$N$3004,L$29,'日次入力'!$K$5:$K$3004,"受注案件")/'勤務時間'!$M$21)</f>
        <v/>
      </c>
      <c r="M46" s="39">
        <f>IF(OR($A46="",M$29="",'勤務時間'!$N$21="",N('勤務時間'!$N$21)&lt;=0),"",SUMIFS('日次入力'!$I$5:$I$3004,'日次入力'!$B$5:$B$3004,$A46,'日次入力'!$N$5:$N$3004,M$29,'日次入力'!$K$5:$K$3004,"受注案件")/'勤務時間'!$N$21)</f>
        <v/>
      </c>
    </row>
    <row r="47" ht="16" customHeight="1">
      <c r="A47" s="29">
        <f>IF('メンバー'!$B22="","",'メンバー'!$B22)</f>
        <v/>
      </c>
      <c r="B47" s="39">
        <f>IF(OR($A47="",B$29="",'勤務時間'!$C$22="",N('勤務時間'!$C$22)&lt;=0),"",SUMIFS('日次入力'!$I$5:$I$3004,'日次入力'!$B$5:$B$3004,$A47,'日次入力'!$N$5:$N$3004,B$29,'日次入力'!$K$5:$K$3004,"受注案件")/'勤務時間'!$C$22)</f>
        <v/>
      </c>
      <c r="C47" s="39">
        <f>IF(OR($A47="",C$29="",'勤務時間'!$D$22="",N('勤務時間'!$D$22)&lt;=0),"",SUMIFS('日次入力'!$I$5:$I$3004,'日次入力'!$B$5:$B$3004,$A47,'日次入力'!$N$5:$N$3004,C$29,'日次入力'!$K$5:$K$3004,"受注案件")/'勤務時間'!$D$22)</f>
        <v/>
      </c>
      <c r="D47" s="39">
        <f>IF(OR($A47="",D$29="",'勤務時間'!$E$22="",N('勤務時間'!$E$22)&lt;=0),"",SUMIFS('日次入力'!$I$5:$I$3004,'日次入力'!$B$5:$B$3004,$A47,'日次入力'!$N$5:$N$3004,D$29,'日次入力'!$K$5:$K$3004,"受注案件")/'勤務時間'!$E$22)</f>
        <v/>
      </c>
      <c r="E47" s="39">
        <f>IF(OR($A47="",E$29="",'勤務時間'!$F$22="",N('勤務時間'!$F$22)&lt;=0),"",SUMIFS('日次入力'!$I$5:$I$3004,'日次入力'!$B$5:$B$3004,$A47,'日次入力'!$N$5:$N$3004,E$29,'日次入力'!$K$5:$K$3004,"受注案件")/'勤務時間'!$F$22)</f>
        <v/>
      </c>
      <c r="F47" s="39">
        <f>IF(OR($A47="",F$29="",'勤務時間'!$G$22="",N('勤務時間'!$G$22)&lt;=0),"",SUMIFS('日次入力'!$I$5:$I$3004,'日次入力'!$B$5:$B$3004,$A47,'日次入力'!$N$5:$N$3004,F$29,'日次入力'!$K$5:$K$3004,"受注案件")/'勤務時間'!$G$22)</f>
        <v/>
      </c>
      <c r="G47" s="39">
        <f>IF(OR($A47="",G$29="",'勤務時間'!$H$22="",N('勤務時間'!$H$22)&lt;=0),"",SUMIFS('日次入力'!$I$5:$I$3004,'日次入力'!$B$5:$B$3004,$A47,'日次入力'!$N$5:$N$3004,G$29,'日次入力'!$K$5:$K$3004,"受注案件")/'勤務時間'!$H$22)</f>
        <v/>
      </c>
      <c r="H47" s="39">
        <f>IF(OR($A47="",H$29="",'勤務時間'!$I$22="",N('勤務時間'!$I$22)&lt;=0),"",SUMIFS('日次入力'!$I$5:$I$3004,'日次入力'!$B$5:$B$3004,$A47,'日次入力'!$N$5:$N$3004,H$29,'日次入力'!$K$5:$K$3004,"受注案件")/'勤務時間'!$I$22)</f>
        <v/>
      </c>
      <c r="I47" s="39">
        <f>IF(OR($A47="",I$29="",'勤務時間'!$J$22="",N('勤務時間'!$J$22)&lt;=0),"",SUMIFS('日次入力'!$I$5:$I$3004,'日次入力'!$B$5:$B$3004,$A47,'日次入力'!$N$5:$N$3004,I$29,'日次入力'!$K$5:$K$3004,"受注案件")/'勤務時間'!$J$22)</f>
        <v/>
      </c>
      <c r="J47" s="39">
        <f>IF(OR($A47="",J$29="",'勤務時間'!$K$22="",N('勤務時間'!$K$22)&lt;=0),"",SUMIFS('日次入力'!$I$5:$I$3004,'日次入力'!$B$5:$B$3004,$A47,'日次入力'!$N$5:$N$3004,J$29,'日次入力'!$K$5:$K$3004,"受注案件")/'勤務時間'!$K$22)</f>
        <v/>
      </c>
      <c r="K47" s="39">
        <f>IF(OR($A47="",K$29="",'勤務時間'!$L$22="",N('勤務時間'!$L$22)&lt;=0),"",SUMIFS('日次入力'!$I$5:$I$3004,'日次入力'!$B$5:$B$3004,$A47,'日次入力'!$N$5:$N$3004,K$29,'日次入力'!$K$5:$K$3004,"受注案件")/'勤務時間'!$L$22)</f>
        <v/>
      </c>
      <c r="L47" s="39">
        <f>IF(OR($A47="",L$29="",'勤務時間'!$M$22="",N('勤務時間'!$M$22)&lt;=0),"",SUMIFS('日次入力'!$I$5:$I$3004,'日次入力'!$B$5:$B$3004,$A47,'日次入力'!$N$5:$N$3004,L$29,'日次入力'!$K$5:$K$3004,"受注案件")/'勤務時間'!$M$22)</f>
        <v/>
      </c>
      <c r="M47" s="39">
        <f>IF(OR($A47="",M$29="",'勤務時間'!$N$22="",N('勤務時間'!$N$22)&lt;=0),"",SUMIFS('日次入力'!$I$5:$I$3004,'日次入力'!$B$5:$B$3004,$A47,'日次入力'!$N$5:$N$3004,M$29,'日次入力'!$K$5:$K$3004,"受注案件")/'勤務時間'!$N$22)</f>
        <v/>
      </c>
    </row>
    <row r="48" ht="16" customHeight="1">
      <c r="A48" s="29">
        <f>IF('メンバー'!$B23="","",'メンバー'!$B23)</f>
        <v/>
      </c>
      <c r="B48" s="39">
        <f>IF(OR($A48="",B$29="",'勤務時間'!$C$23="",N('勤務時間'!$C$23)&lt;=0),"",SUMIFS('日次入力'!$I$5:$I$3004,'日次入力'!$B$5:$B$3004,$A48,'日次入力'!$N$5:$N$3004,B$29,'日次入力'!$K$5:$K$3004,"受注案件")/'勤務時間'!$C$23)</f>
        <v/>
      </c>
      <c r="C48" s="39">
        <f>IF(OR($A48="",C$29="",'勤務時間'!$D$23="",N('勤務時間'!$D$23)&lt;=0),"",SUMIFS('日次入力'!$I$5:$I$3004,'日次入力'!$B$5:$B$3004,$A48,'日次入力'!$N$5:$N$3004,C$29,'日次入力'!$K$5:$K$3004,"受注案件")/'勤務時間'!$D$23)</f>
        <v/>
      </c>
      <c r="D48" s="39">
        <f>IF(OR($A48="",D$29="",'勤務時間'!$E$23="",N('勤務時間'!$E$23)&lt;=0),"",SUMIFS('日次入力'!$I$5:$I$3004,'日次入力'!$B$5:$B$3004,$A48,'日次入力'!$N$5:$N$3004,D$29,'日次入力'!$K$5:$K$3004,"受注案件")/'勤務時間'!$E$23)</f>
        <v/>
      </c>
      <c r="E48" s="39">
        <f>IF(OR($A48="",E$29="",'勤務時間'!$F$23="",N('勤務時間'!$F$23)&lt;=0),"",SUMIFS('日次入力'!$I$5:$I$3004,'日次入力'!$B$5:$B$3004,$A48,'日次入力'!$N$5:$N$3004,E$29,'日次入力'!$K$5:$K$3004,"受注案件")/'勤務時間'!$F$23)</f>
        <v/>
      </c>
      <c r="F48" s="39">
        <f>IF(OR($A48="",F$29="",'勤務時間'!$G$23="",N('勤務時間'!$G$23)&lt;=0),"",SUMIFS('日次入力'!$I$5:$I$3004,'日次入力'!$B$5:$B$3004,$A48,'日次入力'!$N$5:$N$3004,F$29,'日次入力'!$K$5:$K$3004,"受注案件")/'勤務時間'!$G$23)</f>
        <v/>
      </c>
      <c r="G48" s="39">
        <f>IF(OR($A48="",G$29="",'勤務時間'!$H$23="",N('勤務時間'!$H$23)&lt;=0),"",SUMIFS('日次入力'!$I$5:$I$3004,'日次入力'!$B$5:$B$3004,$A48,'日次入力'!$N$5:$N$3004,G$29,'日次入力'!$K$5:$K$3004,"受注案件")/'勤務時間'!$H$23)</f>
        <v/>
      </c>
      <c r="H48" s="39">
        <f>IF(OR($A48="",H$29="",'勤務時間'!$I$23="",N('勤務時間'!$I$23)&lt;=0),"",SUMIFS('日次入力'!$I$5:$I$3004,'日次入力'!$B$5:$B$3004,$A48,'日次入力'!$N$5:$N$3004,H$29,'日次入力'!$K$5:$K$3004,"受注案件")/'勤務時間'!$I$23)</f>
        <v/>
      </c>
      <c r="I48" s="39">
        <f>IF(OR($A48="",I$29="",'勤務時間'!$J$23="",N('勤務時間'!$J$23)&lt;=0),"",SUMIFS('日次入力'!$I$5:$I$3004,'日次入力'!$B$5:$B$3004,$A48,'日次入力'!$N$5:$N$3004,I$29,'日次入力'!$K$5:$K$3004,"受注案件")/'勤務時間'!$J$23)</f>
        <v/>
      </c>
      <c r="J48" s="39">
        <f>IF(OR($A48="",J$29="",'勤務時間'!$K$23="",N('勤務時間'!$K$23)&lt;=0),"",SUMIFS('日次入力'!$I$5:$I$3004,'日次入力'!$B$5:$B$3004,$A48,'日次入力'!$N$5:$N$3004,J$29,'日次入力'!$K$5:$K$3004,"受注案件")/'勤務時間'!$K$23)</f>
        <v/>
      </c>
      <c r="K48" s="39">
        <f>IF(OR($A48="",K$29="",'勤務時間'!$L$23="",N('勤務時間'!$L$23)&lt;=0),"",SUMIFS('日次入力'!$I$5:$I$3004,'日次入力'!$B$5:$B$3004,$A48,'日次入力'!$N$5:$N$3004,K$29,'日次入力'!$K$5:$K$3004,"受注案件")/'勤務時間'!$L$23)</f>
        <v/>
      </c>
      <c r="L48" s="39">
        <f>IF(OR($A48="",L$29="",'勤務時間'!$M$23="",N('勤務時間'!$M$23)&lt;=0),"",SUMIFS('日次入力'!$I$5:$I$3004,'日次入力'!$B$5:$B$3004,$A48,'日次入力'!$N$5:$N$3004,L$29,'日次入力'!$K$5:$K$3004,"受注案件")/'勤務時間'!$M$23)</f>
        <v/>
      </c>
      <c r="M48" s="39">
        <f>IF(OR($A48="",M$29="",'勤務時間'!$N$23="",N('勤務時間'!$N$23)&lt;=0),"",SUMIFS('日次入力'!$I$5:$I$3004,'日次入力'!$B$5:$B$3004,$A48,'日次入力'!$N$5:$N$3004,M$29,'日次入力'!$K$5:$K$3004,"受注案件")/'勤務時間'!$N$23)</f>
        <v/>
      </c>
    </row>
    <row r="49" ht="16" customHeight="1">
      <c r="A49" s="29">
        <f>IF('メンバー'!$B24="","",'メンバー'!$B24)</f>
        <v/>
      </c>
      <c r="B49" s="39">
        <f>IF(OR($A49="",B$29="",'勤務時間'!$C$24="",N('勤務時間'!$C$24)&lt;=0),"",SUMIFS('日次入力'!$I$5:$I$3004,'日次入力'!$B$5:$B$3004,$A49,'日次入力'!$N$5:$N$3004,B$29,'日次入力'!$K$5:$K$3004,"受注案件")/'勤務時間'!$C$24)</f>
        <v/>
      </c>
      <c r="C49" s="39">
        <f>IF(OR($A49="",C$29="",'勤務時間'!$D$24="",N('勤務時間'!$D$24)&lt;=0),"",SUMIFS('日次入力'!$I$5:$I$3004,'日次入力'!$B$5:$B$3004,$A49,'日次入力'!$N$5:$N$3004,C$29,'日次入力'!$K$5:$K$3004,"受注案件")/'勤務時間'!$D$24)</f>
        <v/>
      </c>
      <c r="D49" s="39">
        <f>IF(OR($A49="",D$29="",'勤務時間'!$E$24="",N('勤務時間'!$E$24)&lt;=0),"",SUMIFS('日次入力'!$I$5:$I$3004,'日次入力'!$B$5:$B$3004,$A49,'日次入力'!$N$5:$N$3004,D$29,'日次入力'!$K$5:$K$3004,"受注案件")/'勤務時間'!$E$24)</f>
        <v/>
      </c>
      <c r="E49" s="39">
        <f>IF(OR($A49="",E$29="",'勤務時間'!$F$24="",N('勤務時間'!$F$24)&lt;=0),"",SUMIFS('日次入力'!$I$5:$I$3004,'日次入力'!$B$5:$B$3004,$A49,'日次入力'!$N$5:$N$3004,E$29,'日次入力'!$K$5:$K$3004,"受注案件")/'勤務時間'!$F$24)</f>
        <v/>
      </c>
      <c r="F49" s="39">
        <f>IF(OR($A49="",F$29="",'勤務時間'!$G$24="",N('勤務時間'!$G$24)&lt;=0),"",SUMIFS('日次入力'!$I$5:$I$3004,'日次入力'!$B$5:$B$3004,$A49,'日次入力'!$N$5:$N$3004,F$29,'日次入力'!$K$5:$K$3004,"受注案件")/'勤務時間'!$G$24)</f>
        <v/>
      </c>
      <c r="G49" s="39">
        <f>IF(OR($A49="",G$29="",'勤務時間'!$H$24="",N('勤務時間'!$H$24)&lt;=0),"",SUMIFS('日次入力'!$I$5:$I$3004,'日次入力'!$B$5:$B$3004,$A49,'日次入力'!$N$5:$N$3004,G$29,'日次入力'!$K$5:$K$3004,"受注案件")/'勤務時間'!$H$24)</f>
        <v/>
      </c>
      <c r="H49" s="39">
        <f>IF(OR($A49="",H$29="",'勤務時間'!$I$24="",N('勤務時間'!$I$24)&lt;=0),"",SUMIFS('日次入力'!$I$5:$I$3004,'日次入力'!$B$5:$B$3004,$A49,'日次入力'!$N$5:$N$3004,H$29,'日次入力'!$K$5:$K$3004,"受注案件")/'勤務時間'!$I$24)</f>
        <v/>
      </c>
      <c r="I49" s="39">
        <f>IF(OR($A49="",I$29="",'勤務時間'!$J$24="",N('勤務時間'!$J$24)&lt;=0),"",SUMIFS('日次入力'!$I$5:$I$3004,'日次入力'!$B$5:$B$3004,$A49,'日次入力'!$N$5:$N$3004,I$29,'日次入力'!$K$5:$K$3004,"受注案件")/'勤務時間'!$J$24)</f>
        <v/>
      </c>
      <c r="J49" s="39">
        <f>IF(OR($A49="",J$29="",'勤務時間'!$K$24="",N('勤務時間'!$K$24)&lt;=0),"",SUMIFS('日次入力'!$I$5:$I$3004,'日次入力'!$B$5:$B$3004,$A49,'日次入力'!$N$5:$N$3004,J$29,'日次入力'!$K$5:$K$3004,"受注案件")/'勤務時間'!$K$24)</f>
        <v/>
      </c>
      <c r="K49" s="39">
        <f>IF(OR($A49="",K$29="",'勤務時間'!$L$24="",N('勤務時間'!$L$24)&lt;=0),"",SUMIFS('日次入力'!$I$5:$I$3004,'日次入力'!$B$5:$B$3004,$A49,'日次入力'!$N$5:$N$3004,K$29,'日次入力'!$K$5:$K$3004,"受注案件")/'勤務時間'!$L$24)</f>
        <v/>
      </c>
      <c r="L49" s="39">
        <f>IF(OR($A49="",L$29="",'勤務時間'!$M$24="",N('勤務時間'!$M$24)&lt;=0),"",SUMIFS('日次入力'!$I$5:$I$3004,'日次入力'!$B$5:$B$3004,$A49,'日次入力'!$N$5:$N$3004,L$29,'日次入力'!$K$5:$K$3004,"受注案件")/'勤務時間'!$M$24)</f>
        <v/>
      </c>
      <c r="M49" s="39">
        <f>IF(OR($A49="",M$29="",'勤務時間'!$N$24="",N('勤務時間'!$N$24)&lt;=0),"",SUMIFS('日次入力'!$I$5:$I$3004,'日次入力'!$B$5:$B$3004,$A49,'日次入力'!$N$5:$N$3004,M$29,'日次入力'!$K$5:$K$3004,"受注案件")/'勤務時間'!$N$24)</f>
        <v/>
      </c>
    </row>
    <row r="50" ht="18" customHeight="1">
      <c r="A50" s="62" t="inlineStr">
        <is>
          <t>全員</t>
        </is>
      </c>
      <c r="B50" s="71">
        <f>IF(OR(B$29="",SUM('勤務時間'!$C$5:$C$24)&lt;=0),"",SUMIFS('日次入力'!$I$5:$I$3004,'日次入力'!$N$5:$N$3004,B$29,'日次入力'!$K$5:$K$3004,"受注案件")/SUM('勤務時間'!$C$5:$C$24))</f>
        <v/>
      </c>
      <c r="C50" s="71">
        <f>IF(OR(C$29="",SUM('勤務時間'!$D$5:$D$24)&lt;=0),"",SUMIFS('日次入力'!$I$5:$I$3004,'日次入力'!$N$5:$N$3004,C$29,'日次入力'!$K$5:$K$3004,"受注案件")/SUM('勤務時間'!$D$5:$D$24))</f>
        <v/>
      </c>
      <c r="D50" s="71">
        <f>IF(OR(D$29="",SUM('勤務時間'!$E$5:$E$24)&lt;=0),"",SUMIFS('日次入力'!$I$5:$I$3004,'日次入力'!$N$5:$N$3004,D$29,'日次入力'!$K$5:$K$3004,"受注案件")/SUM('勤務時間'!$E$5:$E$24))</f>
        <v/>
      </c>
      <c r="E50" s="71">
        <f>IF(OR(E$29="",SUM('勤務時間'!$F$5:$F$24)&lt;=0),"",SUMIFS('日次入力'!$I$5:$I$3004,'日次入力'!$N$5:$N$3004,E$29,'日次入力'!$K$5:$K$3004,"受注案件")/SUM('勤務時間'!$F$5:$F$24))</f>
        <v/>
      </c>
      <c r="F50" s="71">
        <f>IF(OR(F$29="",SUM('勤務時間'!$G$5:$G$24)&lt;=0),"",SUMIFS('日次入力'!$I$5:$I$3004,'日次入力'!$N$5:$N$3004,F$29,'日次入力'!$K$5:$K$3004,"受注案件")/SUM('勤務時間'!$G$5:$G$24))</f>
        <v/>
      </c>
      <c r="G50" s="71">
        <f>IF(OR(G$29="",SUM('勤務時間'!$H$5:$H$24)&lt;=0),"",SUMIFS('日次入力'!$I$5:$I$3004,'日次入力'!$N$5:$N$3004,G$29,'日次入力'!$K$5:$K$3004,"受注案件")/SUM('勤務時間'!$H$5:$H$24))</f>
        <v/>
      </c>
      <c r="H50" s="71">
        <f>IF(OR(H$29="",SUM('勤務時間'!$I$5:$I$24)&lt;=0),"",SUMIFS('日次入力'!$I$5:$I$3004,'日次入力'!$N$5:$N$3004,H$29,'日次入力'!$K$5:$K$3004,"受注案件")/SUM('勤務時間'!$I$5:$I$24))</f>
        <v/>
      </c>
      <c r="I50" s="71">
        <f>IF(OR(I$29="",SUM('勤務時間'!$J$5:$J$24)&lt;=0),"",SUMIFS('日次入力'!$I$5:$I$3004,'日次入力'!$N$5:$N$3004,I$29,'日次入力'!$K$5:$K$3004,"受注案件")/SUM('勤務時間'!$J$5:$J$24))</f>
        <v/>
      </c>
      <c r="J50" s="71">
        <f>IF(OR(J$29="",SUM('勤務時間'!$K$5:$K$24)&lt;=0),"",SUMIFS('日次入力'!$I$5:$I$3004,'日次入力'!$N$5:$N$3004,J$29,'日次入力'!$K$5:$K$3004,"受注案件")/SUM('勤務時間'!$K$5:$K$24))</f>
        <v/>
      </c>
      <c r="K50" s="71">
        <f>IF(OR(K$29="",SUM('勤務時間'!$L$5:$L$24)&lt;=0),"",SUMIFS('日次入力'!$I$5:$I$3004,'日次入力'!$N$5:$N$3004,K$29,'日次入力'!$K$5:$K$3004,"受注案件")/SUM('勤務時間'!$L$5:$L$24))</f>
        <v/>
      </c>
      <c r="L50" s="71">
        <f>IF(OR(L$29="",SUM('勤務時間'!$M$5:$M$24)&lt;=0),"",SUMIFS('日次入力'!$I$5:$I$3004,'日次入力'!$N$5:$N$3004,L$29,'日次入力'!$K$5:$K$3004,"受注案件")/SUM('勤務時間'!$M$5:$M$24))</f>
        <v/>
      </c>
      <c r="M50" s="71">
        <f>IF(OR(M$29="",SUM('勤務時間'!$N$5:$N$24)&lt;=0),"",SUMIFS('日次入力'!$I$5:$I$3004,'日次入力'!$N$5:$N$3004,M$29,'日次入力'!$K$5:$K$3004,"受注案件")/SUM('勤務時間'!$N$5:$N$24))</f>
        <v/>
      </c>
    </row>
    <row r="51" ht="16" customHeight="1">
      <c r="A51" s="61" t="inlineStr">
        <is>
          <t>「全員」は、その月の受注案件の工数の合計 ÷ 勤務時間の合計です。勤務時間が空の月は出ません。</t>
        </is>
      </c>
      <c r="B51" s="58" t="n"/>
      <c r="C51" s="58" t="n"/>
      <c r="D51" s="58" t="n"/>
      <c r="E51" s="58" t="n"/>
      <c r="F51" s="58" t="n"/>
      <c r="G51" s="58" t="n"/>
      <c r="H51" s="58" t="n"/>
      <c r="I51" s="58" t="n"/>
      <c r="J51" s="58" t="n"/>
      <c r="K51" s="58" t="n"/>
      <c r="L51" s="58" t="n"/>
      <c r="M51" s="58" t="n"/>
    </row>
    <row r="52" ht="20" customHeight="1">
      <c r="A52" s="63" t="inlineStr">
        <is>
          <t>受注案件の工数の12か月（時間）</t>
        </is>
      </c>
      <c r="B52" s="64" t="n"/>
      <c r="C52" s="64" t="n"/>
      <c r="D52" s="64" t="n"/>
      <c r="E52" s="64" t="n"/>
      <c r="F52" s="64" t="n"/>
      <c r="G52" s="64" t="n"/>
      <c r="H52" s="64" t="n"/>
      <c r="I52" s="64" t="n"/>
      <c r="J52" s="64" t="n"/>
      <c r="K52" s="64" t="n"/>
      <c r="L52" s="64" t="n"/>
      <c r="M52" s="64" t="n"/>
    </row>
    <row r="53" ht="30" customHeight="1">
      <c r="A53" s="27" t="inlineStr">
        <is>
          <t>氏名</t>
        </is>
      </c>
      <c r="B53" s="46">
        <f>IF('設定'!$B$8="","",DATE(YEAR('設定'!$B$8),MONTH('設定'!$B$8)+0,1))</f>
        <v/>
      </c>
      <c r="C53" s="46">
        <f>IF('設定'!$B$8="","",DATE(YEAR('設定'!$B$8),MONTH('設定'!$B$8)+1,1))</f>
        <v/>
      </c>
      <c r="D53" s="46">
        <f>IF('設定'!$B$8="","",DATE(YEAR('設定'!$B$8),MONTH('設定'!$B$8)+2,1))</f>
        <v/>
      </c>
      <c r="E53" s="46">
        <f>IF('設定'!$B$8="","",DATE(YEAR('設定'!$B$8),MONTH('設定'!$B$8)+3,1))</f>
        <v/>
      </c>
      <c r="F53" s="46">
        <f>IF('設定'!$B$8="","",DATE(YEAR('設定'!$B$8),MONTH('設定'!$B$8)+4,1))</f>
        <v/>
      </c>
      <c r="G53" s="46">
        <f>IF('設定'!$B$8="","",DATE(YEAR('設定'!$B$8),MONTH('設定'!$B$8)+5,1))</f>
        <v/>
      </c>
      <c r="H53" s="46">
        <f>IF('設定'!$B$8="","",DATE(YEAR('設定'!$B$8),MONTH('設定'!$B$8)+6,1))</f>
        <v/>
      </c>
      <c r="I53" s="46">
        <f>IF('設定'!$B$8="","",DATE(YEAR('設定'!$B$8),MONTH('設定'!$B$8)+7,1))</f>
        <v/>
      </c>
      <c r="J53" s="46">
        <f>IF('設定'!$B$8="","",DATE(YEAR('設定'!$B$8),MONTH('設定'!$B$8)+8,1))</f>
        <v/>
      </c>
      <c r="K53" s="46">
        <f>IF('設定'!$B$8="","",DATE(YEAR('設定'!$B$8),MONTH('設定'!$B$8)+9,1))</f>
        <v/>
      </c>
      <c r="L53" s="46">
        <f>IF('設定'!$B$8="","",DATE(YEAR('設定'!$B$8),MONTH('設定'!$B$8)+10,1))</f>
        <v/>
      </c>
      <c r="M53" s="46">
        <f>IF('設定'!$B$8="","",DATE(YEAR('設定'!$B$8),MONTH('設定'!$B$8)+11,1))</f>
        <v/>
      </c>
    </row>
    <row r="54" ht="16" customHeight="1">
      <c r="A54" s="29">
        <f>IF('メンバー'!$B5="","",'メンバー'!$B5)</f>
        <v/>
      </c>
      <c r="B54" s="47">
        <f>IF(OR($A54="",B$53=""),"",SUMIFS('日次入力'!$I$5:$I$3004,'日次入力'!$B$5:$B$3004,$A54,'日次入力'!$N$5:$N$3004,B$53,'日次入力'!$K$5:$K$3004,"受注案件"))</f>
        <v/>
      </c>
      <c r="C54" s="47">
        <f>IF(OR($A54="",C$53=""),"",SUMIFS('日次入力'!$I$5:$I$3004,'日次入力'!$B$5:$B$3004,$A54,'日次入力'!$N$5:$N$3004,C$53,'日次入力'!$K$5:$K$3004,"受注案件"))</f>
        <v/>
      </c>
      <c r="D54" s="47">
        <f>IF(OR($A54="",D$53=""),"",SUMIFS('日次入力'!$I$5:$I$3004,'日次入力'!$B$5:$B$3004,$A54,'日次入力'!$N$5:$N$3004,D$53,'日次入力'!$K$5:$K$3004,"受注案件"))</f>
        <v/>
      </c>
      <c r="E54" s="47">
        <f>IF(OR($A54="",E$53=""),"",SUMIFS('日次入力'!$I$5:$I$3004,'日次入力'!$B$5:$B$3004,$A54,'日次入力'!$N$5:$N$3004,E$53,'日次入力'!$K$5:$K$3004,"受注案件"))</f>
        <v/>
      </c>
      <c r="F54" s="47">
        <f>IF(OR($A54="",F$53=""),"",SUMIFS('日次入力'!$I$5:$I$3004,'日次入力'!$B$5:$B$3004,$A54,'日次入力'!$N$5:$N$3004,F$53,'日次入力'!$K$5:$K$3004,"受注案件"))</f>
        <v/>
      </c>
      <c r="G54" s="47">
        <f>IF(OR($A54="",G$53=""),"",SUMIFS('日次入力'!$I$5:$I$3004,'日次入力'!$B$5:$B$3004,$A54,'日次入力'!$N$5:$N$3004,G$53,'日次入力'!$K$5:$K$3004,"受注案件"))</f>
        <v/>
      </c>
      <c r="H54" s="47">
        <f>IF(OR($A54="",H$53=""),"",SUMIFS('日次入力'!$I$5:$I$3004,'日次入力'!$B$5:$B$3004,$A54,'日次入力'!$N$5:$N$3004,H$53,'日次入力'!$K$5:$K$3004,"受注案件"))</f>
        <v/>
      </c>
      <c r="I54" s="47">
        <f>IF(OR($A54="",I$53=""),"",SUMIFS('日次入力'!$I$5:$I$3004,'日次入力'!$B$5:$B$3004,$A54,'日次入力'!$N$5:$N$3004,I$53,'日次入力'!$K$5:$K$3004,"受注案件"))</f>
        <v/>
      </c>
      <c r="J54" s="47">
        <f>IF(OR($A54="",J$53=""),"",SUMIFS('日次入力'!$I$5:$I$3004,'日次入力'!$B$5:$B$3004,$A54,'日次入力'!$N$5:$N$3004,J$53,'日次入力'!$K$5:$K$3004,"受注案件"))</f>
        <v/>
      </c>
      <c r="K54" s="47">
        <f>IF(OR($A54="",K$53=""),"",SUMIFS('日次入力'!$I$5:$I$3004,'日次入力'!$B$5:$B$3004,$A54,'日次入力'!$N$5:$N$3004,K$53,'日次入力'!$K$5:$K$3004,"受注案件"))</f>
        <v/>
      </c>
      <c r="L54" s="47">
        <f>IF(OR($A54="",L$53=""),"",SUMIFS('日次入力'!$I$5:$I$3004,'日次入力'!$B$5:$B$3004,$A54,'日次入力'!$N$5:$N$3004,L$53,'日次入力'!$K$5:$K$3004,"受注案件"))</f>
        <v/>
      </c>
      <c r="M54" s="47">
        <f>IF(OR($A54="",M$53=""),"",SUMIFS('日次入力'!$I$5:$I$3004,'日次入力'!$B$5:$B$3004,$A54,'日次入力'!$N$5:$N$3004,M$53,'日次入力'!$K$5:$K$3004,"受注案件"))</f>
        <v/>
      </c>
    </row>
    <row r="55" ht="16" customHeight="1">
      <c r="A55" s="29">
        <f>IF('メンバー'!$B6="","",'メンバー'!$B6)</f>
        <v/>
      </c>
      <c r="B55" s="47">
        <f>IF(OR($A55="",B$53=""),"",SUMIFS('日次入力'!$I$5:$I$3004,'日次入力'!$B$5:$B$3004,$A55,'日次入力'!$N$5:$N$3004,B$53,'日次入力'!$K$5:$K$3004,"受注案件"))</f>
        <v/>
      </c>
      <c r="C55" s="47">
        <f>IF(OR($A55="",C$53=""),"",SUMIFS('日次入力'!$I$5:$I$3004,'日次入力'!$B$5:$B$3004,$A55,'日次入力'!$N$5:$N$3004,C$53,'日次入力'!$K$5:$K$3004,"受注案件"))</f>
        <v/>
      </c>
      <c r="D55" s="47">
        <f>IF(OR($A55="",D$53=""),"",SUMIFS('日次入力'!$I$5:$I$3004,'日次入力'!$B$5:$B$3004,$A55,'日次入力'!$N$5:$N$3004,D$53,'日次入力'!$K$5:$K$3004,"受注案件"))</f>
        <v/>
      </c>
      <c r="E55" s="47">
        <f>IF(OR($A55="",E$53=""),"",SUMIFS('日次入力'!$I$5:$I$3004,'日次入力'!$B$5:$B$3004,$A55,'日次入力'!$N$5:$N$3004,E$53,'日次入力'!$K$5:$K$3004,"受注案件"))</f>
        <v/>
      </c>
      <c r="F55" s="47">
        <f>IF(OR($A55="",F$53=""),"",SUMIFS('日次入力'!$I$5:$I$3004,'日次入力'!$B$5:$B$3004,$A55,'日次入力'!$N$5:$N$3004,F$53,'日次入力'!$K$5:$K$3004,"受注案件"))</f>
        <v/>
      </c>
      <c r="G55" s="47">
        <f>IF(OR($A55="",G$53=""),"",SUMIFS('日次入力'!$I$5:$I$3004,'日次入力'!$B$5:$B$3004,$A55,'日次入力'!$N$5:$N$3004,G$53,'日次入力'!$K$5:$K$3004,"受注案件"))</f>
        <v/>
      </c>
      <c r="H55" s="47">
        <f>IF(OR($A55="",H$53=""),"",SUMIFS('日次入力'!$I$5:$I$3004,'日次入力'!$B$5:$B$3004,$A55,'日次入力'!$N$5:$N$3004,H$53,'日次入力'!$K$5:$K$3004,"受注案件"))</f>
        <v/>
      </c>
      <c r="I55" s="47">
        <f>IF(OR($A55="",I$53=""),"",SUMIFS('日次入力'!$I$5:$I$3004,'日次入力'!$B$5:$B$3004,$A55,'日次入力'!$N$5:$N$3004,I$53,'日次入力'!$K$5:$K$3004,"受注案件"))</f>
        <v/>
      </c>
      <c r="J55" s="47">
        <f>IF(OR($A55="",J$53=""),"",SUMIFS('日次入力'!$I$5:$I$3004,'日次入力'!$B$5:$B$3004,$A55,'日次入力'!$N$5:$N$3004,J$53,'日次入力'!$K$5:$K$3004,"受注案件"))</f>
        <v/>
      </c>
      <c r="K55" s="47">
        <f>IF(OR($A55="",K$53=""),"",SUMIFS('日次入力'!$I$5:$I$3004,'日次入力'!$B$5:$B$3004,$A55,'日次入力'!$N$5:$N$3004,K$53,'日次入力'!$K$5:$K$3004,"受注案件"))</f>
        <v/>
      </c>
      <c r="L55" s="47">
        <f>IF(OR($A55="",L$53=""),"",SUMIFS('日次入力'!$I$5:$I$3004,'日次入力'!$B$5:$B$3004,$A55,'日次入力'!$N$5:$N$3004,L$53,'日次入力'!$K$5:$K$3004,"受注案件"))</f>
        <v/>
      </c>
      <c r="M55" s="47">
        <f>IF(OR($A55="",M$53=""),"",SUMIFS('日次入力'!$I$5:$I$3004,'日次入力'!$B$5:$B$3004,$A55,'日次入力'!$N$5:$N$3004,M$53,'日次入力'!$K$5:$K$3004,"受注案件"))</f>
        <v/>
      </c>
    </row>
    <row r="56" ht="16" customHeight="1">
      <c r="A56" s="29">
        <f>IF('メンバー'!$B7="","",'メンバー'!$B7)</f>
        <v/>
      </c>
      <c r="B56" s="47">
        <f>IF(OR($A56="",B$53=""),"",SUMIFS('日次入力'!$I$5:$I$3004,'日次入力'!$B$5:$B$3004,$A56,'日次入力'!$N$5:$N$3004,B$53,'日次入力'!$K$5:$K$3004,"受注案件"))</f>
        <v/>
      </c>
      <c r="C56" s="47">
        <f>IF(OR($A56="",C$53=""),"",SUMIFS('日次入力'!$I$5:$I$3004,'日次入力'!$B$5:$B$3004,$A56,'日次入力'!$N$5:$N$3004,C$53,'日次入力'!$K$5:$K$3004,"受注案件"))</f>
        <v/>
      </c>
      <c r="D56" s="47">
        <f>IF(OR($A56="",D$53=""),"",SUMIFS('日次入力'!$I$5:$I$3004,'日次入力'!$B$5:$B$3004,$A56,'日次入力'!$N$5:$N$3004,D$53,'日次入力'!$K$5:$K$3004,"受注案件"))</f>
        <v/>
      </c>
      <c r="E56" s="47">
        <f>IF(OR($A56="",E$53=""),"",SUMIFS('日次入力'!$I$5:$I$3004,'日次入力'!$B$5:$B$3004,$A56,'日次入力'!$N$5:$N$3004,E$53,'日次入力'!$K$5:$K$3004,"受注案件"))</f>
        <v/>
      </c>
      <c r="F56" s="47">
        <f>IF(OR($A56="",F$53=""),"",SUMIFS('日次入力'!$I$5:$I$3004,'日次入力'!$B$5:$B$3004,$A56,'日次入力'!$N$5:$N$3004,F$53,'日次入力'!$K$5:$K$3004,"受注案件"))</f>
        <v/>
      </c>
      <c r="G56" s="47">
        <f>IF(OR($A56="",G$53=""),"",SUMIFS('日次入力'!$I$5:$I$3004,'日次入力'!$B$5:$B$3004,$A56,'日次入力'!$N$5:$N$3004,G$53,'日次入力'!$K$5:$K$3004,"受注案件"))</f>
        <v/>
      </c>
      <c r="H56" s="47">
        <f>IF(OR($A56="",H$53=""),"",SUMIFS('日次入力'!$I$5:$I$3004,'日次入力'!$B$5:$B$3004,$A56,'日次入力'!$N$5:$N$3004,H$53,'日次入力'!$K$5:$K$3004,"受注案件"))</f>
        <v/>
      </c>
      <c r="I56" s="47">
        <f>IF(OR($A56="",I$53=""),"",SUMIFS('日次入力'!$I$5:$I$3004,'日次入力'!$B$5:$B$3004,$A56,'日次入力'!$N$5:$N$3004,I$53,'日次入力'!$K$5:$K$3004,"受注案件"))</f>
        <v/>
      </c>
      <c r="J56" s="47">
        <f>IF(OR($A56="",J$53=""),"",SUMIFS('日次入力'!$I$5:$I$3004,'日次入力'!$B$5:$B$3004,$A56,'日次入力'!$N$5:$N$3004,J$53,'日次入力'!$K$5:$K$3004,"受注案件"))</f>
        <v/>
      </c>
      <c r="K56" s="47">
        <f>IF(OR($A56="",K$53=""),"",SUMIFS('日次入力'!$I$5:$I$3004,'日次入力'!$B$5:$B$3004,$A56,'日次入力'!$N$5:$N$3004,K$53,'日次入力'!$K$5:$K$3004,"受注案件"))</f>
        <v/>
      </c>
      <c r="L56" s="47">
        <f>IF(OR($A56="",L$53=""),"",SUMIFS('日次入力'!$I$5:$I$3004,'日次入力'!$B$5:$B$3004,$A56,'日次入力'!$N$5:$N$3004,L$53,'日次入力'!$K$5:$K$3004,"受注案件"))</f>
        <v/>
      </c>
      <c r="M56" s="47">
        <f>IF(OR($A56="",M$53=""),"",SUMIFS('日次入力'!$I$5:$I$3004,'日次入力'!$B$5:$B$3004,$A56,'日次入力'!$N$5:$N$3004,M$53,'日次入力'!$K$5:$K$3004,"受注案件"))</f>
        <v/>
      </c>
    </row>
    <row r="57" ht="16" customHeight="1">
      <c r="A57" s="29">
        <f>IF('メンバー'!$B8="","",'メンバー'!$B8)</f>
        <v/>
      </c>
      <c r="B57" s="47">
        <f>IF(OR($A57="",B$53=""),"",SUMIFS('日次入力'!$I$5:$I$3004,'日次入力'!$B$5:$B$3004,$A57,'日次入力'!$N$5:$N$3004,B$53,'日次入力'!$K$5:$K$3004,"受注案件"))</f>
        <v/>
      </c>
      <c r="C57" s="47">
        <f>IF(OR($A57="",C$53=""),"",SUMIFS('日次入力'!$I$5:$I$3004,'日次入力'!$B$5:$B$3004,$A57,'日次入力'!$N$5:$N$3004,C$53,'日次入力'!$K$5:$K$3004,"受注案件"))</f>
        <v/>
      </c>
      <c r="D57" s="47">
        <f>IF(OR($A57="",D$53=""),"",SUMIFS('日次入力'!$I$5:$I$3004,'日次入力'!$B$5:$B$3004,$A57,'日次入力'!$N$5:$N$3004,D$53,'日次入力'!$K$5:$K$3004,"受注案件"))</f>
        <v/>
      </c>
      <c r="E57" s="47">
        <f>IF(OR($A57="",E$53=""),"",SUMIFS('日次入力'!$I$5:$I$3004,'日次入力'!$B$5:$B$3004,$A57,'日次入力'!$N$5:$N$3004,E$53,'日次入力'!$K$5:$K$3004,"受注案件"))</f>
        <v/>
      </c>
      <c r="F57" s="47">
        <f>IF(OR($A57="",F$53=""),"",SUMIFS('日次入力'!$I$5:$I$3004,'日次入力'!$B$5:$B$3004,$A57,'日次入力'!$N$5:$N$3004,F$53,'日次入力'!$K$5:$K$3004,"受注案件"))</f>
        <v/>
      </c>
      <c r="G57" s="47">
        <f>IF(OR($A57="",G$53=""),"",SUMIFS('日次入力'!$I$5:$I$3004,'日次入力'!$B$5:$B$3004,$A57,'日次入力'!$N$5:$N$3004,G$53,'日次入力'!$K$5:$K$3004,"受注案件"))</f>
        <v/>
      </c>
      <c r="H57" s="47">
        <f>IF(OR($A57="",H$53=""),"",SUMIFS('日次入力'!$I$5:$I$3004,'日次入力'!$B$5:$B$3004,$A57,'日次入力'!$N$5:$N$3004,H$53,'日次入力'!$K$5:$K$3004,"受注案件"))</f>
        <v/>
      </c>
      <c r="I57" s="47">
        <f>IF(OR($A57="",I$53=""),"",SUMIFS('日次入力'!$I$5:$I$3004,'日次入力'!$B$5:$B$3004,$A57,'日次入力'!$N$5:$N$3004,I$53,'日次入力'!$K$5:$K$3004,"受注案件"))</f>
        <v/>
      </c>
      <c r="J57" s="47">
        <f>IF(OR($A57="",J$53=""),"",SUMIFS('日次入力'!$I$5:$I$3004,'日次入力'!$B$5:$B$3004,$A57,'日次入力'!$N$5:$N$3004,J$53,'日次入力'!$K$5:$K$3004,"受注案件"))</f>
        <v/>
      </c>
      <c r="K57" s="47">
        <f>IF(OR($A57="",K$53=""),"",SUMIFS('日次入力'!$I$5:$I$3004,'日次入力'!$B$5:$B$3004,$A57,'日次入力'!$N$5:$N$3004,K$53,'日次入力'!$K$5:$K$3004,"受注案件"))</f>
        <v/>
      </c>
      <c r="L57" s="47">
        <f>IF(OR($A57="",L$53=""),"",SUMIFS('日次入力'!$I$5:$I$3004,'日次入力'!$B$5:$B$3004,$A57,'日次入力'!$N$5:$N$3004,L$53,'日次入力'!$K$5:$K$3004,"受注案件"))</f>
        <v/>
      </c>
      <c r="M57" s="47">
        <f>IF(OR($A57="",M$53=""),"",SUMIFS('日次入力'!$I$5:$I$3004,'日次入力'!$B$5:$B$3004,$A57,'日次入力'!$N$5:$N$3004,M$53,'日次入力'!$K$5:$K$3004,"受注案件"))</f>
        <v/>
      </c>
    </row>
    <row r="58" ht="16" customHeight="1">
      <c r="A58" s="29">
        <f>IF('メンバー'!$B9="","",'メンバー'!$B9)</f>
        <v/>
      </c>
      <c r="B58" s="47">
        <f>IF(OR($A58="",B$53=""),"",SUMIFS('日次入力'!$I$5:$I$3004,'日次入力'!$B$5:$B$3004,$A58,'日次入力'!$N$5:$N$3004,B$53,'日次入力'!$K$5:$K$3004,"受注案件"))</f>
        <v/>
      </c>
      <c r="C58" s="47">
        <f>IF(OR($A58="",C$53=""),"",SUMIFS('日次入力'!$I$5:$I$3004,'日次入力'!$B$5:$B$3004,$A58,'日次入力'!$N$5:$N$3004,C$53,'日次入力'!$K$5:$K$3004,"受注案件"))</f>
        <v/>
      </c>
      <c r="D58" s="47">
        <f>IF(OR($A58="",D$53=""),"",SUMIFS('日次入力'!$I$5:$I$3004,'日次入力'!$B$5:$B$3004,$A58,'日次入力'!$N$5:$N$3004,D$53,'日次入力'!$K$5:$K$3004,"受注案件"))</f>
        <v/>
      </c>
      <c r="E58" s="47">
        <f>IF(OR($A58="",E$53=""),"",SUMIFS('日次入力'!$I$5:$I$3004,'日次入力'!$B$5:$B$3004,$A58,'日次入力'!$N$5:$N$3004,E$53,'日次入力'!$K$5:$K$3004,"受注案件"))</f>
        <v/>
      </c>
      <c r="F58" s="47">
        <f>IF(OR($A58="",F$53=""),"",SUMIFS('日次入力'!$I$5:$I$3004,'日次入力'!$B$5:$B$3004,$A58,'日次入力'!$N$5:$N$3004,F$53,'日次入力'!$K$5:$K$3004,"受注案件"))</f>
        <v/>
      </c>
      <c r="G58" s="47">
        <f>IF(OR($A58="",G$53=""),"",SUMIFS('日次入力'!$I$5:$I$3004,'日次入力'!$B$5:$B$3004,$A58,'日次入力'!$N$5:$N$3004,G$53,'日次入力'!$K$5:$K$3004,"受注案件"))</f>
        <v/>
      </c>
      <c r="H58" s="47">
        <f>IF(OR($A58="",H$53=""),"",SUMIFS('日次入力'!$I$5:$I$3004,'日次入力'!$B$5:$B$3004,$A58,'日次入力'!$N$5:$N$3004,H$53,'日次入力'!$K$5:$K$3004,"受注案件"))</f>
        <v/>
      </c>
      <c r="I58" s="47">
        <f>IF(OR($A58="",I$53=""),"",SUMIFS('日次入力'!$I$5:$I$3004,'日次入力'!$B$5:$B$3004,$A58,'日次入力'!$N$5:$N$3004,I$53,'日次入力'!$K$5:$K$3004,"受注案件"))</f>
        <v/>
      </c>
      <c r="J58" s="47">
        <f>IF(OR($A58="",J$53=""),"",SUMIFS('日次入力'!$I$5:$I$3004,'日次入力'!$B$5:$B$3004,$A58,'日次入力'!$N$5:$N$3004,J$53,'日次入力'!$K$5:$K$3004,"受注案件"))</f>
        <v/>
      </c>
      <c r="K58" s="47">
        <f>IF(OR($A58="",K$53=""),"",SUMIFS('日次入力'!$I$5:$I$3004,'日次入力'!$B$5:$B$3004,$A58,'日次入力'!$N$5:$N$3004,K$53,'日次入力'!$K$5:$K$3004,"受注案件"))</f>
        <v/>
      </c>
      <c r="L58" s="47">
        <f>IF(OR($A58="",L$53=""),"",SUMIFS('日次入力'!$I$5:$I$3004,'日次入力'!$B$5:$B$3004,$A58,'日次入力'!$N$5:$N$3004,L$53,'日次入力'!$K$5:$K$3004,"受注案件"))</f>
        <v/>
      </c>
      <c r="M58" s="47">
        <f>IF(OR($A58="",M$53=""),"",SUMIFS('日次入力'!$I$5:$I$3004,'日次入力'!$B$5:$B$3004,$A58,'日次入力'!$N$5:$N$3004,M$53,'日次入力'!$K$5:$K$3004,"受注案件"))</f>
        <v/>
      </c>
    </row>
    <row r="59" ht="16" customHeight="1">
      <c r="A59" s="29">
        <f>IF('メンバー'!$B10="","",'メンバー'!$B10)</f>
        <v/>
      </c>
      <c r="B59" s="47">
        <f>IF(OR($A59="",B$53=""),"",SUMIFS('日次入力'!$I$5:$I$3004,'日次入力'!$B$5:$B$3004,$A59,'日次入力'!$N$5:$N$3004,B$53,'日次入力'!$K$5:$K$3004,"受注案件"))</f>
        <v/>
      </c>
      <c r="C59" s="47">
        <f>IF(OR($A59="",C$53=""),"",SUMIFS('日次入力'!$I$5:$I$3004,'日次入力'!$B$5:$B$3004,$A59,'日次入力'!$N$5:$N$3004,C$53,'日次入力'!$K$5:$K$3004,"受注案件"))</f>
        <v/>
      </c>
      <c r="D59" s="47">
        <f>IF(OR($A59="",D$53=""),"",SUMIFS('日次入力'!$I$5:$I$3004,'日次入力'!$B$5:$B$3004,$A59,'日次入力'!$N$5:$N$3004,D$53,'日次入力'!$K$5:$K$3004,"受注案件"))</f>
        <v/>
      </c>
      <c r="E59" s="47">
        <f>IF(OR($A59="",E$53=""),"",SUMIFS('日次入力'!$I$5:$I$3004,'日次入力'!$B$5:$B$3004,$A59,'日次入力'!$N$5:$N$3004,E$53,'日次入力'!$K$5:$K$3004,"受注案件"))</f>
        <v/>
      </c>
      <c r="F59" s="47">
        <f>IF(OR($A59="",F$53=""),"",SUMIFS('日次入力'!$I$5:$I$3004,'日次入力'!$B$5:$B$3004,$A59,'日次入力'!$N$5:$N$3004,F$53,'日次入力'!$K$5:$K$3004,"受注案件"))</f>
        <v/>
      </c>
      <c r="G59" s="47">
        <f>IF(OR($A59="",G$53=""),"",SUMIFS('日次入力'!$I$5:$I$3004,'日次入力'!$B$5:$B$3004,$A59,'日次入力'!$N$5:$N$3004,G$53,'日次入力'!$K$5:$K$3004,"受注案件"))</f>
        <v/>
      </c>
      <c r="H59" s="47">
        <f>IF(OR($A59="",H$53=""),"",SUMIFS('日次入力'!$I$5:$I$3004,'日次入力'!$B$5:$B$3004,$A59,'日次入力'!$N$5:$N$3004,H$53,'日次入力'!$K$5:$K$3004,"受注案件"))</f>
        <v/>
      </c>
      <c r="I59" s="47">
        <f>IF(OR($A59="",I$53=""),"",SUMIFS('日次入力'!$I$5:$I$3004,'日次入力'!$B$5:$B$3004,$A59,'日次入力'!$N$5:$N$3004,I$53,'日次入力'!$K$5:$K$3004,"受注案件"))</f>
        <v/>
      </c>
      <c r="J59" s="47">
        <f>IF(OR($A59="",J$53=""),"",SUMIFS('日次入力'!$I$5:$I$3004,'日次入力'!$B$5:$B$3004,$A59,'日次入力'!$N$5:$N$3004,J$53,'日次入力'!$K$5:$K$3004,"受注案件"))</f>
        <v/>
      </c>
      <c r="K59" s="47">
        <f>IF(OR($A59="",K$53=""),"",SUMIFS('日次入力'!$I$5:$I$3004,'日次入力'!$B$5:$B$3004,$A59,'日次入力'!$N$5:$N$3004,K$53,'日次入力'!$K$5:$K$3004,"受注案件"))</f>
        <v/>
      </c>
      <c r="L59" s="47">
        <f>IF(OR($A59="",L$53=""),"",SUMIFS('日次入力'!$I$5:$I$3004,'日次入力'!$B$5:$B$3004,$A59,'日次入力'!$N$5:$N$3004,L$53,'日次入力'!$K$5:$K$3004,"受注案件"))</f>
        <v/>
      </c>
      <c r="M59" s="47">
        <f>IF(OR($A59="",M$53=""),"",SUMIFS('日次入力'!$I$5:$I$3004,'日次入力'!$B$5:$B$3004,$A59,'日次入力'!$N$5:$N$3004,M$53,'日次入力'!$K$5:$K$3004,"受注案件"))</f>
        <v/>
      </c>
    </row>
    <row r="60" ht="16" customHeight="1">
      <c r="A60" s="29">
        <f>IF('メンバー'!$B11="","",'メンバー'!$B11)</f>
        <v/>
      </c>
      <c r="B60" s="47">
        <f>IF(OR($A60="",B$53=""),"",SUMIFS('日次入力'!$I$5:$I$3004,'日次入力'!$B$5:$B$3004,$A60,'日次入力'!$N$5:$N$3004,B$53,'日次入力'!$K$5:$K$3004,"受注案件"))</f>
        <v/>
      </c>
      <c r="C60" s="47">
        <f>IF(OR($A60="",C$53=""),"",SUMIFS('日次入力'!$I$5:$I$3004,'日次入力'!$B$5:$B$3004,$A60,'日次入力'!$N$5:$N$3004,C$53,'日次入力'!$K$5:$K$3004,"受注案件"))</f>
        <v/>
      </c>
      <c r="D60" s="47">
        <f>IF(OR($A60="",D$53=""),"",SUMIFS('日次入力'!$I$5:$I$3004,'日次入力'!$B$5:$B$3004,$A60,'日次入力'!$N$5:$N$3004,D$53,'日次入力'!$K$5:$K$3004,"受注案件"))</f>
        <v/>
      </c>
      <c r="E60" s="47">
        <f>IF(OR($A60="",E$53=""),"",SUMIFS('日次入力'!$I$5:$I$3004,'日次入力'!$B$5:$B$3004,$A60,'日次入力'!$N$5:$N$3004,E$53,'日次入力'!$K$5:$K$3004,"受注案件"))</f>
        <v/>
      </c>
      <c r="F60" s="47">
        <f>IF(OR($A60="",F$53=""),"",SUMIFS('日次入力'!$I$5:$I$3004,'日次入力'!$B$5:$B$3004,$A60,'日次入力'!$N$5:$N$3004,F$53,'日次入力'!$K$5:$K$3004,"受注案件"))</f>
        <v/>
      </c>
      <c r="G60" s="47">
        <f>IF(OR($A60="",G$53=""),"",SUMIFS('日次入力'!$I$5:$I$3004,'日次入力'!$B$5:$B$3004,$A60,'日次入力'!$N$5:$N$3004,G$53,'日次入力'!$K$5:$K$3004,"受注案件"))</f>
        <v/>
      </c>
      <c r="H60" s="47">
        <f>IF(OR($A60="",H$53=""),"",SUMIFS('日次入力'!$I$5:$I$3004,'日次入力'!$B$5:$B$3004,$A60,'日次入力'!$N$5:$N$3004,H$53,'日次入力'!$K$5:$K$3004,"受注案件"))</f>
        <v/>
      </c>
      <c r="I60" s="47">
        <f>IF(OR($A60="",I$53=""),"",SUMIFS('日次入力'!$I$5:$I$3004,'日次入力'!$B$5:$B$3004,$A60,'日次入力'!$N$5:$N$3004,I$53,'日次入力'!$K$5:$K$3004,"受注案件"))</f>
        <v/>
      </c>
      <c r="J60" s="47">
        <f>IF(OR($A60="",J$53=""),"",SUMIFS('日次入力'!$I$5:$I$3004,'日次入力'!$B$5:$B$3004,$A60,'日次入力'!$N$5:$N$3004,J$53,'日次入力'!$K$5:$K$3004,"受注案件"))</f>
        <v/>
      </c>
      <c r="K60" s="47">
        <f>IF(OR($A60="",K$53=""),"",SUMIFS('日次入力'!$I$5:$I$3004,'日次入力'!$B$5:$B$3004,$A60,'日次入力'!$N$5:$N$3004,K$53,'日次入力'!$K$5:$K$3004,"受注案件"))</f>
        <v/>
      </c>
      <c r="L60" s="47">
        <f>IF(OR($A60="",L$53=""),"",SUMIFS('日次入力'!$I$5:$I$3004,'日次入力'!$B$5:$B$3004,$A60,'日次入力'!$N$5:$N$3004,L$53,'日次入力'!$K$5:$K$3004,"受注案件"))</f>
        <v/>
      </c>
      <c r="M60" s="47">
        <f>IF(OR($A60="",M$53=""),"",SUMIFS('日次入力'!$I$5:$I$3004,'日次入力'!$B$5:$B$3004,$A60,'日次入力'!$N$5:$N$3004,M$53,'日次入力'!$K$5:$K$3004,"受注案件"))</f>
        <v/>
      </c>
    </row>
    <row r="61" ht="16" customHeight="1">
      <c r="A61" s="29">
        <f>IF('メンバー'!$B12="","",'メンバー'!$B12)</f>
        <v/>
      </c>
      <c r="B61" s="47">
        <f>IF(OR($A61="",B$53=""),"",SUMIFS('日次入力'!$I$5:$I$3004,'日次入力'!$B$5:$B$3004,$A61,'日次入力'!$N$5:$N$3004,B$53,'日次入力'!$K$5:$K$3004,"受注案件"))</f>
        <v/>
      </c>
      <c r="C61" s="47">
        <f>IF(OR($A61="",C$53=""),"",SUMIFS('日次入力'!$I$5:$I$3004,'日次入力'!$B$5:$B$3004,$A61,'日次入力'!$N$5:$N$3004,C$53,'日次入力'!$K$5:$K$3004,"受注案件"))</f>
        <v/>
      </c>
      <c r="D61" s="47">
        <f>IF(OR($A61="",D$53=""),"",SUMIFS('日次入力'!$I$5:$I$3004,'日次入力'!$B$5:$B$3004,$A61,'日次入力'!$N$5:$N$3004,D$53,'日次入力'!$K$5:$K$3004,"受注案件"))</f>
        <v/>
      </c>
      <c r="E61" s="47">
        <f>IF(OR($A61="",E$53=""),"",SUMIFS('日次入力'!$I$5:$I$3004,'日次入力'!$B$5:$B$3004,$A61,'日次入力'!$N$5:$N$3004,E$53,'日次入力'!$K$5:$K$3004,"受注案件"))</f>
        <v/>
      </c>
      <c r="F61" s="47">
        <f>IF(OR($A61="",F$53=""),"",SUMIFS('日次入力'!$I$5:$I$3004,'日次入力'!$B$5:$B$3004,$A61,'日次入力'!$N$5:$N$3004,F$53,'日次入力'!$K$5:$K$3004,"受注案件"))</f>
        <v/>
      </c>
      <c r="G61" s="47">
        <f>IF(OR($A61="",G$53=""),"",SUMIFS('日次入力'!$I$5:$I$3004,'日次入力'!$B$5:$B$3004,$A61,'日次入力'!$N$5:$N$3004,G$53,'日次入力'!$K$5:$K$3004,"受注案件"))</f>
        <v/>
      </c>
      <c r="H61" s="47">
        <f>IF(OR($A61="",H$53=""),"",SUMIFS('日次入力'!$I$5:$I$3004,'日次入力'!$B$5:$B$3004,$A61,'日次入力'!$N$5:$N$3004,H$53,'日次入力'!$K$5:$K$3004,"受注案件"))</f>
        <v/>
      </c>
      <c r="I61" s="47">
        <f>IF(OR($A61="",I$53=""),"",SUMIFS('日次入力'!$I$5:$I$3004,'日次入力'!$B$5:$B$3004,$A61,'日次入力'!$N$5:$N$3004,I$53,'日次入力'!$K$5:$K$3004,"受注案件"))</f>
        <v/>
      </c>
      <c r="J61" s="47">
        <f>IF(OR($A61="",J$53=""),"",SUMIFS('日次入力'!$I$5:$I$3004,'日次入力'!$B$5:$B$3004,$A61,'日次入力'!$N$5:$N$3004,J$53,'日次入力'!$K$5:$K$3004,"受注案件"))</f>
        <v/>
      </c>
      <c r="K61" s="47">
        <f>IF(OR($A61="",K$53=""),"",SUMIFS('日次入力'!$I$5:$I$3004,'日次入力'!$B$5:$B$3004,$A61,'日次入力'!$N$5:$N$3004,K$53,'日次入力'!$K$5:$K$3004,"受注案件"))</f>
        <v/>
      </c>
      <c r="L61" s="47">
        <f>IF(OR($A61="",L$53=""),"",SUMIFS('日次入力'!$I$5:$I$3004,'日次入力'!$B$5:$B$3004,$A61,'日次入力'!$N$5:$N$3004,L$53,'日次入力'!$K$5:$K$3004,"受注案件"))</f>
        <v/>
      </c>
      <c r="M61" s="47">
        <f>IF(OR($A61="",M$53=""),"",SUMIFS('日次入力'!$I$5:$I$3004,'日次入力'!$B$5:$B$3004,$A61,'日次入力'!$N$5:$N$3004,M$53,'日次入力'!$K$5:$K$3004,"受注案件"))</f>
        <v/>
      </c>
    </row>
    <row r="62" ht="16" customHeight="1">
      <c r="A62" s="29">
        <f>IF('メンバー'!$B13="","",'メンバー'!$B13)</f>
        <v/>
      </c>
      <c r="B62" s="47">
        <f>IF(OR($A62="",B$53=""),"",SUMIFS('日次入力'!$I$5:$I$3004,'日次入力'!$B$5:$B$3004,$A62,'日次入力'!$N$5:$N$3004,B$53,'日次入力'!$K$5:$K$3004,"受注案件"))</f>
        <v/>
      </c>
      <c r="C62" s="47">
        <f>IF(OR($A62="",C$53=""),"",SUMIFS('日次入力'!$I$5:$I$3004,'日次入力'!$B$5:$B$3004,$A62,'日次入力'!$N$5:$N$3004,C$53,'日次入力'!$K$5:$K$3004,"受注案件"))</f>
        <v/>
      </c>
      <c r="D62" s="47">
        <f>IF(OR($A62="",D$53=""),"",SUMIFS('日次入力'!$I$5:$I$3004,'日次入力'!$B$5:$B$3004,$A62,'日次入力'!$N$5:$N$3004,D$53,'日次入力'!$K$5:$K$3004,"受注案件"))</f>
        <v/>
      </c>
      <c r="E62" s="47">
        <f>IF(OR($A62="",E$53=""),"",SUMIFS('日次入力'!$I$5:$I$3004,'日次入力'!$B$5:$B$3004,$A62,'日次入力'!$N$5:$N$3004,E$53,'日次入力'!$K$5:$K$3004,"受注案件"))</f>
        <v/>
      </c>
      <c r="F62" s="47">
        <f>IF(OR($A62="",F$53=""),"",SUMIFS('日次入力'!$I$5:$I$3004,'日次入力'!$B$5:$B$3004,$A62,'日次入力'!$N$5:$N$3004,F$53,'日次入力'!$K$5:$K$3004,"受注案件"))</f>
        <v/>
      </c>
      <c r="G62" s="47">
        <f>IF(OR($A62="",G$53=""),"",SUMIFS('日次入力'!$I$5:$I$3004,'日次入力'!$B$5:$B$3004,$A62,'日次入力'!$N$5:$N$3004,G$53,'日次入力'!$K$5:$K$3004,"受注案件"))</f>
        <v/>
      </c>
      <c r="H62" s="47">
        <f>IF(OR($A62="",H$53=""),"",SUMIFS('日次入力'!$I$5:$I$3004,'日次入力'!$B$5:$B$3004,$A62,'日次入力'!$N$5:$N$3004,H$53,'日次入力'!$K$5:$K$3004,"受注案件"))</f>
        <v/>
      </c>
      <c r="I62" s="47">
        <f>IF(OR($A62="",I$53=""),"",SUMIFS('日次入力'!$I$5:$I$3004,'日次入力'!$B$5:$B$3004,$A62,'日次入力'!$N$5:$N$3004,I$53,'日次入力'!$K$5:$K$3004,"受注案件"))</f>
        <v/>
      </c>
      <c r="J62" s="47">
        <f>IF(OR($A62="",J$53=""),"",SUMIFS('日次入力'!$I$5:$I$3004,'日次入力'!$B$5:$B$3004,$A62,'日次入力'!$N$5:$N$3004,J$53,'日次入力'!$K$5:$K$3004,"受注案件"))</f>
        <v/>
      </c>
      <c r="K62" s="47">
        <f>IF(OR($A62="",K$53=""),"",SUMIFS('日次入力'!$I$5:$I$3004,'日次入力'!$B$5:$B$3004,$A62,'日次入力'!$N$5:$N$3004,K$53,'日次入力'!$K$5:$K$3004,"受注案件"))</f>
        <v/>
      </c>
      <c r="L62" s="47">
        <f>IF(OR($A62="",L$53=""),"",SUMIFS('日次入力'!$I$5:$I$3004,'日次入力'!$B$5:$B$3004,$A62,'日次入力'!$N$5:$N$3004,L$53,'日次入力'!$K$5:$K$3004,"受注案件"))</f>
        <v/>
      </c>
      <c r="M62" s="47">
        <f>IF(OR($A62="",M$53=""),"",SUMIFS('日次入力'!$I$5:$I$3004,'日次入力'!$B$5:$B$3004,$A62,'日次入力'!$N$5:$N$3004,M$53,'日次入力'!$K$5:$K$3004,"受注案件"))</f>
        <v/>
      </c>
    </row>
    <row r="63" ht="16" customHeight="1">
      <c r="A63" s="29">
        <f>IF('メンバー'!$B14="","",'メンバー'!$B14)</f>
        <v/>
      </c>
      <c r="B63" s="47">
        <f>IF(OR($A63="",B$53=""),"",SUMIFS('日次入力'!$I$5:$I$3004,'日次入力'!$B$5:$B$3004,$A63,'日次入力'!$N$5:$N$3004,B$53,'日次入力'!$K$5:$K$3004,"受注案件"))</f>
        <v/>
      </c>
      <c r="C63" s="47">
        <f>IF(OR($A63="",C$53=""),"",SUMIFS('日次入力'!$I$5:$I$3004,'日次入力'!$B$5:$B$3004,$A63,'日次入力'!$N$5:$N$3004,C$53,'日次入力'!$K$5:$K$3004,"受注案件"))</f>
        <v/>
      </c>
      <c r="D63" s="47">
        <f>IF(OR($A63="",D$53=""),"",SUMIFS('日次入力'!$I$5:$I$3004,'日次入力'!$B$5:$B$3004,$A63,'日次入力'!$N$5:$N$3004,D$53,'日次入力'!$K$5:$K$3004,"受注案件"))</f>
        <v/>
      </c>
      <c r="E63" s="47">
        <f>IF(OR($A63="",E$53=""),"",SUMIFS('日次入力'!$I$5:$I$3004,'日次入力'!$B$5:$B$3004,$A63,'日次入力'!$N$5:$N$3004,E$53,'日次入力'!$K$5:$K$3004,"受注案件"))</f>
        <v/>
      </c>
      <c r="F63" s="47">
        <f>IF(OR($A63="",F$53=""),"",SUMIFS('日次入力'!$I$5:$I$3004,'日次入力'!$B$5:$B$3004,$A63,'日次入力'!$N$5:$N$3004,F$53,'日次入力'!$K$5:$K$3004,"受注案件"))</f>
        <v/>
      </c>
      <c r="G63" s="47">
        <f>IF(OR($A63="",G$53=""),"",SUMIFS('日次入力'!$I$5:$I$3004,'日次入力'!$B$5:$B$3004,$A63,'日次入力'!$N$5:$N$3004,G$53,'日次入力'!$K$5:$K$3004,"受注案件"))</f>
        <v/>
      </c>
      <c r="H63" s="47">
        <f>IF(OR($A63="",H$53=""),"",SUMIFS('日次入力'!$I$5:$I$3004,'日次入力'!$B$5:$B$3004,$A63,'日次入力'!$N$5:$N$3004,H$53,'日次入力'!$K$5:$K$3004,"受注案件"))</f>
        <v/>
      </c>
      <c r="I63" s="47">
        <f>IF(OR($A63="",I$53=""),"",SUMIFS('日次入力'!$I$5:$I$3004,'日次入力'!$B$5:$B$3004,$A63,'日次入力'!$N$5:$N$3004,I$53,'日次入力'!$K$5:$K$3004,"受注案件"))</f>
        <v/>
      </c>
      <c r="J63" s="47">
        <f>IF(OR($A63="",J$53=""),"",SUMIFS('日次入力'!$I$5:$I$3004,'日次入力'!$B$5:$B$3004,$A63,'日次入力'!$N$5:$N$3004,J$53,'日次入力'!$K$5:$K$3004,"受注案件"))</f>
        <v/>
      </c>
      <c r="K63" s="47">
        <f>IF(OR($A63="",K$53=""),"",SUMIFS('日次入力'!$I$5:$I$3004,'日次入力'!$B$5:$B$3004,$A63,'日次入力'!$N$5:$N$3004,K$53,'日次入力'!$K$5:$K$3004,"受注案件"))</f>
        <v/>
      </c>
      <c r="L63" s="47">
        <f>IF(OR($A63="",L$53=""),"",SUMIFS('日次入力'!$I$5:$I$3004,'日次入力'!$B$5:$B$3004,$A63,'日次入力'!$N$5:$N$3004,L$53,'日次入力'!$K$5:$K$3004,"受注案件"))</f>
        <v/>
      </c>
      <c r="M63" s="47">
        <f>IF(OR($A63="",M$53=""),"",SUMIFS('日次入力'!$I$5:$I$3004,'日次入力'!$B$5:$B$3004,$A63,'日次入力'!$N$5:$N$3004,M$53,'日次入力'!$K$5:$K$3004,"受注案件"))</f>
        <v/>
      </c>
    </row>
    <row r="64" ht="16" customHeight="1">
      <c r="A64" s="29">
        <f>IF('メンバー'!$B15="","",'メンバー'!$B15)</f>
        <v/>
      </c>
      <c r="B64" s="47">
        <f>IF(OR($A64="",B$53=""),"",SUMIFS('日次入力'!$I$5:$I$3004,'日次入力'!$B$5:$B$3004,$A64,'日次入力'!$N$5:$N$3004,B$53,'日次入力'!$K$5:$K$3004,"受注案件"))</f>
        <v/>
      </c>
      <c r="C64" s="47">
        <f>IF(OR($A64="",C$53=""),"",SUMIFS('日次入力'!$I$5:$I$3004,'日次入力'!$B$5:$B$3004,$A64,'日次入力'!$N$5:$N$3004,C$53,'日次入力'!$K$5:$K$3004,"受注案件"))</f>
        <v/>
      </c>
      <c r="D64" s="47">
        <f>IF(OR($A64="",D$53=""),"",SUMIFS('日次入力'!$I$5:$I$3004,'日次入力'!$B$5:$B$3004,$A64,'日次入力'!$N$5:$N$3004,D$53,'日次入力'!$K$5:$K$3004,"受注案件"))</f>
        <v/>
      </c>
      <c r="E64" s="47">
        <f>IF(OR($A64="",E$53=""),"",SUMIFS('日次入力'!$I$5:$I$3004,'日次入力'!$B$5:$B$3004,$A64,'日次入力'!$N$5:$N$3004,E$53,'日次入力'!$K$5:$K$3004,"受注案件"))</f>
        <v/>
      </c>
      <c r="F64" s="47">
        <f>IF(OR($A64="",F$53=""),"",SUMIFS('日次入力'!$I$5:$I$3004,'日次入力'!$B$5:$B$3004,$A64,'日次入力'!$N$5:$N$3004,F$53,'日次入力'!$K$5:$K$3004,"受注案件"))</f>
        <v/>
      </c>
      <c r="G64" s="47">
        <f>IF(OR($A64="",G$53=""),"",SUMIFS('日次入力'!$I$5:$I$3004,'日次入力'!$B$5:$B$3004,$A64,'日次入力'!$N$5:$N$3004,G$53,'日次入力'!$K$5:$K$3004,"受注案件"))</f>
        <v/>
      </c>
      <c r="H64" s="47">
        <f>IF(OR($A64="",H$53=""),"",SUMIFS('日次入力'!$I$5:$I$3004,'日次入力'!$B$5:$B$3004,$A64,'日次入力'!$N$5:$N$3004,H$53,'日次入力'!$K$5:$K$3004,"受注案件"))</f>
        <v/>
      </c>
      <c r="I64" s="47">
        <f>IF(OR($A64="",I$53=""),"",SUMIFS('日次入力'!$I$5:$I$3004,'日次入力'!$B$5:$B$3004,$A64,'日次入力'!$N$5:$N$3004,I$53,'日次入力'!$K$5:$K$3004,"受注案件"))</f>
        <v/>
      </c>
      <c r="J64" s="47">
        <f>IF(OR($A64="",J$53=""),"",SUMIFS('日次入力'!$I$5:$I$3004,'日次入力'!$B$5:$B$3004,$A64,'日次入力'!$N$5:$N$3004,J$53,'日次入力'!$K$5:$K$3004,"受注案件"))</f>
        <v/>
      </c>
      <c r="K64" s="47">
        <f>IF(OR($A64="",K$53=""),"",SUMIFS('日次入力'!$I$5:$I$3004,'日次入力'!$B$5:$B$3004,$A64,'日次入力'!$N$5:$N$3004,K$53,'日次入力'!$K$5:$K$3004,"受注案件"))</f>
        <v/>
      </c>
      <c r="L64" s="47">
        <f>IF(OR($A64="",L$53=""),"",SUMIFS('日次入力'!$I$5:$I$3004,'日次入力'!$B$5:$B$3004,$A64,'日次入力'!$N$5:$N$3004,L$53,'日次入力'!$K$5:$K$3004,"受注案件"))</f>
        <v/>
      </c>
      <c r="M64" s="47">
        <f>IF(OR($A64="",M$53=""),"",SUMIFS('日次入力'!$I$5:$I$3004,'日次入力'!$B$5:$B$3004,$A64,'日次入力'!$N$5:$N$3004,M$53,'日次入力'!$K$5:$K$3004,"受注案件"))</f>
        <v/>
      </c>
    </row>
    <row r="65" ht="16" customHeight="1">
      <c r="A65" s="29">
        <f>IF('メンバー'!$B16="","",'メンバー'!$B16)</f>
        <v/>
      </c>
      <c r="B65" s="47">
        <f>IF(OR($A65="",B$53=""),"",SUMIFS('日次入力'!$I$5:$I$3004,'日次入力'!$B$5:$B$3004,$A65,'日次入力'!$N$5:$N$3004,B$53,'日次入力'!$K$5:$K$3004,"受注案件"))</f>
        <v/>
      </c>
      <c r="C65" s="47">
        <f>IF(OR($A65="",C$53=""),"",SUMIFS('日次入力'!$I$5:$I$3004,'日次入力'!$B$5:$B$3004,$A65,'日次入力'!$N$5:$N$3004,C$53,'日次入力'!$K$5:$K$3004,"受注案件"))</f>
        <v/>
      </c>
      <c r="D65" s="47">
        <f>IF(OR($A65="",D$53=""),"",SUMIFS('日次入力'!$I$5:$I$3004,'日次入力'!$B$5:$B$3004,$A65,'日次入力'!$N$5:$N$3004,D$53,'日次入力'!$K$5:$K$3004,"受注案件"))</f>
        <v/>
      </c>
      <c r="E65" s="47">
        <f>IF(OR($A65="",E$53=""),"",SUMIFS('日次入力'!$I$5:$I$3004,'日次入力'!$B$5:$B$3004,$A65,'日次入力'!$N$5:$N$3004,E$53,'日次入力'!$K$5:$K$3004,"受注案件"))</f>
        <v/>
      </c>
      <c r="F65" s="47">
        <f>IF(OR($A65="",F$53=""),"",SUMIFS('日次入力'!$I$5:$I$3004,'日次入力'!$B$5:$B$3004,$A65,'日次入力'!$N$5:$N$3004,F$53,'日次入力'!$K$5:$K$3004,"受注案件"))</f>
        <v/>
      </c>
      <c r="G65" s="47">
        <f>IF(OR($A65="",G$53=""),"",SUMIFS('日次入力'!$I$5:$I$3004,'日次入力'!$B$5:$B$3004,$A65,'日次入力'!$N$5:$N$3004,G$53,'日次入力'!$K$5:$K$3004,"受注案件"))</f>
        <v/>
      </c>
      <c r="H65" s="47">
        <f>IF(OR($A65="",H$53=""),"",SUMIFS('日次入力'!$I$5:$I$3004,'日次入力'!$B$5:$B$3004,$A65,'日次入力'!$N$5:$N$3004,H$53,'日次入力'!$K$5:$K$3004,"受注案件"))</f>
        <v/>
      </c>
      <c r="I65" s="47">
        <f>IF(OR($A65="",I$53=""),"",SUMIFS('日次入力'!$I$5:$I$3004,'日次入力'!$B$5:$B$3004,$A65,'日次入力'!$N$5:$N$3004,I$53,'日次入力'!$K$5:$K$3004,"受注案件"))</f>
        <v/>
      </c>
      <c r="J65" s="47">
        <f>IF(OR($A65="",J$53=""),"",SUMIFS('日次入力'!$I$5:$I$3004,'日次入力'!$B$5:$B$3004,$A65,'日次入力'!$N$5:$N$3004,J$53,'日次入力'!$K$5:$K$3004,"受注案件"))</f>
        <v/>
      </c>
      <c r="K65" s="47">
        <f>IF(OR($A65="",K$53=""),"",SUMIFS('日次入力'!$I$5:$I$3004,'日次入力'!$B$5:$B$3004,$A65,'日次入力'!$N$5:$N$3004,K$53,'日次入力'!$K$5:$K$3004,"受注案件"))</f>
        <v/>
      </c>
      <c r="L65" s="47">
        <f>IF(OR($A65="",L$53=""),"",SUMIFS('日次入力'!$I$5:$I$3004,'日次入力'!$B$5:$B$3004,$A65,'日次入力'!$N$5:$N$3004,L$53,'日次入力'!$K$5:$K$3004,"受注案件"))</f>
        <v/>
      </c>
      <c r="M65" s="47">
        <f>IF(OR($A65="",M$53=""),"",SUMIFS('日次入力'!$I$5:$I$3004,'日次入力'!$B$5:$B$3004,$A65,'日次入力'!$N$5:$N$3004,M$53,'日次入力'!$K$5:$K$3004,"受注案件"))</f>
        <v/>
      </c>
    </row>
    <row r="66" ht="16" customHeight="1">
      <c r="A66" s="29">
        <f>IF('メンバー'!$B17="","",'メンバー'!$B17)</f>
        <v/>
      </c>
      <c r="B66" s="47">
        <f>IF(OR($A66="",B$53=""),"",SUMIFS('日次入力'!$I$5:$I$3004,'日次入力'!$B$5:$B$3004,$A66,'日次入力'!$N$5:$N$3004,B$53,'日次入力'!$K$5:$K$3004,"受注案件"))</f>
        <v/>
      </c>
      <c r="C66" s="47">
        <f>IF(OR($A66="",C$53=""),"",SUMIFS('日次入力'!$I$5:$I$3004,'日次入力'!$B$5:$B$3004,$A66,'日次入力'!$N$5:$N$3004,C$53,'日次入力'!$K$5:$K$3004,"受注案件"))</f>
        <v/>
      </c>
      <c r="D66" s="47">
        <f>IF(OR($A66="",D$53=""),"",SUMIFS('日次入力'!$I$5:$I$3004,'日次入力'!$B$5:$B$3004,$A66,'日次入力'!$N$5:$N$3004,D$53,'日次入力'!$K$5:$K$3004,"受注案件"))</f>
        <v/>
      </c>
      <c r="E66" s="47">
        <f>IF(OR($A66="",E$53=""),"",SUMIFS('日次入力'!$I$5:$I$3004,'日次入力'!$B$5:$B$3004,$A66,'日次入力'!$N$5:$N$3004,E$53,'日次入力'!$K$5:$K$3004,"受注案件"))</f>
        <v/>
      </c>
      <c r="F66" s="47">
        <f>IF(OR($A66="",F$53=""),"",SUMIFS('日次入力'!$I$5:$I$3004,'日次入力'!$B$5:$B$3004,$A66,'日次入力'!$N$5:$N$3004,F$53,'日次入力'!$K$5:$K$3004,"受注案件"))</f>
        <v/>
      </c>
      <c r="G66" s="47">
        <f>IF(OR($A66="",G$53=""),"",SUMIFS('日次入力'!$I$5:$I$3004,'日次入力'!$B$5:$B$3004,$A66,'日次入力'!$N$5:$N$3004,G$53,'日次入力'!$K$5:$K$3004,"受注案件"))</f>
        <v/>
      </c>
      <c r="H66" s="47">
        <f>IF(OR($A66="",H$53=""),"",SUMIFS('日次入力'!$I$5:$I$3004,'日次入力'!$B$5:$B$3004,$A66,'日次入力'!$N$5:$N$3004,H$53,'日次入力'!$K$5:$K$3004,"受注案件"))</f>
        <v/>
      </c>
      <c r="I66" s="47">
        <f>IF(OR($A66="",I$53=""),"",SUMIFS('日次入力'!$I$5:$I$3004,'日次入力'!$B$5:$B$3004,$A66,'日次入力'!$N$5:$N$3004,I$53,'日次入力'!$K$5:$K$3004,"受注案件"))</f>
        <v/>
      </c>
      <c r="J66" s="47">
        <f>IF(OR($A66="",J$53=""),"",SUMIFS('日次入力'!$I$5:$I$3004,'日次入力'!$B$5:$B$3004,$A66,'日次入力'!$N$5:$N$3004,J$53,'日次入力'!$K$5:$K$3004,"受注案件"))</f>
        <v/>
      </c>
      <c r="K66" s="47">
        <f>IF(OR($A66="",K$53=""),"",SUMIFS('日次入力'!$I$5:$I$3004,'日次入力'!$B$5:$B$3004,$A66,'日次入力'!$N$5:$N$3004,K$53,'日次入力'!$K$5:$K$3004,"受注案件"))</f>
        <v/>
      </c>
      <c r="L66" s="47">
        <f>IF(OR($A66="",L$53=""),"",SUMIFS('日次入力'!$I$5:$I$3004,'日次入力'!$B$5:$B$3004,$A66,'日次入力'!$N$5:$N$3004,L$53,'日次入力'!$K$5:$K$3004,"受注案件"))</f>
        <v/>
      </c>
      <c r="M66" s="47">
        <f>IF(OR($A66="",M$53=""),"",SUMIFS('日次入力'!$I$5:$I$3004,'日次入力'!$B$5:$B$3004,$A66,'日次入力'!$N$5:$N$3004,M$53,'日次入力'!$K$5:$K$3004,"受注案件"))</f>
        <v/>
      </c>
    </row>
    <row r="67" ht="16" customHeight="1">
      <c r="A67" s="29">
        <f>IF('メンバー'!$B18="","",'メンバー'!$B18)</f>
        <v/>
      </c>
      <c r="B67" s="47">
        <f>IF(OR($A67="",B$53=""),"",SUMIFS('日次入力'!$I$5:$I$3004,'日次入力'!$B$5:$B$3004,$A67,'日次入力'!$N$5:$N$3004,B$53,'日次入力'!$K$5:$K$3004,"受注案件"))</f>
        <v/>
      </c>
      <c r="C67" s="47">
        <f>IF(OR($A67="",C$53=""),"",SUMIFS('日次入力'!$I$5:$I$3004,'日次入力'!$B$5:$B$3004,$A67,'日次入力'!$N$5:$N$3004,C$53,'日次入力'!$K$5:$K$3004,"受注案件"))</f>
        <v/>
      </c>
      <c r="D67" s="47">
        <f>IF(OR($A67="",D$53=""),"",SUMIFS('日次入力'!$I$5:$I$3004,'日次入力'!$B$5:$B$3004,$A67,'日次入力'!$N$5:$N$3004,D$53,'日次入力'!$K$5:$K$3004,"受注案件"))</f>
        <v/>
      </c>
      <c r="E67" s="47">
        <f>IF(OR($A67="",E$53=""),"",SUMIFS('日次入力'!$I$5:$I$3004,'日次入力'!$B$5:$B$3004,$A67,'日次入力'!$N$5:$N$3004,E$53,'日次入力'!$K$5:$K$3004,"受注案件"))</f>
        <v/>
      </c>
      <c r="F67" s="47">
        <f>IF(OR($A67="",F$53=""),"",SUMIFS('日次入力'!$I$5:$I$3004,'日次入力'!$B$5:$B$3004,$A67,'日次入力'!$N$5:$N$3004,F$53,'日次入力'!$K$5:$K$3004,"受注案件"))</f>
        <v/>
      </c>
      <c r="G67" s="47">
        <f>IF(OR($A67="",G$53=""),"",SUMIFS('日次入力'!$I$5:$I$3004,'日次入力'!$B$5:$B$3004,$A67,'日次入力'!$N$5:$N$3004,G$53,'日次入力'!$K$5:$K$3004,"受注案件"))</f>
        <v/>
      </c>
      <c r="H67" s="47">
        <f>IF(OR($A67="",H$53=""),"",SUMIFS('日次入力'!$I$5:$I$3004,'日次入力'!$B$5:$B$3004,$A67,'日次入力'!$N$5:$N$3004,H$53,'日次入力'!$K$5:$K$3004,"受注案件"))</f>
        <v/>
      </c>
      <c r="I67" s="47">
        <f>IF(OR($A67="",I$53=""),"",SUMIFS('日次入力'!$I$5:$I$3004,'日次入力'!$B$5:$B$3004,$A67,'日次入力'!$N$5:$N$3004,I$53,'日次入力'!$K$5:$K$3004,"受注案件"))</f>
        <v/>
      </c>
      <c r="J67" s="47">
        <f>IF(OR($A67="",J$53=""),"",SUMIFS('日次入力'!$I$5:$I$3004,'日次入力'!$B$5:$B$3004,$A67,'日次入力'!$N$5:$N$3004,J$53,'日次入力'!$K$5:$K$3004,"受注案件"))</f>
        <v/>
      </c>
      <c r="K67" s="47">
        <f>IF(OR($A67="",K$53=""),"",SUMIFS('日次入力'!$I$5:$I$3004,'日次入力'!$B$5:$B$3004,$A67,'日次入力'!$N$5:$N$3004,K$53,'日次入力'!$K$5:$K$3004,"受注案件"))</f>
        <v/>
      </c>
      <c r="L67" s="47">
        <f>IF(OR($A67="",L$53=""),"",SUMIFS('日次入力'!$I$5:$I$3004,'日次入力'!$B$5:$B$3004,$A67,'日次入力'!$N$5:$N$3004,L$53,'日次入力'!$K$5:$K$3004,"受注案件"))</f>
        <v/>
      </c>
      <c r="M67" s="47">
        <f>IF(OR($A67="",M$53=""),"",SUMIFS('日次入力'!$I$5:$I$3004,'日次入力'!$B$5:$B$3004,$A67,'日次入力'!$N$5:$N$3004,M$53,'日次入力'!$K$5:$K$3004,"受注案件"))</f>
        <v/>
      </c>
    </row>
    <row r="68" ht="16" customHeight="1">
      <c r="A68" s="29">
        <f>IF('メンバー'!$B19="","",'メンバー'!$B19)</f>
        <v/>
      </c>
      <c r="B68" s="47">
        <f>IF(OR($A68="",B$53=""),"",SUMIFS('日次入力'!$I$5:$I$3004,'日次入力'!$B$5:$B$3004,$A68,'日次入力'!$N$5:$N$3004,B$53,'日次入力'!$K$5:$K$3004,"受注案件"))</f>
        <v/>
      </c>
      <c r="C68" s="47">
        <f>IF(OR($A68="",C$53=""),"",SUMIFS('日次入力'!$I$5:$I$3004,'日次入力'!$B$5:$B$3004,$A68,'日次入力'!$N$5:$N$3004,C$53,'日次入力'!$K$5:$K$3004,"受注案件"))</f>
        <v/>
      </c>
      <c r="D68" s="47">
        <f>IF(OR($A68="",D$53=""),"",SUMIFS('日次入力'!$I$5:$I$3004,'日次入力'!$B$5:$B$3004,$A68,'日次入力'!$N$5:$N$3004,D$53,'日次入力'!$K$5:$K$3004,"受注案件"))</f>
        <v/>
      </c>
      <c r="E68" s="47">
        <f>IF(OR($A68="",E$53=""),"",SUMIFS('日次入力'!$I$5:$I$3004,'日次入力'!$B$5:$B$3004,$A68,'日次入力'!$N$5:$N$3004,E$53,'日次入力'!$K$5:$K$3004,"受注案件"))</f>
        <v/>
      </c>
      <c r="F68" s="47">
        <f>IF(OR($A68="",F$53=""),"",SUMIFS('日次入力'!$I$5:$I$3004,'日次入力'!$B$5:$B$3004,$A68,'日次入力'!$N$5:$N$3004,F$53,'日次入力'!$K$5:$K$3004,"受注案件"))</f>
        <v/>
      </c>
      <c r="G68" s="47">
        <f>IF(OR($A68="",G$53=""),"",SUMIFS('日次入力'!$I$5:$I$3004,'日次入力'!$B$5:$B$3004,$A68,'日次入力'!$N$5:$N$3004,G$53,'日次入力'!$K$5:$K$3004,"受注案件"))</f>
        <v/>
      </c>
      <c r="H68" s="47">
        <f>IF(OR($A68="",H$53=""),"",SUMIFS('日次入力'!$I$5:$I$3004,'日次入力'!$B$5:$B$3004,$A68,'日次入力'!$N$5:$N$3004,H$53,'日次入力'!$K$5:$K$3004,"受注案件"))</f>
        <v/>
      </c>
      <c r="I68" s="47">
        <f>IF(OR($A68="",I$53=""),"",SUMIFS('日次入力'!$I$5:$I$3004,'日次入力'!$B$5:$B$3004,$A68,'日次入力'!$N$5:$N$3004,I$53,'日次入力'!$K$5:$K$3004,"受注案件"))</f>
        <v/>
      </c>
      <c r="J68" s="47">
        <f>IF(OR($A68="",J$53=""),"",SUMIFS('日次入力'!$I$5:$I$3004,'日次入力'!$B$5:$B$3004,$A68,'日次入力'!$N$5:$N$3004,J$53,'日次入力'!$K$5:$K$3004,"受注案件"))</f>
        <v/>
      </c>
      <c r="K68" s="47">
        <f>IF(OR($A68="",K$53=""),"",SUMIFS('日次入力'!$I$5:$I$3004,'日次入力'!$B$5:$B$3004,$A68,'日次入力'!$N$5:$N$3004,K$53,'日次入力'!$K$5:$K$3004,"受注案件"))</f>
        <v/>
      </c>
      <c r="L68" s="47">
        <f>IF(OR($A68="",L$53=""),"",SUMIFS('日次入力'!$I$5:$I$3004,'日次入力'!$B$5:$B$3004,$A68,'日次入力'!$N$5:$N$3004,L$53,'日次入力'!$K$5:$K$3004,"受注案件"))</f>
        <v/>
      </c>
      <c r="M68" s="47">
        <f>IF(OR($A68="",M$53=""),"",SUMIFS('日次入力'!$I$5:$I$3004,'日次入力'!$B$5:$B$3004,$A68,'日次入力'!$N$5:$N$3004,M$53,'日次入力'!$K$5:$K$3004,"受注案件"))</f>
        <v/>
      </c>
    </row>
    <row r="69" ht="16" customHeight="1">
      <c r="A69" s="29">
        <f>IF('メンバー'!$B20="","",'メンバー'!$B20)</f>
        <v/>
      </c>
      <c r="B69" s="47">
        <f>IF(OR($A69="",B$53=""),"",SUMIFS('日次入力'!$I$5:$I$3004,'日次入力'!$B$5:$B$3004,$A69,'日次入力'!$N$5:$N$3004,B$53,'日次入力'!$K$5:$K$3004,"受注案件"))</f>
        <v/>
      </c>
      <c r="C69" s="47">
        <f>IF(OR($A69="",C$53=""),"",SUMIFS('日次入力'!$I$5:$I$3004,'日次入力'!$B$5:$B$3004,$A69,'日次入力'!$N$5:$N$3004,C$53,'日次入力'!$K$5:$K$3004,"受注案件"))</f>
        <v/>
      </c>
      <c r="D69" s="47">
        <f>IF(OR($A69="",D$53=""),"",SUMIFS('日次入力'!$I$5:$I$3004,'日次入力'!$B$5:$B$3004,$A69,'日次入力'!$N$5:$N$3004,D$53,'日次入力'!$K$5:$K$3004,"受注案件"))</f>
        <v/>
      </c>
      <c r="E69" s="47">
        <f>IF(OR($A69="",E$53=""),"",SUMIFS('日次入力'!$I$5:$I$3004,'日次入力'!$B$5:$B$3004,$A69,'日次入力'!$N$5:$N$3004,E$53,'日次入力'!$K$5:$K$3004,"受注案件"))</f>
        <v/>
      </c>
      <c r="F69" s="47">
        <f>IF(OR($A69="",F$53=""),"",SUMIFS('日次入力'!$I$5:$I$3004,'日次入力'!$B$5:$B$3004,$A69,'日次入力'!$N$5:$N$3004,F$53,'日次入力'!$K$5:$K$3004,"受注案件"))</f>
        <v/>
      </c>
      <c r="G69" s="47">
        <f>IF(OR($A69="",G$53=""),"",SUMIFS('日次入力'!$I$5:$I$3004,'日次入力'!$B$5:$B$3004,$A69,'日次入力'!$N$5:$N$3004,G$53,'日次入力'!$K$5:$K$3004,"受注案件"))</f>
        <v/>
      </c>
      <c r="H69" s="47">
        <f>IF(OR($A69="",H$53=""),"",SUMIFS('日次入力'!$I$5:$I$3004,'日次入力'!$B$5:$B$3004,$A69,'日次入力'!$N$5:$N$3004,H$53,'日次入力'!$K$5:$K$3004,"受注案件"))</f>
        <v/>
      </c>
      <c r="I69" s="47">
        <f>IF(OR($A69="",I$53=""),"",SUMIFS('日次入力'!$I$5:$I$3004,'日次入力'!$B$5:$B$3004,$A69,'日次入力'!$N$5:$N$3004,I$53,'日次入力'!$K$5:$K$3004,"受注案件"))</f>
        <v/>
      </c>
      <c r="J69" s="47">
        <f>IF(OR($A69="",J$53=""),"",SUMIFS('日次入力'!$I$5:$I$3004,'日次入力'!$B$5:$B$3004,$A69,'日次入力'!$N$5:$N$3004,J$53,'日次入力'!$K$5:$K$3004,"受注案件"))</f>
        <v/>
      </c>
      <c r="K69" s="47">
        <f>IF(OR($A69="",K$53=""),"",SUMIFS('日次入力'!$I$5:$I$3004,'日次入力'!$B$5:$B$3004,$A69,'日次入力'!$N$5:$N$3004,K$53,'日次入力'!$K$5:$K$3004,"受注案件"))</f>
        <v/>
      </c>
      <c r="L69" s="47">
        <f>IF(OR($A69="",L$53=""),"",SUMIFS('日次入力'!$I$5:$I$3004,'日次入力'!$B$5:$B$3004,$A69,'日次入力'!$N$5:$N$3004,L$53,'日次入力'!$K$5:$K$3004,"受注案件"))</f>
        <v/>
      </c>
      <c r="M69" s="47">
        <f>IF(OR($A69="",M$53=""),"",SUMIFS('日次入力'!$I$5:$I$3004,'日次入力'!$B$5:$B$3004,$A69,'日次入力'!$N$5:$N$3004,M$53,'日次入力'!$K$5:$K$3004,"受注案件"))</f>
        <v/>
      </c>
    </row>
    <row r="70" ht="16" customHeight="1">
      <c r="A70" s="29">
        <f>IF('メンバー'!$B21="","",'メンバー'!$B21)</f>
        <v/>
      </c>
      <c r="B70" s="47">
        <f>IF(OR($A70="",B$53=""),"",SUMIFS('日次入力'!$I$5:$I$3004,'日次入力'!$B$5:$B$3004,$A70,'日次入力'!$N$5:$N$3004,B$53,'日次入力'!$K$5:$K$3004,"受注案件"))</f>
        <v/>
      </c>
      <c r="C70" s="47">
        <f>IF(OR($A70="",C$53=""),"",SUMIFS('日次入力'!$I$5:$I$3004,'日次入力'!$B$5:$B$3004,$A70,'日次入力'!$N$5:$N$3004,C$53,'日次入力'!$K$5:$K$3004,"受注案件"))</f>
        <v/>
      </c>
      <c r="D70" s="47">
        <f>IF(OR($A70="",D$53=""),"",SUMIFS('日次入力'!$I$5:$I$3004,'日次入力'!$B$5:$B$3004,$A70,'日次入力'!$N$5:$N$3004,D$53,'日次入力'!$K$5:$K$3004,"受注案件"))</f>
        <v/>
      </c>
      <c r="E70" s="47">
        <f>IF(OR($A70="",E$53=""),"",SUMIFS('日次入力'!$I$5:$I$3004,'日次入力'!$B$5:$B$3004,$A70,'日次入力'!$N$5:$N$3004,E$53,'日次入力'!$K$5:$K$3004,"受注案件"))</f>
        <v/>
      </c>
      <c r="F70" s="47">
        <f>IF(OR($A70="",F$53=""),"",SUMIFS('日次入力'!$I$5:$I$3004,'日次入力'!$B$5:$B$3004,$A70,'日次入力'!$N$5:$N$3004,F$53,'日次入力'!$K$5:$K$3004,"受注案件"))</f>
        <v/>
      </c>
      <c r="G70" s="47">
        <f>IF(OR($A70="",G$53=""),"",SUMIFS('日次入力'!$I$5:$I$3004,'日次入力'!$B$5:$B$3004,$A70,'日次入力'!$N$5:$N$3004,G$53,'日次入力'!$K$5:$K$3004,"受注案件"))</f>
        <v/>
      </c>
      <c r="H70" s="47">
        <f>IF(OR($A70="",H$53=""),"",SUMIFS('日次入力'!$I$5:$I$3004,'日次入力'!$B$5:$B$3004,$A70,'日次入力'!$N$5:$N$3004,H$53,'日次入力'!$K$5:$K$3004,"受注案件"))</f>
        <v/>
      </c>
      <c r="I70" s="47">
        <f>IF(OR($A70="",I$53=""),"",SUMIFS('日次入力'!$I$5:$I$3004,'日次入力'!$B$5:$B$3004,$A70,'日次入力'!$N$5:$N$3004,I$53,'日次入力'!$K$5:$K$3004,"受注案件"))</f>
        <v/>
      </c>
      <c r="J70" s="47">
        <f>IF(OR($A70="",J$53=""),"",SUMIFS('日次入力'!$I$5:$I$3004,'日次入力'!$B$5:$B$3004,$A70,'日次入力'!$N$5:$N$3004,J$53,'日次入力'!$K$5:$K$3004,"受注案件"))</f>
        <v/>
      </c>
      <c r="K70" s="47">
        <f>IF(OR($A70="",K$53=""),"",SUMIFS('日次入力'!$I$5:$I$3004,'日次入力'!$B$5:$B$3004,$A70,'日次入力'!$N$5:$N$3004,K$53,'日次入力'!$K$5:$K$3004,"受注案件"))</f>
        <v/>
      </c>
      <c r="L70" s="47">
        <f>IF(OR($A70="",L$53=""),"",SUMIFS('日次入力'!$I$5:$I$3004,'日次入力'!$B$5:$B$3004,$A70,'日次入力'!$N$5:$N$3004,L$53,'日次入力'!$K$5:$K$3004,"受注案件"))</f>
        <v/>
      </c>
      <c r="M70" s="47">
        <f>IF(OR($A70="",M$53=""),"",SUMIFS('日次入力'!$I$5:$I$3004,'日次入力'!$B$5:$B$3004,$A70,'日次入力'!$N$5:$N$3004,M$53,'日次入力'!$K$5:$K$3004,"受注案件"))</f>
        <v/>
      </c>
    </row>
    <row r="71" ht="16" customHeight="1">
      <c r="A71" s="29">
        <f>IF('メンバー'!$B22="","",'メンバー'!$B22)</f>
        <v/>
      </c>
      <c r="B71" s="47">
        <f>IF(OR($A71="",B$53=""),"",SUMIFS('日次入力'!$I$5:$I$3004,'日次入力'!$B$5:$B$3004,$A71,'日次入力'!$N$5:$N$3004,B$53,'日次入力'!$K$5:$K$3004,"受注案件"))</f>
        <v/>
      </c>
      <c r="C71" s="47">
        <f>IF(OR($A71="",C$53=""),"",SUMIFS('日次入力'!$I$5:$I$3004,'日次入力'!$B$5:$B$3004,$A71,'日次入力'!$N$5:$N$3004,C$53,'日次入力'!$K$5:$K$3004,"受注案件"))</f>
        <v/>
      </c>
      <c r="D71" s="47">
        <f>IF(OR($A71="",D$53=""),"",SUMIFS('日次入力'!$I$5:$I$3004,'日次入力'!$B$5:$B$3004,$A71,'日次入力'!$N$5:$N$3004,D$53,'日次入力'!$K$5:$K$3004,"受注案件"))</f>
        <v/>
      </c>
      <c r="E71" s="47">
        <f>IF(OR($A71="",E$53=""),"",SUMIFS('日次入力'!$I$5:$I$3004,'日次入力'!$B$5:$B$3004,$A71,'日次入力'!$N$5:$N$3004,E$53,'日次入力'!$K$5:$K$3004,"受注案件"))</f>
        <v/>
      </c>
      <c r="F71" s="47">
        <f>IF(OR($A71="",F$53=""),"",SUMIFS('日次入力'!$I$5:$I$3004,'日次入力'!$B$5:$B$3004,$A71,'日次入力'!$N$5:$N$3004,F$53,'日次入力'!$K$5:$K$3004,"受注案件"))</f>
        <v/>
      </c>
      <c r="G71" s="47">
        <f>IF(OR($A71="",G$53=""),"",SUMIFS('日次入力'!$I$5:$I$3004,'日次入力'!$B$5:$B$3004,$A71,'日次入力'!$N$5:$N$3004,G$53,'日次入力'!$K$5:$K$3004,"受注案件"))</f>
        <v/>
      </c>
      <c r="H71" s="47">
        <f>IF(OR($A71="",H$53=""),"",SUMIFS('日次入力'!$I$5:$I$3004,'日次入力'!$B$5:$B$3004,$A71,'日次入力'!$N$5:$N$3004,H$53,'日次入力'!$K$5:$K$3004,"受注案件"))</f>
        <v/>
      </c>
      <c r="I71" s="47">
        <f>IF(OR($A71="",I$53=""),"",SUMIFS('日次入力'!$I$5:$I$3004,'日次入力'!$B$5:$B$3004,$A71,'日次入力'!$N$5:$N$3004,I$53,'日次入力'!$K$5:$K$3004,"受注案件"))</f>
        <v/>
      </c>
      <c r="J71" s="47">
        <f>IF(OR($A71="",J$53=""),"",SUMIFS('日次入力'!$I$5:$I$3004,'日次入力'!$B$5:$B$3004,$A71,'日次入力'!$N$5:$N$3004,J$53,'日次入力'!$K$5:$K$3004,"受注案件"))</f>
        <v/>
      </c>
      <c r="K71" s="47">
        <f>IF(OR($A71="",K$53=""),"",SUMIFS('日次入力'!$I$5:$I$3004,'日次入力'!$B$5:$B$3004,$A71,'日次入力'!$N$5:$N$3004,K$53,'日次入力'!$K$5:$K$3004,"受注案件"))</f>
        <v/>
      </c>
      <c r="L71" s="47">
        <f>IF(OR($A71="",L$53=""),"",SUMIFS('日次入力'!$I$5:$I$3004,'日次入力'!$B$5:$B$3004,$A71,'日次入力'!$N$5:$N$3004,L$53,'日次入力'!$K$5:$K$3004,"受注案件"))</f>
        <v/>
      </c>
      <c r="M71" s="47">
        <f>IF(OR($A71="",M$53=""),"",SUMIFS('日次入力'!$I$5:$I$3004,'日次入力'!$B$5:$B$3004,$A71,'日次入力'!$N$5:$N$3004,M$53,'日次入力'!$K$5:$K$3004,"受注案件"))</f>
        <v/>
      </c>
    </row>
    <row r="72" ht="16" customHeight="1">
      <c r="A72" s="29">
        <f>IF('メンバー'!$B23="","",'メンバー'!$B23)</f>
        <v/>
      </c>
      <c r="B72" s="47">
        <f>IF(OR($A72="",B$53=""),"",SUMIFS('日次入力'!$I$5:$I$3004,'日次入力'!$B$5:$B$3004,$A72,'日次入力'!$N$5:$N$3004,B$53,'日次入力'!$K$5:$K$3004,"受注案件"))</f>
        <v/>
      </c>
      <c r="C72" s="47">
        <f>IF(OR($A72="",C$53=""),"",SUMIFS('日次入力'!$I$5:$I$3004,'日次入力'!$B$5:$B$3004,$A72,'日次入力'!$N$5:$N$3004,C$53,'日次入力'!$K$5:$K$3004,"受注案件"))</f>
        <v/>
      </c>
      <c r="D72" s="47">
        <f>IF(OR($A72="",D$53=""),"",SUMIFS('日次入力'!$I$5:$I$3004,'日次入力'!$B$5:$B$3004,$A72,'日次入力'!$N$5:$N$3004,D$53,'日次入力'!$K$5:$K$3004,"受注案件"))</f>
        <v/>
      </c>
      <c r="E72" s="47">
        <f>IF(OR($A72="",E$53=""),"",SUMIFS('日次入力'!$I$5:$I$3004,'日次入力'!$B$5:$B$3004,$A72,'日次入力'!$N$5:$N$3004,E$53,'日次入力'!$K$5:$K$3004,"受注案件"))</f>
        <v/>
      </c>
      <c r="F72" s="47">
        <f>IF(OR($A72="",F$53=""),"",SUMIFS('日次入力'!$I$5:$I$3004,'日次入力'!$B$5:$B$3004,$A72,'日次入力'!$N$5:$N$3004,F$53,'日次入力'!$K$5:$K$3004,"受注案件"))</f>
        <v/>
      </c>
      <c r="G72" s="47">
        <f>IF(OR($A72="",G$53=""),"",SUMIFS('日次入力'!$I$5:$I$3004,'日次入力'!$B$5:$B$3004,$A72,'日次入力'!$N$5:$N$3004,G$53,'日次入力'!$K$5:$K$3004,"受注案件"))</f>
        <v/>
      </c>
      <c r="H72" s="47">
        <f>IF(OR($A72="",H$53=""),"",SUMIFS('日次入力'!$I$5:$I$3004,'日次入力'!$B$5:$B$3004,$A72,'日次入力'!$N$5:$N$3004,H$53,'日次入力'!$K$5:$K$3004,"受注案件"))</f>
        <v/>
      </c>
      <c r="I72" s="47">
        <f>IF(OR($A72="",I$53=""),"",SUMIFS('日次入力'!$I$5:$I$3004,'日次入力'!$B$5:$B$3004,$A72,'日次入力'!$N$5:$N$3004,I$53,'日次入力'!$K$5:$K$3004,"受注案件"))</f>
        <v/>
      </c>
      <c r="J72" s="47">
        <f>IF(OR($A72="",J$53=""),"",SUMIFS('日次入力'!$I$5:$I$3004,'日次入力'!$B$5:$B$3004,$A72,'日次入力'!$N$5:$N$3004,J$53,'日次入力'!$K$5:$K$3004,"受注案件"))</f>
        <v/>
      </c>
      <c r="K72" s="47">
        <f>IF(OR($A72="",K$53=""),"",SUMIFS('日次入力'!$I$5:$I$3004,'日次入力'!$B$5:$B$3004,$A72,'日次入力'!$N$5:$N$3004,K$53,'日次入力'!$K$5:$K$3004,"受注案件"))</f>
        <v/>
      </c>
      <c r="L72" s="47">
        <f>IF(OR($A72="",L$53=""),"",SUMIFS('日次入力'!$I$5:$I$3004,'日次入力'!$B$5:$B$3004,$A72,'日次入力'!$N$5:$N$3004,L$53,'日次入力'!$K$5:$K$3004,"受注案件"))</f>
        <v/>
      </c>
      <c r="M72" s="47">
        <f>IF(OR($A72="",M$53=""),"",SUMIFS('日次入力'!$I$5:$I$3004,'日次入力'!$B$5:$B$3004,$A72,'日次入力'!$N$5:$N$3004,M$53,'日次入力'!$K$5:$K$3004,"受注案件"))</f>
        <v/>
      </c>
    </row>
    <row r="73" ht="16" customHeight="1">
      <c r="A73" s="29">
        <f>IF('メンバー'!$B24="","",'メンバー'!$B24)</f>
        <v/>
      </c>
      <c r="B73" s="47">
        <f>IF(OR($A73="",B$53=""),"",SUMIFS('日次入力'!$I$5:$I$3004,'日次入力'!$B$5:$B$3004,$A73,'日次入力'!$N$5:$N$3004,B$53,'日次入力'!$K$5:$K$3004,"受注案件"))</f>
        <v/>
      </c>
      <c r="C73" s="47">
        <f>IF(OR($A73="",C$53=""),"",SUMIFS('日次入力'!$I$5:$I$3004,'日次入力'!$B$5:$B$3004,$A73,'日次入力'!$N$5:$N$3004,C$53,'日次入力'!$K$5:$K$3004,"受注案件"))</f>
        <v/>
      </c>
      <c r="D73" s="47">
        <f>IF(OR($A73="",D$53=""),"",SUMIFS('日次入力'!$I$5:$I$3004,'日次入力'!$B$5:$B$3004,$A73,'日次入力'!$N$5:$N$3004,D$53,'日次入力'!$K$5:$K$3004,"受注案件"))</f>
        <v/>
      </c>
      <c r="E73" s="47">
        <f>IF(OR($A73="",E$53=""),"",SUMIFS('日次入力'!$I$5:$I$3004,'日次入力'!$B$5:$B$3004,$A73,'日次入力'!$N$5:$N$3004,E$53,'日次入力'!$K$5:$K$3004,"受注案件"))</f>
        <v/>
      </c>
      <c r="F73" s="47">
        <f>IF(OR($A73="",F$53=""),"",SUMIFS('日次入力'!$I$5:$I$3004,'日次入力'!$B$5:$B$3004,$A73,'日次入力'!$N$5:$N$3004,F$53,'日次入力'!$K$5:$K$3004,"受注案件"))</f>
        <v/>
      </c>
      <c r="G73" s="47">
        <f>IF(OR($A73="",G$53=""),"",SUMIFS('日次入力'!$I$5:$I$3004,'日次入力'!$B$5:$B$3004,$A73,'日次入力'!$N$5:$N$3004,G$53,'日次入力'!$K$5:$K$3004,"受注案件"))</f>
        <v/>
      </c>
      <c r="H73" s="47">
        <f>IF(OR($A73="",H$53=""),"",SUMIFS('日次入力'!$I$5:$I$3004,'日次入力'!$B$5:$B$3004,$A73,'日次入力'!$N$5:$N$3004,H$53,'日次入力'!$K$5:$K$3004,"受注案件"))</f>
        <v/>
      </c>
      <c r="I73" s="47">
        <f>IF(OR($A73="",I$53=""),"",SUMIFS('日次入力'!$I$5:$I$3004,'日次入力'!$B$5:$B$3004,$A73,'日次入力'!$N$5:$N$3004,I$53,'日次入力'!$K$5:$K$3004,"受注案件"))</f>
        <v/>
      </c>
      <c r="J73" s="47">
        <f>IF(OR($A73="",J$53=""),"",SUMIFS('日次入力'!$I$5:$I$3004,'日次入力'!$B$5:$B$3004,$A73,'日次入力'!$N$5:$N$3004,J$53,'日次入力'!$K$5:$K$3004,"受注案件"))</f>
        <v/>
      </c>
      <c r="K73" s="47">
        <f>IF(OR($A73="",K$53=""),"",SUMIFS('日次入力'!$I$5:$I$3004,'日次入力'!$B$5:$B$3004,$A73,'日次入力'!$N$5:$N$3004,K$53,'日次入力'!$K$5:$K$3004,"受注案件"))</f>
        <v/>
      </c>
      <c r="L73" s="47">
        <f>IF(OR($A73="",L$53=""),"",SUMIFS('日次入力'!$I$5:$I$3004,'日次入力'!$B$5:$B$3004,$A73,'日次入力'!$N$5:$N$3004,L$53,'日次入力'!$K$5:$K$3004,"受注案件"))</f>
        <v/>
      </c>
      <c r="M73" s="47">
        <f>IF(OR($A73="",M$53=""),"",SUMIFS('日次入力'!$I$5:$I$3004,'日次入力'!$B$5:$B$3004,$A73,'日次入力'!$N$5:$N$3004,M$53,'日次入力'!$K$5:$K$3004,"受注案件"))</f>
        <v/>
      </c>
    </row>
    <row r="74" ht="18" customHeight="1">
      <c r="A74" s="62" t="inlineStr">
        <is>
          <t>合計</t>
        </is>
      </c>
      <c r="B74" s="73">
        <f>IF(B$53="","",SUM(B54:B73))</f>
        <v/>
      </c>
      <c r="C74" s="73">
        <f>IF(C$53="","",SUM(C54:C73))</f>
        <v/>
      </c>
      <c r="D74" s="73">
        <f>IF(D$53="","",SUM(D54:D73))</f>
        <v/>
      </c>
      <c r="E74" s="73">
        <f>IF(E$53="","",SUM(E54:E73))</f>
        <v/>
      </c>
      <c r="F74" s="73">
        <f>IF(F$53="","",SUM(F54:F73))</f>
        <v/>
      </c>
      <c r="G74" s="73">
        <f>IF(G$53="","",SUM(G54:G73))</f>
        <v/>
      </c>
      <c r="H74" s="73">
        <f>IF(H$53="","",SUM(H54:H73))</f>
        <v/>
      </c>
      <c r="I74" s="73">
        <f>IF(I$53="","",SUM(I54:I73))</f>
        <v/>
      </c>
      <c r="J74" s="73">
        <f>IF(J$53="","",SUM(J54:J73))</f>
        <v/>
      </c>
      <c r="K74" s="73">
        <f>IF(K$53="","",SUM(K54:K73))</f>
        <v/>
      </c>
      <c r="L74" s="73">
        <f>IF(L$53="","",SUM(L54:L73))</f>
        <v/>
      </c>
      <c r="M74" s="73">
        <f>IF(M$53="","",SUM(M54:M73))</f>
        <v/>
      </c>
    </row>
  </sheetData>
  <mergeCells count="28">
    <mergeCell ref="J22:M22"/>
    <mergeCell ref="B3:C3"/>
    <mergeCell ref="D3:M3"/>
    <mergeCell ref="J12:M12"/>
    <mergeCell ref="J21:M21"/>
    <mergeCell ref="J18:M18"/>
    <mergeCell ref="A52:M52"/>
    <mergeCell ref="A28:M28"/>
    <mergeCell ref="J23:M23"/>
    <mergeCell ref="J17:M17"/>
    <mergeCell ref="J8:M8"/>
    <mergeCell ref="J14:M14"/>
    <mergeCell ref="J5:M5"/>
    <mergeCell ref="A51:M51"/>
    <mergeCell ref="J19:M19"/>
    <mergeCell ref="J10:M10"/>
    <mergeCell ref="J13:M13"/>
    <mergeCell ref="A1:M1"/>
    <mergeCell ref="J9:M9"/>
    <mergeCell ref="J6:M6"/>
    <mergeCell ref="J24:M24"/>
    <mergeCell ref="J15:M15"/>
    <mergeCell ref="J11:M11"/>
    <mergeCell ref="J20:M20"/>
    <mergeCell ref="J16:M16"/>
    <mergeCell ref="J7:M7"/>
    <mergeCell ref="J25:M25"/>
    <mergeCell ref="A2:M2"/>
  </mergeCells>
  <conditionalFormatting sqref="J6:J25">
    <cfRule type="expression" priority="1" dxfId="0">
      <formula>$J6="工数が勤務時間より多い"</formula>
    </cfRule>
    <cfRule type="expression" priority="2" dxfId="1">
      <formula>$J6="勤務時間が未入力"</formula>
    </cfRule>
  </conditionalFormatting>
  <pageMargins left="0.4" right="0.4" top="0.45" bottom="0.45" header="0.2" footer="0.2"/>
  <pageSetup orientation="landscape" paperSize="9" fitToHeight="0" fitToWidth="1"/>
</worksheet>
</file>

<file path=xl/worksheets/sheet9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W85"/>
  <sheetViews>
    <sheetView showGridLines="0" tabSelected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8.5" customWidth="1" min="3" max="3"/>
    <col width="8.5" customWidth="1" min="4" max="4"/>
    <col width="8.5" customWidth="1" min="5" max="5"/>
    <col width="8.5" customWidth="1" min="6" max="6"/>
    <col width="8.5" customWidth="1" min="7" max="7"/>
    <col width="8.5" customWidth="1" min="8" max="8"/>
    <col width="8.5" customWidth="1" min="9" max="9"/>
    <col width="8.5" customWidth="1" min="10" max="10"/>
    <col width="8.5" customWidth="1" min="11" max="11"/>
    <col width="8.5" customWidth="1" min="12" max="12"/>
    <col width="8.5" customWidth="1" min="13" max="13"/>
    <col width="8.5" customWidth="1" min="14" max="14"/>
    <col width="8.5" customWidth="1" min="15" max="15"/>
    <col width="8.5" customWidth="1" min="16" max="16"/>
    <col width="8.5" customWidth="1" min="17" max="17"/>
    <col width="8.5" customWidth="1" min="18" max="18"/>
    <col width="8.5" customWidth="1" min="19" max="19"/>
    <col width="8.5" customWidth="1" min="20" max="20"/>
    <col width="8.5" customWidth="1" min="21" max="21"/>
    <col width="8.5" customWidth="1" min="22" max="22"/>
    <col width="9.5" customWidth="1" min="23" max="23"/>
  </cols>
  <sheetData>
    <row r="1" ht="26" customHeight="1">
      <c r="A1" s="57" t="inlineStr">
        <is>
          <t>案件×人（誰がどの案件に何時間）</t>
        </is>
      </c>
      <c r="B1" s="58" t="n"/>
      <c r="C1" s="58" t="n"/>
      <c r="D1" s="58" t="n"/>
      <c r="E1" s="58" t="n"/>
      <c r="F1" s="58" t="n"/>
      <c r="G1" s="58" t="n"/>
      <c r="H1" s="58" t="n"/>
      <c r="I1" s="58" t="n"/>
      <c r="J1" s="58" t="n"/>
      <c r="K1" s="58" t="n"/>
      <c r="L1" s="58" t="n"/>
      <c r="M1" s="58" t="n"/>
      <c r="N1" s="58" t="n"/>
      <c r="O1" s="58" t="n"/>
      <c r="P1" s="58" t="n"/>
      <c r="Q1" s="58" t="n"/>
      <c r="R1" s="58" t="n"/>
      <c r="S1" s="58" t="n"/>
      <c r="T1" s="58" t="n"/>
      <c r="U1" s="58" t="n"/>
      <c r="V1" s="58" t="n"/>
      <c r="W1" s="58" t="n"/>
    </row>
    <row r="2" ht="18" customHeight="1">
      <c r="A2" s="61" t="inlineStr">
        <is>
          <t>設定の集計する月の工数（時間・丸め後）です。集計する月を空にすると全期間の合計になります。</t>
        </is>
      </c>
      <c r="B2" s="58" t="n"/>
      <c r="C2" s="58" t="n"/>
      <c r="D2" s="58" t="n"/>
      <c r="E2" s="58" t="n"/>
      <c r="F2" s="58" t="n"/>
      <c r="G2" s="58" t="n"/>
      <c r="H2" s="58" t="n"/>
      <c r="I2" s="58" t="n"/>
      <c r="J2" s="58" t="n"/>
      <c r="K2" s="58" t="n"/>
      <c r="L2" s="58" t="n"/>
      <c r="M2" s="58" t="n"/>
      <c r="N2" s="58" t="n"/>
      <c r="O2" s="58" t="n"/>
      <c r="P2" s="58" t="n"/>
      <c r="Q2" s="58" t="n"/>
      <c r="R2" s="58" t="n"/>
      <c r="S2" s="58" t="n"/>
      <c r="T2" s="58" t="n"/>
      <c r="U2" s="58" t="n"/>
      <c r="V2" s="58" t="n"/>
      <c r="W2" s="58" t="n"/>
    </row>
    <row r="3" ht="20" customHeight="1">
      <c r="A3" s="62" t="inlineStr">
        <is>
          <t>対象</t>
        </is>
      </c>
      <c r="B3" s="68">
        <f>IF('設定'!$B$7="","全期間（集計する月が空）",YEAR('設定'!$B$7)&amp;"年"&amp;MONTH('設定'!$B$7)&amp;"月")</f>
        <v/>
      </c>
      <c r="C3" s="67" t="n"/>
      <c r="D3" s="67" t="n"/>
      <c r="E3" s="67" t="n"/>
      <c r="F3" s="66" t="n"/>
      <c r="G3" s="58" t="n"/>
      <c r="H3" s="58" t="n"/>
      <c r="I3" s="58" t="n"/>
      <c r="J3" s="58" t="n"/>
      <c r="K3" s="58" t="n"/>
      <c r="L3" s="58" t="n"/>
      <c r="M3" s="58" t="n"/>
      <c r="N3" s="58" t="n"/>
      <c r="O3" s="58" t="n"/>
      <c r="P3" s="58" t="n"/>
      <c r="Q3" s="58" t="n"/>
      <c r="R3" s="58" t="n"/>
      <c r="S3" s="58" t="n"/>
      <c r="T3" s="58" t="n"/>
      <c r="U3" s="58" t="n"/>
      <c r="V3" s="58" t="n"/>
      <c r="W3" s="58" t="n"/>
    </row>
    <row r="4" ht="34" customHeight="1">
      <c r="A4" s="27" t="inlineStr">
        <is>
          <t>案件コード</t>
        </is>
      </c>
      <c r="B4" s="27" t="inlineStr">
        <is>
          <t>案件名</t>
        </is>
      </c>
      <c r="C4" s="27">
        <f>IF('メンバー'!$B5="","",'メンバー'!$B5)</f>
        <v/>
      </c>
      <c r="D4" s="27">
        <f>IF('メンバー'!$B6="","",'メンバー'!$B6)</f>
        <v/>
      </c>
      <c r="E4" s="27">
        <f>IF('メンバー'!$B7="","",'メンバー'!$B7)</f>
        <v/>
      </c>
      <c r="F4" s="27">
        <f>IF('メンバー'!$B8="","",'メンバー'!$B8)</f>
        <v/>
      </c>
      <c r="G4" s="27">
        <f>IF('メンバー'!$B9="","",'メンバー'!$B9)</f>
        <v/>
      </c>
      <c r="H4" s="27">
        <f>IF('メンバー'!$B10="","",'メンバー'!$B10)</f>
        <v/>
      </c>
      <c r="I4" s="27">
        <f>IF('メンバー'!$B11="","",'メンバー'!$B11)</f>
        <v/>
      </c>
      <c r="J4" s="27">
        <f>IF('メンバー'!$B12="","",'メンバー'!$B12)</f>
        <v/>
      </c>
      <c r="K4" s="27">
        <f>IF('メンバー'!$B13="","",'メンバー'!$B13)</f>
        <v/>
      </c>
      <c r="L4" s="27">
        <f>IF('メンバー'!$B14="","",'メンバー'!$B14)</f>
        <v/>
      </c>
      <c r="M4" s="27">
        <f>IF('メンバー'!$B15="","",'メンバー'!$B15)</f>
        <v/>
      </c>
      <c r="N4" s="27">
        <f>IF('メンバー'!$B16="","",'メンバー'!$B16)</f>
        <v/>
      </c>
      <c r="O4" s="27">
        <f>IF('メンバー'!$B17="","",'メンバー'!$B17)</f>
        <v/>
      </c>
      <c r="P4" s="27">
        <f>IF('メンバー'!$B18="","",'メンバー'!$B18)</f>
        <v/>
      </c>
      <c r="Q4" s="27">
        <f>IF('メンバー'!$B19="","",'メンバー'!$B19)</f>
        <v/>
      </c>
      <c r="R4" s="27">
        <f>IF('メンバー'!$B20="","",'メンバー'!$B20)</f>
        <v/>
      </c>
      <c r="S4" s="27">
        <f>IF('メンバー'!$B21="","",'メンバー'!$B21)</f>
        <v/>
      </c>
      <c r="T4" s="27">
        <f>IF('メンバー'!$B22="","",'メンバー'!$B22)</f>
        <v/>
      </c>
      <c r="U4" s="27">
        <f>IF('メンバー'!$B23="","",'メンバー'!$B23)</f>
        <v/>
      </c>
      <c r="V4" s="27">
        <f>IF('メンバー'!$B24="","",'メンバー'!$B24)</f>
        <v/>
      </c>
      <c r="W4" s="27" t="inlineStr">
        <is>
          <t>合計</t>
        </is>
      </c>
    </row>
    <row r="5" ht="17" customHeight="1">
      <c r="A5" s="32">
        <f>IF('案件'!$A5="","",'案件'!$A5)</f>
        <v/>
      </c>
      <c r="B5" s="29">
        <f>IF($A5="","",'案件'!$B5&amp;"")</f>
        <v/>
      </c>
      <c r="C5" s="47">
        <f>IF(OR($A5="",C$4=""),"",IF('設定'!$B$7="",SUMIFS('日次入力'!$I$5:$I$3004,'日次入力'!$C$5:$C$3004,$A5,'日次入力'!$B$5:$B$3004,C$4),SUMIFS('日次入力'!$I$5:$I$3004,'日次入力'!$C$5:$C$3004,$A5,'日次入力'!$B$5:$B$3004,C$4,'日次入力'!$N$5:$N$3004,'設定'!$B$7)))</f>
        <v/>
      </c>
      <c r="D5" s="47">
        <f>IF(OR($A5="",D$4=""),"",IF('設定'!$B$7="",SUMIFS('日次入力'!$I$5:$I$3004,'日次入力'!$C$5:$C$3004,$A5,'日次入力'!$B$5:$B$3004,D$4),SUMIFS('日次入力'!$I$5:$I$3004,'日次入力'!$C$5:$C$3004,$A5,'日次入力'!$B$5:$B$3004,D$4,'日次入力'!$N$5:$N$3004,'設定'!$B$7)))</f>
        <v/>
      </c>
      <c r="E5" s="47">
        <f>IF(OR($A5="",E$4=""),"",IF('設定'!$B$7="",SUMIFS('日次入力'!$I$5:$I$3004,'日次入力'!$C$5:$C$3004,$A5,'日次入力'!$B$5:$B$3004,E$4),SUMIFS('日次入力'!$I$5:$I$3004,'日次入力'!$C$5:$C$3004,$A5,'日次入力'!$B$5:$B$3004,E$4,'日次入力'!$N$5:$N$3004,'設定'!$B$7)))</f>
        <v/>
      </c>
      <c r="F5" s="47">
        <f>IF(OR($A5="",F$4=""),"",IF('設定'!$B$7="",SUMIFS('日次入力'!$I$5:$I$3004,'日次入力'!$C$5:$C$3004,$A5,'日次入力'!$B$5:$B$3004,F$4),SUMIFS('日次入力'!$I$5:$I$3004,'日次入力'!$C$5:$C$3004,$A5,'日次入力'!$B$5:$B$3004,F$4,'日次入力'!$N$5:$N$3004,'設定'!$B$7)))</f>
        <v/>
      </c>
      <c r="G5" s="47">
        <f>IF(OR($A5="",G$4=""),"",IF('設定'!$B$7="",SUMIFS('日次入力'!$I$5:$I$3004,'日次入力'!$C$5:$C$3004,$A5,'日次入力'!$B$5:$B$3004,G$4),SUMIFS('日次入力'!$I$5:$I$3004,'日次入力'!$C$5:$C$3004,$A5,'日次入力'!$B$5:$B$3004,G$4,'日次入力'!$N$5:$N$3004,'設定'!$B$7)))</f>
        <v/>
      </c>
      <c r="H5" s="47">
        <f>IF(OR($A5="",H$4=""),"",IF('設定'!$B$7="",SUMIFS('日次入力'!$I$5:$I$3004,'日次入力'!$C$5:$C$3004,$A5,'日次入力'!$B$5:$B$3004,H$4),SUMIFS('日次入力'!$I$5:$I$3004,'日次入力'!$C$5:$C$3004,$A5,'日次入力'!$B$5:$B$3004,H$4,'日次入力'!$N$5:$N$3004,'設定'!$B$7)))</f>
        <v/>
      </c>
      <c r="I5" s="47">
        <f>IF(OR($A5="",I$4=""),"",IF('設定'!$B$7="",SUMIFS('日次入力'!$I$5:$I$3004,'日次入力'!$C$5:$C$3004,$A5,'日次入力'!$B$5:$B$3004,I$4),SUMIFS('日次入力'!$I$5:$I$3004,'日次入力'!$C$5:$C$3004,$A5,'日次入力'!$B$5:$B$3004,I$4,'日次入力'!$N$5:$N$3004,'設定'!$B$7)))</f>
        <v/>
      </c>
      <c r="J5" s="47">
        <f>IF(OR($A5="",J$4=""),"",IF('設定'!$B$7="",SUMIFS('日次入力'!$I$5:$I$3004,'日次入力'!$C$5:$C$3004,$A5,'日次入力'!$B$5:$B$3004,J$4),SUMIFS('日次入力'!$I$5:$I$3004,'日次入力'!$C$5:$C$3004,$A5,'日次入力'!$B$5:$B$3004,J$4,'日次入力'!$N$5:$N$3004,'設定'!$B$7)))</f>
        <v/>
      </c>
      <c r="K5" s="47">
        <f>IF(OR($A5="",K$4=""),"",IF('設定'!$B$7="",SUMIFS('日次入力'!$I$5:$I$3004,'日次入力'!$C$5:$C$3004,$A5,'日次入力'!$B$5:$B$3004,K$4),SUMIFS('日次入力'!$I$5:$I$3004,'日次入力'!$C$5:$C$3004,$A5,'日次入力'!$B$5:$B$3004,K$4,'日次入力'!$N$5:$N$3004,'設定'!$B$7)))</f>
        <v/>
      </c>
      <c r="L5" s="47">
        <f>IF(OR($A5="",L$4=""),"",IF('設定'!$B$7="",SUMIFS('日次入力'!$I$5:$I$3004,'日次入力'!$C$5:$C$3004,$A5,'日次入力'!$B$5:$B$3004,L$4),SUMIFS('日次入力'!$I$5:$I$3004,'日次入力'!$C$5:$C$3004,$A5,'日次入力'!$B$5:$B$3004,L$4,'日次入力'!$N$5:$N$3004,'設定'!$B$7)))</f>
        <v/>
      </c>
      <c r="M5" s="47">
        <f>IF(OR($A5="",M$4=""),"",IF('設定'!$B$7="",SUMIFS('日次入力'!$I$5:$I$3004,'日次入力'!$C$5:$C$3004,$A5,'日次入力'!$B$5:$B$3004,M$4),SUMIFS('日次入力'!$I$5:$I$3004,'日次入力'!$C$5:$C$3004,$A5,'日次入力'!$B$5:$B$3004,M$4,'日次入力'!$N$5:$N$3004,'設定'!$B$7)))</f>
        <v/>
      </c>
      <c r="N5" s="47">
        <f>IF(OR($A5="",N$4=""),"",IF('設定'!$B$7="",SUMIFS('日次入力'!$I$5:$I$3004,'日次入力'!$C$5:$C$3004,$A5,'日次入力'!$B$5:$B$3004,N$4),SUMIFS('日次入力'!$I$5:$I$3004,'日次入力'!$C$5:$C$3004,$A5,'日次入力'!$B$5:$B$3004,N$4,'日次入力'!$N$5:$N$3004,'設定'!$B$7)))</f>
        <v/>
      </c>
      <c r="O5" s="47">
        <f>IF(OR($A5="",O$4=""),"",IF('設定'!$B$7="",SUMIFS('日次入力'!$I$5:$I$3004,'日次入力'!$C$5:$C$3004,$A5,'日次入力'!$B$5:$B$3004,O$4),SUMIFS('日次入力'!$I$5:$I$3004,'日次入力'!$C$5:$C$3004,$A5,'日次入力'!$B$5:$B$3004,O$4,'日次入力'!$N$5:$N$3004,'設定'!$B$7)))</f>
        <v/>
      </c>
      <c r="P5" s="47">
        <f>IF(OR($A5="",P$4=""),"",IF('設定'!$B$7="",SUMIFS('日次入力'!$I$5:$I$3004,'日次入力'!$C$5:$C$3004,$A5,'日次入力'!$B$5:$B$3004,P$4),SUMIFS('日次入力'!$I$5:$I$3004,'日次入力'!$C$5:$C$3004,$A5,'日次入力'!$B$5:$B$3004,P$4,'日次入力'!$N$5:$N$3004,'設定'!$B$7)))</f>
        <v/>
      </c>
      <c r="Q5" s="47">
        <f>IF(OR($A5="",Q$4=""),"",IF('設定'!$B$7="",SUMIFS('日次入力'!$I$5:$I$3004,'日次入力'!$C$5:$C$3004,$A5,'日次入力'!$B$5:$B$3004,Q$4),SUMIFS('日次入力'!$I$5:$I$3004,'日次入力'!$C$5:$C$3004,$A5,'日次入力'!$B$5:$B$3004,Q$4,'日次入力'!$N$5:$N$3004,'設定'!$B$7)))</f>
        <v/>
      </c>
      <c r="R5" s="47">
        <f>IF(OR($A5="",R$4=""),"",IF('設定'!$B$7="",SUMIFS('日次入力'!$I$5:$I$3004,'日次入力'!$C$5:$C$3004,$A5,'日次入力'!$B$5:$B$3004,R$4),SUMIFS('日次入力'!$I$5:$I$3004,'日次入力'!$C$5:$C$3004,$A5,'日次入力'!$B$5:$B$3004,R$4,'日次入力'!$N$5:$N$3004,'設定'!$B$7)))</f>
        <v/>
      </c>
      <c r="S5" s="47">
        <f>IF(OR($A5="",S$4=""),"",IF('設定'!$B$7="",SUMIFS('日次入力'!$I$5:$I$3004,'日次入力'!$C$5:$C$3004,$A5,'日次入力'!$B$5:$B$3004,S$4),SUMIFS('日次入力'!$I$5:$I$3004,'日次入力'!$C$5:$C$3004,$A5,'日次入力'!$B$5:$B$3004,S$4,'日次入力'!$N$5:$N$3004,'設定'!$B$7)))</f>
        <v/>
      </c>
      <c r="T5" s="47">
        <f>IF(OR($A5="",T$4=""),"",IF('設定'!$B$7="",SUMIFS('日次入力'!$I$5:$I$3004,'日次入力'!$C$5:$C$3004,$A5,'日次入力'!$B$5:$B$3004,T$4),SUMIFS('日次入力'!$I$5:$I$3004,'日次入力'!$C$5:$C$3004,$A5,'日次入力'!$B$5:$B$3004,T$4,'日次入力'!$N$5:$N$3004,'設定'!$B$7)))</f>
        <v/>
      </c>
      <c r="U5" s="47">
        <f>IF(OR($A5="",U$4=""),"",IF('設定'!$B$7="",SUMIFS('日次入力'!$I$5:$I$3004,'日次入力'!$C$5:$C$3004,$A5,'日次入力'!$B$5:$B$3004,U$4),SUMIFS('日次入力'!$I$5:$I$3004,'日次入力'!$C$5:$C$3004,$A5,'日次入力'!$B$5:$B$3004,U$4,'日次入力'!$N$5:$N$3004,'設定'!$B$7)))</f>
        <v/>
      </c>
      <c r="V5" s="47">
        <f>IF(OR($A5="",V$4=""),"",IF('設定'!$B$7="",SUMIFS('日次入力'!$I$5:$I$3004,'日次入力'!$C$5:$C$3004,$A5,'日次入力'!$B$5:$B$3004,V$4),SUMIFS('日次入力'!$I$5:$I$3004,'日次入力'!$C$5:$C$3004,$A5,'日次入力'!$B$5:$B$3004,V$4,'日次入力'!$N$5:$N$3004,'設定'!$B$7)))</f>
        <v/>
      </c>
      <c r="W5" s="73">
        <f>IF($A5="","",SUM(C5:V5))</f>
        <v/>
      </c>
    </row>
    <row r="6" ht="17" customHeight="1">
      <c r="A6" s="32">
        <f>IF('案件'!$A6="","",'案件'!$A6)</f>
        <v/>
      </c>
      <c r="B6" s="29">
        <f>IF($A6="","",'案件'!$B6&amp;"")</f>
        <v/>
      </c>
      <c r="C6" s="47">
        <f>IF(OR($A6="",C$4=""),"",IF('設定'!$B$7="",SUMIFS('日次入力'!$I$5:$I$3004,'日次入力'!$C$5:$C$3004,$A6,'日次入力'!$B$5:$B$3004,C$4),SUMIFS('日次入力'!$I$5:$I$3004,'日次入力'!$C$5:$C$3004,$A6,'日次入力'!$B$5:$B$3004,C$4,'日次入力'!$N$5:$N$3004,'設定'!$B$7)))</f>
        <v/>
      </c>
      <c r="D6" s="47">
        <f>IF(OR($A6="",D$4=""),"",IF('設定'!$B$7="",SUMIFS('日次入力'!$I$5:$I$3004,'日次入力'!$C$5:$C$3004,$A6,'日次入力'!$B$5:$B$3004,D$4),SUMIFS('日次入力'!$I$5:$I$3004,'日次入力'!$C$5:$C$3004,$A6,'日次入力'!$B$5:$B$3004,D$4,'日次入力'!$N$5:$N$3004,'設定'!$B$7)))</f>
        <v/>
      </c>
      <c r="E6" s="47">
        <f>IF(OR($A6="",E$4=""),"",IF('設定'!$B$7="",SUMIFS('日次入力'!$I$5:$I$3004,'日次入力'!$C$5:$C$3004,$A6,'日次入力'!$B$5:$B$3004,E$4),SUMIFS('日次入力'!$I$5:$I$3004,'日次入力'!$C$5:$C$3004,$A6,'日次入力'!$B$5:$B$3004,E$4,'日次入力'!$N$5:$N$3004,'設定'!$B$7)))</f>
        <v/>
      </c>
      <c r="F6" s="47">
        <f>IF(OR($A6="",F$4=""),"",IF('設定'!$B$7="",SUMIFS('日次入力'!$I$5:$I$3004,'日次入力'!$C$5:$C$3004,$A6,'日次入力'!$B$5:$B$3004,F$4),SUMIFS('日次入力'!$I$5:$I$3004,'日次入力'!$C$5:$C$3004,$A6,'日次入力'!$B$5:$B$3004,F$4,'日次入力'!$N$5:$N$3004,'設定'!$B$7)))</f>
        <v/>
      </c>
      <c r="G6" s="47">
        <f>IF(OR($A6="",G$4=""),"",IF('設定'!$B$7="",SUMIFS('日次入力'!$I$5:$I$3004,'日次入力'!$C$5:$C$3004,$A6,'日次入力'!$B$5:$B$3004,G$4),SUMIFS('日次入力'!$I$5:$I$3004,'日次入力'!$C$5:$C$3004,$A6,'日次入力'!$B$5:$B$3004,G$4,'日次入力'!$N$5:$N$3004,'設定'!$B$7)))</f>
        <v/>
      </c>
      <c r="H6" s="47">
        <f>IF(OR($A6="",H$4=""),"",IF('設定'!$B$7="",SUMIFS('日次入力'!$I$5:$I$3004,'日次入力'!$C$5:$C$3004,$A6,'日次入力'!$B$5:$B$3004,H$4),SUMIFS('日次入力'!$I$5:$I$3004,'日次入力'!$C$5:$C$3004,$A6,'日次入力'!$B$5:$B$3004,H$4,'日次入力'!$N$5:$N$3004,'設定'!$B$7)))</f>
        <v/>
      </c>
      <c r="I6" s="47">
        <f>IF(OR($A6="",I$4=""),"",IF('設定'!$B$7="",SUMIFS('日次入力'!$I$5:$I$3004,'日次入力'!$C$5:$C$3004,$A6,'日次入力'!$B$5:$B$3004,I$4),SUMIFS('日次入力'!$I$5:$I$3004,'日次入力'!$C$5:$C$3004,$A6,'日次入力'!$B$5:$B$3004,I$4,'日次入力'!$N$5:$N$3004,'設定'!$B$7)))</f>
        <v/>
      </c>
      <c r="J6" s="47">
        <f>IF(OR($A6="",J$4=""),"",IF('設定'!$B$7="",SUMIFS('日次入力'!$I$5:$I$3004,'日次入力'!$C$5:$C$3004,$A6,'日次入力'!$B$5:$B$3004,J$4),SUMIFS('日次入力'!$I$5:$I$3004,'日次入力'!$C$5:$C$3004,$A6,'日次入力'!$B$5:$B$3004,J$4,'日次入力'!$N$5:$N$3004,'設定'!$B$7)))</f>
        <v/>
      </c>
      <c r="K6" s="47">
        <f>IF(OR($A6="",K$4=""),"",IF('設定'!$B$7="",SUMIFS('日次入力'!$I$5:$I$3004,'日次入力'!$C$5:$C$3004,$A6,'日次入力'!$B$5:$B$3004,K$4),SUMIFS('日次入力'!$I$5:$I$3004,'日次入力'!$C$5:$C$3004,$A6,'日次入力'!$B$5:$B$3004,K$4,'日次入力'!$N$5:$N$3004,'設定'!$B$7)))</f>
        <v/>
      </c>
      <c r="L6" s="47">
        <f>IF(OR($A6="",L$4=""),"",IF('設定'!$B$7="",SUMIFS('日次入力'!$I$5:$I$3004,'日次入力'!$C$5:$C$3004,$A6,'日次入力'!$B$5:$B$3004,L$4),SUMIFS('日次入力'!$I$5:$I$3004,'日次入力'!$C$5:$C$3004,$A6,'日次入力'!$B$5:$B$3004,L$4,'日次入力'!$N$5:$N$3004,'設定'!$B$7)))</f>
        <v/>
      </c>
      <c r="M6" s="47">
        <f>IF(OR($A6="",M$4=""),"",IF('設定'!$B$7="",SUMIFS('日次入力'!$I$5:$I$3004,'日次入力'!$C$5:$C$3004,$A6,'日次入力'!$B$5:$B$3004,M$4),SUMIFS('日次入力'!$I$5:$I$3004,'日次入力'!$C$5:$C$3004,$A6,'日次入力'!$B$5:$B$3004,M$4,'日次入力'!$N$5:$N$3004,'設定'!$B$7)))</f>
        <v/>
      </c>
      <c r="N6" s="47">
        <f>IF(OR($A6="",N$4=""),"",IF('設定'!$B$7="",SUMIFS('日次入力'!$I$5:$I$3004,'日次入力'!$C$5:$C$3004,$A6,'日次入力'!$B$5:$B$3004,N$4),SUMIFS('日次入力'!$I$5:$I$3004,'日次入力'!$C$5:$C$3004,$A6,'日次入力'!$B$5:$B$3004,N$4,'日次入力'!$N$5:$N$3004,'設定'!$B$7)))</f>
        <v/>
      </c>
      <c r="O6" s="47">
        <f>IF(OR($A6="",O$4=""),"",IF('設定'!$B$7="",SUMIFS('日次入力'!$I$5:$I$3004,'日次入力'!$C$5:$C$3004,$A6,'日次入力'!$B$5:$B$3004,O$4),SUMIFS('日次入力'!$I$5:$I$3004,'日次入力'!$C$5:$C$3004,$A6,'日次入力'!$B$5:$B$3004,O$4,'日次入力'!$N$5:$N$3004,'設定'!$B$7)))</f>
        <v/>
      </c>
      <c r="P6" s="47">
        <f>IF(OR($A6="",P$4=""),"",IF('設定'!$B$7="",SUMIFS('日次入力'!$I$5:$I$3004,'日次入力'!$C$5:$C$3004,$A6,'日次入力'!$B$5:$B$3004,P$4),SUMIFS('日次入力'!$I$5:$I$3004,'日次入力'!$C$5:$C$3004,$A6,'日次入力'!$B$5:$B$3004,P$4,'日次入力'!$N$5:$N$3004,'設定'!$B$7)))</f>
        <v/>
      </c>
      <c r="Q6" s="47">
        <f>IF(OR($A6="",Q$4=""),"",IF('設定'!$B$7="",SUMIFS('日次入力'!$I$5:$I$3004,'日次入力'!$C$5:$C$3004,$A6,'日次入力'!$B$5:$B$3004,Q$4),SUMIFS('日次入力'!$I$5:$I$3004,'日次入力'!$C$5:$C$3004,$A6,'日次入力'!$B$5:$B$3004,Q$4,'日次入力'!$N$5:$N$3004,'設定'!$B$7)))</f>
        <v/>
      </c>
      <c r="R6" s="47">
        <f>IF(OR($A6="",R$4=""),"",IF('設定'!$B$7="",SUMIFS('日次入力'!$I$5:$I$3004,'日次入力'!$C$5:$C$3004,$A6,'日次入力'!$B$5:$B$3004,R$4),SUMIFS('日次入力'!$I$5:$I$3004,'日次入力'!$C$5:$C$3004,$A6,'日次入力'!$B$5:$B$3004,R$4,'日次入力'!$N$5:$N$3004,'設定'!$B$7)))</f>
        <v/>
      </c>
      <c r="S6" s="47">
        <f>IF(OR($A6="",S$4=""),"",IF('設定'!$B$7="",SUMIFS('日次入力'!$I$5:$I$3004,'日次入力'!$C$5:$C$3004,$A6,'日次入力'!$B$5:$B$3004,S$4),SUMIFS('日次入力'!$I$5:$I$3004,'日次入力'!$C$5:$C$3004,$A6,'日次入力'!$B$5:$B$3004,S$4,'日次入力'!$N$5:$N$3004,'設定'!$B$7)))</f>
        <v/>
      </c>
      <c r="T6" s="47">
        <f>IF(OR($A6="",T$4=""),"",IF('設定'!$B$7="",SUMIFS('日次入力'!$I$5:$I$3004,'日次入力'!$C$5:$C$3004,$A6,'日次入力'!$B$5:$B$3004,T$4),SUMIFS('日次入力'!$I$5:$I$3004,'日次入力'!$C$5:$C$3004,$A6,'日次入力'!$B$5:$B$3004,T$4,'日次入力'!$N$5:$N$3004,'設定'!$B$7)))</f>
        <v/>
      </c>
      <c r="U6" s="47">
        <f>IF(OR($A6="",U$4=""),"",IF('設定'!$B$7="",SUMIFS('日次入力'!$I$5:$I$3004,'日次入力'!$C$5:$C$3004,$A6,'日次入力'!$B$5:$B$3004,U$4),SUMIFS('日次入力'!$I$5:$I$3004,'日次入力'!$C$5:$C$3004,$A6,'日次入力'!$B$5:$B$3004,U$4,'日次入力'!$N$5:$N$3004,'設定'!$B$7)))</f>
        <v/>
      </c>
      <c r="V6" s="47">
        <f>IF(OR($A6="",V$4=""),"",IF('設定'!$B$7="",SUMIFS('日次入力'!$I$5:$I$3004,'日次入力'!$C$5:$C$3004,$A6,'日次入力'!$B$5:$B$3004,V$4),SUMIFS('日次入力'!$I$5:$I$3004,'日次入力'!$C$5:$C$3004,$A6,'日次入力'!$B$5:$B$3004,V$4,'日次入力'!$N$5:$N$3004,'設定'!$B$7)))</f>
        <v/>
      </c>
      <c r="W6" s="73">
        <f>IF($A6="","",SUM(C6:V6))</f>
        <v/>
      </c>
    </row>
    <row r="7" ht="17" customHeight="1">
      <c r="A7" s="32">
        <f>IF('案件'!$A7="","",'案件'!$A7)</f>
        <v/>
      </c>
      <c r="B7" s="29">
        <f>IF($A7="","",'案件'!$B7&amp;"")</f>
        <v/>
      </c>
      <c r="C7" s="47">
        <f>IF(OR($A7="",C$4=""),"",IF('設定'!$B$7="",SUMIFS('日次入力'!$I$5:$I$3004,'日次入力'!$C$5:$C$3004,$A7,'日次入力'!$B$5:$B$3004,C$4),SUMIFS('日次入力'!$I$5:$I$3004,'日次入力'!$C$5:$C$3004,$A7,'日次入力'!$B$5:$B$3004,C$4,'日次入力'!$N$5:$N$3004,'設定'!$B$7)))</f>
        <v/>
      </c>
      <c r="D7" s="47">
        <f>IF(OR($A7="",D$4=""),"",IF('設定'!$B$7="",SUMIFS('日次入力'!$I$5:$I$3004,'日次入力'!$C$5:$C$3004,$A7,'日次入力'!$B$5:$B$3004,D$4),SUMIFS('日次入力'!$I$5:$I$3004,'日次入力'!$C$5:$C$3004,$A7,'日次入力'!$B$5:$B$3004,D$4,'日次入力'!$N$5:$N$3004,'設定'!$B$7)))</f>
        <v/>
      </c>
      <c r="E7" s="47">
        <f>IF(OR($A7="",E$4=""),"",IF('設定'!$B$7="",SUMIFS('日次入力'!$I$5:$I$3004,'日次入力'!$C$5:$C$3004,$A7,'日次入力'!$B$5:$B$3004,E$4),SUMIFS('日次入力'!$I$5:$I$3004,'日次入力'!$C$5:$C$3004,$A7,'日次入力'!$B$5:$B$3004,E$4,'日次入力'!$N$5:$N$3004,'設定'!$B$7)))</f>
        <v/>
      </c>
      <c r="F7" s="47">
        <f>IF(OR($A7="",F$4=""),"",IF('設定'!$B$7="",SUMIFS('日次入力'!$I$5:$I$3004,'日次入力'!$C$5:$C$3004,$A7,'日次入力'!$B$5:$B$3004,F$4),SUMIFS('日次入力'!$I$5:$I$3004,'日次入力'!$C$5:$C$3004,$A7,'日次入力'!$B$5:$B$3004,F$4,'日次入力'!$N$5:$N$3004,'設定'!$B$7)))</f>
        <v/>
      </c>
      <c r="G7" s="47">
        <f>IF(OR($A7="",G$4=""),"",IF('設定'!$B$7="",SUMIFS('日次入力'!$I$5:$I$3004,'日次入力'!$C$5:$C$3004,$A7,'日次入力'!$B$5:$B$3004,G$4),SUMIFS('日次入力'!$I$5:$I$3004,'日次入力'!$C$5:$C$3004,$A7,'日次入力'!$B$5:$B$3004,G$4,'日次入力'!$N$5:$N$3004,'設定'!$B$7)))</f>
        <v/>
      </c>
      <c r="H7" s="47">
        <f>IF(OR($A7="",H$4=""),"",IF('設定'!$B$7="",SUMIFS('日次入力'!$I$5:$I$3004,'日次入力'!$C$5:$C$3004,$A7,'日次入力'!$B$5:$B$3004,H$4),SUMIFS('日次入力'!$I$5:$I$3004,'日次入力'!$C$5:$C$3004,$A7,'日次入力'!$B$5:$B$3004,H$4,'日次入力'!$N$5:$N$3004,'設定'!$B$7)))</f>
        <v/>
      </c>
      <c r="I7" s="47">
        <f>IF(OR($A7="",I$4=""),"",IF('設定'!$B$7="",SUMIFS('日次入力'!$I$5:$I$3004,'日次入力'!$C$5:$C$3004,$A7,'日次入力'!$B$5:$B$3004,I$4),SUMIFS('日次入力'!$I$5:$I$3004,'日次入力'!$C$5:$C$3004,$A7,'日次入力'!$B$5:$B$3004,I$4,'日次入力'!$N$5:$N$3004,'設定'!$B$7)))</f>
        <v/>
      </c>
      <c r="J7" s="47">
        <f>IF(OR($A7="",J$4=""),"",IF('設定'!$B$7="",SUMIFS('日次入力'!$I$5:$I$3004,'日次入力'!$C$5:$C$3004,$A7,'日次入力'!$B$5:$B$3004,J$4),SUMIFS('日次入力'!$I$5:$I$3004,'日次入力'!$C$5:$C$3004,$A7,'日次入力'!$B$5:$B$3004,J$4,'日次入力'!$N$5:$N$3004,'設定'!$B$7)))</f>
        <v/>
      </c>
      <c r="K7" s="47">
        <f>IF(OR($A7="",K$4=""),"",IF('設定'!$B$7="",SUMIFS('日次入力'!$I$5:$I$3004,'日次入力'!$C$5:$C$3004,$A7,'日次入力'!$B$5:$B$3004,K$4),SUMIFS('日次入力'!$I$5:$I$3004,'日次入力'!$C$5:$C$3004,$A7,'日次入力'!$B$5:$B$3004,K$4,'日次入力'!$N$5:$N$3004,'設定'!$B$7)))</f>
        <v/>
      </c>
      <c r="L7" s="47">
        <f>IF(OR($A7="",L$4=""),"",IF('設定'!$B$7="",SUMIFS('日次入力'!$I$5:$I$3004,'日次入力'!$C$5:$C$3004,$A7,'日次入力'!$B$5:$B$3004,L$4),SUMIFS('日次入力'!$I$5:$I$3004,'日次入力'!$C$5:$C$3004,$A7,'日次入力'!$B$5:$B$3004,L$4,'日次入力'!$N$5:$N$3004,'設定'!$B$7)))</f>
        <v/>
      </c>
      <c r="M7" s="47">
        <f>IF(OR($A7="",M$4=""),"",IF('設定'!$B$7="",SUMIFS('日次入力'!$I$5:$I$3004,'日次入力'!$C$5:$C$3004,$A7,'日次入力'!$B$5:$B$3004,M$4),SUMIFS('日次入力'!$I$5:$I$3004,'日次入力'!$C$5:$C$3004,$A7,'日次入力'!$B$5:$B$3004,M$4,'日次入力'!$N$5:$N$3004,'設定'!$B$7)))</f>
        <v/>
      </c>
      <c r="N7" s="47">
        <f>IF(OR($A7="",N$4=""),"",IF('設定'!$B$7="",SUMIFS('日次入力'!$I$5:$I$3004,'日次入力'!$C$5:$C$3004,$A7,'日次入力'!$B$5:$B$3004,N$4),SUMIFS('日次入力'!$I$5:$I$3004,'日次入力'!$C$5:$C$3004,$A7,'日次入力'!$B$5:$B$3004,N$4,'日次入力'!$N$5:$N$3004,'設定'!$B$7)))</f>
        <v/>
      </c>
      <c r="O7" s="47">
        <f>IF(OR($A7="",O$4=""),"",IF('設定'!$B$7="",SUMIFS('日次入力'!$I$5:$I$3004,'日次入力'!$C$5:$C$3004,$A7,'日次入力'!$B$5:$B$3004,O$4),SUMIFS('日次入力'!$I$5:$I$3004,'日次入力'!$C$5:$C$3004,$A7,'日次入力'!$B$5:$B$3004,O$4,'日次入力'!$N$5:$N$3004,'設定'!$B$7)))</f>
        <v/>
      </c>
      <c r="P7" s="47">
        <f>IF(OR($A7="",P$4=""),"",IF('設定'!$B$7="",SUMIFS('日次入力'!$I$5:$I$3004,'日次入力'!$C$5:$C$3004,$A7,'日次入力'!$B$5:$B$3004,P$4),SUMIFS('日次入力'!$I$5:$I$3004,'日次入力'!$C$5:$C$3004,$A7,'日次入力'!$B$5:$B$3004,P$4,'日次入力'!$N$5:$N$3004,'設定'!$B$7)))</f>
        <v/>
      </c>
      <c r="Q7" s="47">
        <f>IF(OR($A7="",Q$4=""),"",IF('設定'!$B$7="",SUMIFS('日次入力'!$I$5:$I$3004,'日次入力'!$C$5:$C$3004,$A7,'日次入力'!$B$5:$B$3004,Q$4),SUMIFS('日次入力'!$I$5:$I$3004,'日次入力'!$C$5:$C$3004,$A7,'日次入力'!$B$5:$B$3004,Q$4,'日次入力'!$N$5:$N$3004,'設定'!$B$7)))</f>
        <v/>
      </c>
      <c r="R7" s="47">
        <f>IF(OR($A7="",R$4=""),"",IF('設定'!$B$7="",SUMIFS('日次入力'!$I$5:$I$3004,'日次入力'!$C$5:$C$3004,$A7,'日次入力'!$B$5:$B$3004,R$4),SUMIFS('日次入力'!$I$5:$I$3004,'日次入力'!$C$5:$C$3004,$A7,'日次入力'!$B$5:$B$3004,R$4,'日次入力'!$N$5:$N$3004,'設定'!$B$7)))</f>
        <v/>
      </c>
      <c r="S7" s="47">
        <f>IF(OR($A7="",S$4=""),"",IF('設定'!$B$7="",SUMIFS('日次入力'!$I$5:$I$3004,'日次入力'!$C$5:$C$3004,$A7,'日次入力'!$B$5:$B$3004,S$4),SUMIFS('日次入力'!$I$5:$I$3004,'日次入力'!$C$5:$C$3004,$A7,'日次入力'!$B$5:$B$3004,S$4,'日次入力'!$N$5:$N$3004,'設定'!$B$7)))</f>
        <v/>
      </c>
      <c r="T7" s="47">
        <f>IF(OR($A7="",T$4=""),"",IF('設定'!$B$7="",SUMIFS('日次入力'!$I$5:$I$3004,'日次入力'!$C$5:$C$3004,$A7,'日次入力'!$B$5:$B$3004,T$4),SUMIFS('日次入力'!$I$5:$I$3004,'日次入力'!$C$5:$C$3004,$A7,'日次入力'!$B$5:$B$3004,T$4,'日次入力'!$N$5:$N$3004,'設定'!$B$7)))</f>
        <v/>
      </c>
      <c r="U7" s="47">
        <f>IF(OR($A7="",U$4=""),"",IF('設定'!$B$7="",SUMIFS('日次入力'!$I$5:$I$3004,'日次入力'!$C$5:$C$3004,$A7,'日次入力'!$B$5:$B$3004,U$4),SUMIFS('日次入力'!$I$5:$I$3004,'日次入力'!$C$5:$C$3004,$A7,'日次入力'!$B$5:$B$3004,U$4,'日次入力'!$N$5:$N$3004,'設定'!$B$7)))</f>
        <v/>
      </c>
      <c r="V7" s="47">
        <f>IF(OR($A7="",V$4=""),"",IF('設定'!$B$7="",SUMIFS('日次入力'!$I$5:$I$3004,'日次入力'!$C$5:$C$3004,$A7,'日次入力'!$B$5:$B$3004,V$4),SUMIFS('日次入力'!$I$5:$I$3004,'日次入力'!$C$5:$C$3004,$A7,'日次入力'!$B$5:$B$3004,V$4,'日次入力'!$N$5:$N$3004,'設定'!$B$7)))</f>
        <v/>
      </c>
      <c r="W7" s="73">
        <f>IF($A7="","",SUM(C7:V7))</f>
        <v/>
      </c>
    </row>
    <row r="8" ht="17" customHeight="1">
      <c r="A8" s="32">
        <f>IF('案件'!$A8="","",'案件'!$A8)</f>
        <v/>
      </c>
      <c r="B8" s="29">
        <f>IF($A8="","",'案件'!$B8&amp;"")</f>
        <v/>
      </c>
      <c r="C8" s="47">
        <f>IF(OR($A8="",C$4=""),"",IF('設定'!$B$7="",SUMIFS('日次入力'!$I$5:$I$3004,'日次入力'!$C$5:$C$3004,$A8,'日次入力'!$B$5:$B$3004,C$4),SUMIFS('日次入力'!$I$5:$I$3004,'日次入力'!$C$5:$C$3004,$A8,'日次入力'!$B$5:$B$3004,C$4,'日次入力'!$N$5:$N$3004,'設定'!$B$7)))</f>
        <v/>
      </c>
      <c r="D8" s="47">
        <f>IF(OR($A8="",D$4=""),"",IF('設定'!$B$7="",SUMIFS('日次入力'!$I$5:$I$3004,'日次入力'!$C$5:$C$3004,$A8,'日次入力'!$B$5:$B$3004,D$4),SUMIFS('日次入力'!$I$5:$I$3004,'日次入力'!$C$5:$C$3004,$A8,'日次入力'!$B$5:$B$3004,D$4,'日次入力'!$N$5:$N$3004,'設定'!$B$7)))</f>
        <v/>
      </c>
      <c r="E8" s="47">
        <f>IF(OR($A8="",E$4=""),"",IF('設定'!$B$7="",SUMIFS('日次入力'!$I$5:$I$3004,'日次入力'!$C$5:$C$3004,$A8,'日次入力'!$B$5:$B$3004,E$4),SUMIFS('日次入力'!$I$5:$I$3004,'日次入力'!$C$5:$C$3004,$A8,'日次入力'!$B$5:$B$3004,E$4,'日次入力'!$N$5:$N$3004,'設定'!$B$7)))</f>
        <v/>
      </c>
      <c r="F8" s="47">
        <f>IF(OR($A8="",F$4=""),"",IF('設定'!$B$7="",SUMIFS('日次入力'!$I$5:$I$3004,'日次入力'!$C$5:$C$3004,$A8,'日次入力'!$B$5:$B$3004,F$4),SUMIFS('日次入力'!$I$5:$I$3004,'日次入力'!$C$5:$C$3004,$A8,'日次入力'!$B$5:$B$3004,F$4,'日次入力'!$N$5:$N$3004,'設定'!$B$7)))</f>
        <v/>
      </c>
      <c r="G8" s="47">
        <f>IF(OR($A8="",G$4=""),"",IF('設定'!$B$7="",SUMIFS('日次入力'!$I$5:$I$3004,'日次入力'!$C$5:$C$3004,$A8,'日次入力'!$B$5:$B$3004,G$4),SUMIFS('日次入力'!$I$5:$I$3004,'日次入力'!$C$5:$C$3004,$A8,'日次入力'!$B$5:$B$3004,G$4,'日次入力'!$N$5:$N$3004,'設定'!$B$7)))</f>
        <v/>
      </c>
      <c r="H8" s="47">
        <f>IF(OR($A8="",H$4=""),"",IF('設定'!$B$7="",SUMIFS('日次入力'!$I$5:$I$3004,'日次入力'!$C$5:$C$3004,$A8,'日次入力'!$B$5:$B$3004,H$4),SUMIFS('日次入力'!$I$5:$I$3004,'日次入力'!$C$5:$C$3004,$A8,'日次入力'!$B$5:$B$3004,H$4,'日次入力'!$N$5:$N$3004,'設定'!$B$7)))</f>
        <v/>
      </c>
      <c r="I8" s="47">
        <f>IF(OR($A8="",I$4=""),"",IF('設定'!$B$7="",SUMIFS('日次入力'!$I$5:$I$3004,'日次入力'!$C$5:$C$3004,$A8,'日次入力'!$B$5:$B$3004,I$4),SUMIFS('日次入力'!$I$5:$I$3004,'日次入力'!$C$5:$C$3004,$A8,'日次入力'!$B$5:$B$3004,I$4,'日次入力'!$N$5:$N$3004,'設定'!$B$7)))</f>
        <v/>
      </c>
      <c r="J8" s="47">
        <f>IF(OR($A8="",J$4=""),"",IF('設定'!$B$7="",SUMIFS('日次入力'!$I$5:$I$3004,'日次入力'!$C$5:$C$3004,$A8,'日次入力'!$B$5:$B$3004,J$4),SUMIFS('日次入力'!$I$5:$I$3004,'日次入力'!$C$5:$C$3004,$A8,'日次入力'!$B$5:$B$3004,J$4,'日次入力'!$N$5:$N$3004,'設定'!$B$7)))</f>
        <v/>
      </c>
      <c r="K8" s="47">
        <f>IF(OR($A8="",K$4=""),"",IF('設定'!$B$7="",SUMIFS('日次入力'!$I$5:$I$3004,'日次入力'!$C$5:$C$3004,$A8,'日次入力'!$B$5:$B$3004,K$4),SUMIFS('日次入力'!$I$5:$I$3004,'日次入力'!$C$5:$C$3004,$A8,'日次入力'!$B$5:$B$3004,K$4,'日次入力'!$N$5:$N$3004,'設定'!$B$7)))</f>
        <v/>
      </c>
      <c r="L8" s="47">
        <f>IF(OR($A8="",L$4=""),"",IF('設定'!$B$7="",SUMIFS('日次入力'!$I$5:$I$3004,'日次入力'!$C$5:$C$3004,$A8,'日次入力'!$B$5:$B$3004,L$4),SUMIFS('日次入力'!$I$5:$I$3004,'日次入力'!$C$5:$C$3004,$A8,'日次入力'!$B$5:$B$3004,L$4,'日次入力'!$N$5:$N$3004,'設定'!$B$7)))</f>
        <v/>
      </c>
      <c r="M8" s="47">
        <f>IF(OR($A8="",M$4=""),"",IF('設定'!$B$7="",SUMIFS('日次入力'!$I$5:$I$3004,'日次入力'!$C$5:$C$3004,$A8,'日次入力'!$B$5:$B$3004,M$4),SUMIFS('日次入力'!$I$5:$I$3004,'日次入力'!$C$5:$C$3004,$A8,'日次入力'!$B$5:$B$3004,M$4,'日次入力'!$N$5:$N$3004,'設定'!$B$7)))</f>
        <v/>
      </c>
      <c r="N8" s="47">
        <f>IF(OR($A8="",N$4=""),"",IF('設定'!$B$7="",SUMIFS('日次入力'!$I$5:$I$3004,'日次入力'!$C$5:$C$3004,$A8,'日次入力'!$B$5:$B$3004,N$4),SUMIFS('日次入力'!$I$5:$I$3004,'日次入力'!$C$5:$C$3004,$A8,'日次入力'!$B$5:$B$3004,N$4,'日次入力'!$N$5:$N$3004,'設定'!$B$7)))</f>
        <v/>
      </c>
      <c r="O8" s="47">
        <f>IF(OR($A8="",O$4=""),"",IF('設定'!$B$7="",SUMIFS('日次入力'!$I$5:$I$3004,'日次入力'!$C$5:$C$3004,$A8,'日次入力'!$B$5:$B$3004,O$4),SUMIFS('日次入力'!$I$5:$I$3004,'日次入力'!$C$5:$C$3004,$A8,'日次入力'!$B$5:$B$3004,O$4,'日次入力'!$N$5:$N$3004,'設定'!$B$7)))</f>
        <v/>
      </c>
      <c r="P8" s="47">
        <f>IF(OR($A8="",P$4=""),"",IF('設定'!$B$7="",SUMIFS('日次入力'!$I$5:$I$3004,'日次入力'!$C$5:$C$3004,$A8,'日次入力'!$B$5:$B$3004,P$4),SUMIFS('日次入力'!$I$5:$I$3004,'日次入力'!$C$5:$C$3004,$A8,'日次入力'!$B$5:$B$3004,P$4,'日次入力'!$N$5:$N$3004,'設定'!$B$7)))</f>
        <v/>
      </c>
      <c r="Q8" s="47">
        <f>IF(OR($A8="",Q$4=""),"",IF('設定'!$B$7="",SUMIFS('日次入力'!$I$5:$I$3004,'日次入力'!$C$5:$C$3004,$A8,'日次入力'!$B$5:$B$3004,Q$4),SUMIFS('日次入力'!$I$5:$I$3004,'日次入力'!$C$5:$C$3004,$A8,'日次入力'!$B$5:$B$3004,Q$4,'日次入力'!$N$5:$N$3004,'設定'!$B$7)))</f>
        <v/>
      </c>
      <c r="R8" s="47">
        <f>IF(OR($A8="",R$4=""),"",IF('設定'!$B$7="",SUMIFS('日次入力'!$I$5:$I$3004,'日次入力'!$C$5:$C$3004,$A8,'日次入力'!$B$5:$B$3004,R$4),SUMIFS('日次入力'!$I$5:$I$3004,'日次入力'!$C$5:$C$3004,$A8,'日次入力'!$B$5:$B$3004,R$4,'日次入力'!$N$5:$N$3004,'設定'!$B$7)))</f>
        <v/>
      </c>
      <c r="S8" s="47">
        <f>IF(OR($A8="",S$4=""),"",IF('設定'!$B$7="",SUMIFS('日次入力'!$I$5:$I$3004,'日次入力'!$C$5:$C$3004,$A8,'日次入力'!$B$5:$B$3004,S$4),SUMIFS('日次入力'!$I$5:$I$3004,'日次入力'!$C$5:$C$3004,$A8,'日次入力'!$B$5:$B$3004,S$4,'日次入力'!$N$5:$N$3004,'設定'!$B$7)))</f>
        <v/>
      </c>
      <c r="T8" s="47">
        <f>IF(OR($A8="",T$4=""),"",IF('設定'!$B$7="",SUMIFS('日次入力'!$I$5:$I$3004,'日次入力'!$C$5:$C$3004,$A8,'日次入力'!$B$5:$B$3004,T$4),SUMIFS('日次入力'!$I$5:$I$3004,'日次入力'!$C$5:$C$3004,$A8,'日次入力'!$B$5:$B$3004,T$4,'日次入力'!$N$5:$N$3004,'設定'!$B$7)))</f>
        <v/>
      </c>
      <c r="U8" s="47">
        <f>IF(OR($A8="",U$4=""),"",IF('設定'!$B$7="",SUMIFS('日次入力'!$I$5:$I$3004,'日次入力'!$C$5:$C$3004,$A8,'日次入力'!$B$5:$B$3004,U$4),SUMIFS('日次入力'!$I$5:$I$3004,'日次入力'!$C$5:$C$3004,$A8,'日次入力'!$B$5:$B$3004,U$4,'日次入力'!$N$5:$N$3004,'設定'!$B$7)))</f>
        <v/>
      </c>
      <c r="V8" s="47">
        <f>IF(OR($A8="",V$4=""),"",IF('設定'!$B$7="",SUMIFS('日次入力'!$I$5:$I$3004,'日次入力'!$C$5:$C$3004,$A8,'日次入力'!$B$5:$B$3004,V$4),SUMIFS('日次入力'!$I$5:$I$3004,'日次入力'!$C$5:$C$3004,$A8,'日次入力'!$B$5:$B$3004,V$4,'日次入力'!$N$5:$N$3004,'設定'!$B$7)))</f>
        <v/>
      </c>
      <c r="W8" s="73">
        <f>IF($A8="","",SUM(C8:V8))</f>
        <v/>
      </c>
    </row>
    <row r="9" ht="17" customHeight="1">
      <c r="A9" s="32">
        <f>IF('案件'!$A9="","",'案件'!$A9)</f>
        <v/>
      </c>
      <c r="B9" s="29">
        <f>IF($A9="","",'案件'!$B9&amp;"")</f>
        <v/>
      </c>
      <c r="C9" s="47">
        <f>IF(OR($A9="",C$4=""),"",IF('設定'!$B$7="",SUMIFS('日次入力'!$I$5:$I$3004,'日次入力'!$C$5:$C$3004,$A9,'日次入力'!$B$5:$B$3004,C$4),SUMIFS('日次入力'!$I$5:$I$3004,'日次入力'!$C$5:$C$3004,$A9,'日次入力'!$B$5:$B$3004,C$4,'日次入力'!$N$5:$N$3004,'設定'!$B$7)))</f>
        <v/>
      </c>
      <c r="D9" s="47">
        <f>IF(OR($A9="",D$4=""),"",IF('設定'!$B$7="",SUMIFS('日次入力'!$I$5:$I$3004,'日次入力'!$C$5:$C$3004,$A9,'日次入力'!$B$5:$B$3004,D$4),SUMIFS('日次入力'!$I$5:$I$3004,'日次入力'!$C$5:$C$3004,$A9,'日次入力'!$B$5:$B$3004,D$4,'日次入力'!$N$5:$N$3004,'設定'!$B$7)))</f>
        <v/>
      </c>
      <c r="E9" s="47">
        <f>IF(OR($A9="",E$4=""),"",IF('設定'!$B$7="",SUMIFS('日次入力'!$I$5:$I$3004,'日次入力'!$C$5:$C$3004,$A9,'日次入力'!$B$5:$B$3004,E$4),SUMIFS('日次入力'!$I$5:$I$3004,'日次入力'!$C$5:$C$3004,$A9,'日次入力'!$B$5:$B$3004,E$4,'日次入力'!$N$5:$N$3004,'設定'!$B$7)))</f>
        <v/>
      </c>
      <c r="F9" s="47">
        <f>IF(OR($A9="",F$4=""),"",IF('設定'!$B$7="",SUMIFS('日次入力'!$I$5:$I$3004,'日次入力'!$C$5:$C$3004,$A9,'日次入力'!$B$5:$B$3004,F$4),SUMIFS('日次入力'!$I$5:$I$3004,'日次入力'!$C$5:$C$3004,$A9,'日次入力'!$B$5:$B$3004,F$4,'日次入力'!$N$5:$N$3004,'設定'!$B$7)))</f>
        <v/>
      </c>
      <c r="G9" s="47">
        <f>IF(OR($A9="",G$4=""),"",IF('設定'!$B$7="",SUMIFS('日次入力'!$I$5:$I$3004,'日次入力'!$C$5:$C$3004,$A9,'日次入力'!$B$5:$B$3004,G$4),SUMIFS('日次入力'!$I$5:$I$3004,'日次入力'!$C$5:$C$3004,$A9,'日次入力'!$B$5:$B$3004,G$4,'日次入力'!$N$5:$N$3004,'設定'!$B$7)))</f>
        <v/>
      </c>
      <c r="H9" s="47">
        <f>IF(OR($A9="",H$4=""),"",IF('設定'!$B$7="",SUMIFS('日次入力'!$I$5:$I$3004,'日次入力'!$C$5:$C$3004,$A9,'日次入力'!$B$5:$B$3004,H$4),SUMIFS('日次入力'!$I$5:$I$3004,'日次入力'!$C$5:$C$3004,$A9,'日次入力'!$B$5:$B$3004,H$4,'日次入力'!$N$5:$N$3004,'設定'!$B$7)))</f>
        <v/>
      </c>
      <c r="I9" s="47">
        <f>IF(OR($A9="",I$4=""),"",IF('設定'!$B$7="",SUMIFS('日次入力'!$I$5:$I$3004,'日次入力'!$C$5:$C$3004,$A9,'日次入力'!$B$5:$B$3004,I$4),SUMIFS('日次入力'!$I$5:$I$3004,'日次入力'!$C$5:$C$3004,$A9,'日次入力'!$B$5:$B$3004,I$4,'日次入力'!$N$5:$N$3004,'設定'!$B$7)))</f>
        <v/>
      </c>
      <c r="J9" s="47">
        <f>IF(OR($A9="",J$4=""),"",IF('設定'!$B$7="",SUMIFS('日次入力'!$I$5:$I$3004,'日次入力'!$C$5:$C$3004,$A9,'日次入力'!$B$5:$B$3004,J$4),SUMIFS('日次入力'!$I$5:$I$3004,'日次入力'!$C$5:$C$3004,$A9,'日次入力'!$B$5:$B$3004,J$4,'日次入力'!$N$5:$N$3004,'設定'!$B$7)))</f>
        <v/>
      </c>
      <c r="K9" s="47">
        <f>IF(OR($A9="",K$4=""),"",IF('設定'!$B$7="",SUMIFS('日次入力'!$I$5:$I$3004,'日次入力'!$C$5:$C$3004,$A9,'日次入力'!$B$5:$B$3004,K$4),SUMIFS('日次入力'!$I$5:$I$3004,'日次入力'!$C$5:$C$3004,$A9,'日次入力'!$B$5:$B$3004,K$4,'日次入力'!$N$5:$N$3004,'設定'!$B$7)))</f>
        <v/>
      </c>
      <c r="L9" s="47">
        <f>IF(OR($A9="",L$4=""),"",IF('設定'!$B$7="",SUMIFS('日次入力'!$I$5:$I$3004,'日次入力'!$C$5:$C$3004,$A9,'日次入力'!$B$5:$B$3004,L$4),SUMIFS('日次入力'!$I$5:$I$3004,'日次入力'!$C$5:$C$3004,$A9,'日次入力'!$B$5:$B$3004,L$4,'日次入力'!$N$5:$N$3004,'設定'!$B$7)))</f>
        <v/>
      </c>
      <c r="M9" s="47">
        <f>IF(OR($A9="",M$4=""),"",IF('設定'!$B$7="",SUMIFS('日次入力'!$I$5:$I$3004,'日次入力'!$C$5:$C$3004,$A9,'日次入力'!$B$5:$B$3004,M$4),SUMIFS('日次入力'!$I$5:$I$3004,'日次入力'!$C$5:$C$3004,$A9,'日次入力'!$B$5:$B$3004,M$4,'日次入力'!$N$5:$N$3004,'設定'!$B$7)))</f>
        <v/>
      </c>
      <c r="N9" s="47">
        <f>IF(OR($A9="",N$4=""),"",IF('設定'!$B$7="",SUMIFS('日次入力'!$I$5:$I$3004,'日次入力'!$C$5:$C$3004,$A9,'日次入力'!$B$5:$B$3004,N$4),SUMIFS('日次入力'!$I$5:$I$3004,'日次入力'!$C$5:$C$3004,$A9,'日次入力'!$B$5:$B$3004,N$4,'日次入力'!$N$5:$N$3004,'設定'!$B$7)))</f>
        <v/>
      </c>
      <c r="O9" s="47">
        <f>IF(OR($A9="",O$4=""),"",IF('設定'!$B$7="",SUMIFS('日次入力'!$I$5:$I$3004,'日次入力'!$C$5:$C$3004,$A9,'日次入力'!$B$5:$B$3004,O$4),SUMIFS('日次入力'!$I$5:$I$3004,'日次入力'!$C$5:$C$3004,$A9,'日次入力'!$B$5:$B$3004,O$4,'日次入力'!$N$5:$N$3004,'設定'!$B$7)))</f>
        <v/>
      </c>
      <c r="P9" s="47">
        <f>IF(OR($A9="",P$4=""),"",IF('設定'!$B$7="",SUMIFS('日次入力'!$I$5:$I$3004,'日次入力'!$C$5:$C$3004,$A9,'日次入力'!$B$5:$B$3004,P$4),SUMIFS('日次入力'!$I$5:$I$3004,'日次入力'!$C$5:$C$3004,$A9,'日次入力'!$B$5:$B$3004,P$4,'日次入力'!$N$5:$N$3004,'設定'!$B$7)))</f>
        <v/>
      </c>
      <c r="Q9" s="47">
        <f>IF(OR($A9="",Q$4=""),"",IF('設定'!$B$7="",SUMIFS('日次入力'!$I$5:$I$3004,'日次入力'!$C$5:$C$3004,$A9,'日次入力'!$B$5:$B$3004,Q$4),SUMIFS('日次入力'!$I$5:$I$3004,'日次入力'!$C$5:$C$3004,$A9,'日次入力'!$B$5:$B$3004,Q$4,'日次入力'!$N$5:$N$3004,'設定'!$B$7)))</f>
        <v/>
      </c>
      <c r="R9" s="47">
        <f>IF(OR($A9="",R$4=""),"",IF('設定'!$B$7="",SUMIFS('日次入力'!$I$5:$I$3004,'日次入力'!$C$5:$C$3004,$A9,'日次入力'!$B$5:$B$3004,R$4),SUMIFS('日次入力'!$I$5:$I$3004,'日次入力'!$C$5:$C$3004,$A9,'日次入力'!$B$5:$B$3004,R$4,'日次入力'!$N$5:$N$3004,'設定'!$B$7)))</f>
        <v/>
      </c>
      <c r="S9" s="47">
        <f>IF(OR($A9="",S$4=""),"",IF('設定'!$B$7="",SUMIFS('日次入力'!$I$5:$I$3004,'日次入力'!$C$5:$C$3004,$A9,'日次入力'!$B$5:$B$3004,S$4),SUMIFS('日次入力'!$I$5:$I$3004,'日次入力'!$C$5:$C$3004,$A9,'日次入力'!$B$5:$B$3004,S$4,'日次入力'!$N$5:$N$3004,'設定'!$B$7)))</f>
        <v/>
      </c>
      <c r="T9" s="47">
        <f>IF(OR($A9="",T$4=""),"",IF('設定'!$B$7="",SUMIFS('日次入力'!$I$5:$I$3004,'日次入力'!$C$5:$C$3004,$A9,'日次入力'!$B$5:$B$3004,T$4),SUMIFS('日次入力'!$I$5:$I$3004,'日次入力'!$C$5:$C$3004,$A9,'日次入力'!$B$5:$B$3004,T$4,'日次入力'!$N$5:$N$3004,'設定'!$B$7)))</f>
        <v/>
      </c>
      <c r="U9" s="47">
        <f>IF(OR($A9="",U$4=""),"",IF('設定'!$B$7="",SUMIFS('日次入力'!$I$5:$I$3004,'日次入力'!$C$5:$C$3004,$A9,'日次入力'!$B$5:$B$3004,U$4),SUMIFS('日次入力'!$I$5:$I$3004,'日次入力'!$C$5:$C$3004,$A9,'日次入力'!$B$5:$B$3004,U$4,'日次入力'!$N$5:$N$3004,'設定'!$B$7)))</f>
        <v/>
      </c>
      <c r="V9" s="47">
        <f>IF(OR($A9="",V$4=""),"",IF('設定'!$B$7="",SUMIFS('日次入力'!$I$5:$I$3004,'日次入力'!$C$5:$C$3004,$A9,'日次入力'!$B$5:$B$3004,V$4),SUMIFS('日次入力'!$I$5:$I$3004,'日次入力'!$C$5:$C$3004,$A9,'日次入力'!$B$5:$B$3004,V$4,'日次入力'!$N$5:$N$3004,'設定'!$B$7)))</f>
        <v/>
      </c>
      <c r="W9" s="73">
        <f>IF($A9="","",SUM(C9:V9))</f>
        <v/>
      </c>
    </row>
    <row r="10" ht="17" customHeight="1">
      <c r="A10" s="32">
        <f>IF('案件'!$A10="","",'案件'!$A10)</f>
        <v/>
      </c>
      <c r="B10" s="29">
        <f>IF($A10="","",'案件'!$B10&amp;"")</f>
        <v/>
      </c>
      <c r="C10" s="47">
        <f>IF(OR($A10="",C$4=""),"",IF('設定'!$B$7="",SUMIFS('日次入力'!$I$5:$I$3004,'日次入力'!$C$5:$C$3004,$A10,'日次入力'!$B$5:$B$3004,C$4),SUMIFS('日次入力'!$I$5:$I$3004,'日次入力'!$C$5:$C$3004,$A10,'日次入力'!$B$5:$B$3004,C$4,'日次入力'!$N$5:$N$3004,'設定'!$B$7)))</f>
        <v/>
      </c>
      <c r="D10" s="47">
        <f>IF(OR($A10="",D$4=""),"",IF('設定'!$B$7="",SUMIFS('日次入力'!$I$5:$I$3004,'日次入力'!$C$5:$C$3004,$A10,'日次入力'!$B$5:$B$3004,D$4),SUMIFS('日次入力'!$I$5:$I$3004,'日次入力'!$C$5:$C$3004,$A10,'日次入力'!$B$5:$B$3004,D$4,'日次入力'!$N$5:$N$3004,'設定'!$B$7)))</f>
        <v/>
      </c>
      <c r="E10" s="47">
        <f>IF(OR($A10="",E$4=""),"",IF('設定'!$B$7="",SUMIFS('日次入力'!$I$5:$I$3004,'日次入力'!$C$5:$C$3004,$A10,'日次入力'!$B$5:$B$3004,E$4),SUMIFS('日次入力'!$I$5:$I$3004,'日次入力'!$C$5:$C$3004,$A10,'日次入力'!$B$5:$B$3004,E$4,'日次入力'!$N$5:$N$3004,'設定'!$B$7)))</f>
        <v/>
      </c>
      <c r="F10" s="47">
        <f>IF(OR($A10="",F$4=""),"",IF('設定'!$B$7="",SUMIFS('日次入力'!$I$5:$I$3004,'日次入力'!$C$5:$C$3004,$A10,'日次入力'!$B$5:$B$3004,F$4),SUMIFS('日次入力'!$I$5:$I$3004,'日次入力'!$C$5:$C$3004,$A10,'日次入力'!$B$5:$B$3004,F$4,'日次入力'!$N$5:$N$3004,'設定'!$B$7)))</f>
        <v/>
      </c>
      <c r="G10" s="47">
        <f>IF(OR($A10="",G$4=""),"",IF('設定'!$B$7="",SUMIFS('日次入力'!$I$5:$I$3004,'日次入力'!$C$5:$C$3004,$A10,'日次入力'!$B$5:$B$3004,G$4),SUMIFS('日次入力'!$I$5:$I$3004,'日次入力'!$C$5:$C$3004,$A10,'日次入力'!$B$5:$B$3004,G$4,'日次入力'!$N$5:$N$3004,'設定'!$B$7)))</f>
        <v/>
      </c>
      <c r="H10" s="47">
        <f>IF(OR($A10="",H$4=""),"",IF('設定'!$B$7="",SUMIFS('日次入力'!$I$5:$I$3004,'日次入力'!$C$5:$C$3004,$A10,'日次入力'!$B$5:$B$3004,H$4),SUMIFS('日次入力'!$I$5:$I$3004,'日次入力'!$C$5:$C$3004,$A10,'日次入力'!$B$5:$B$3004,H$4,'日次入力'!$N$5:$N$3004,'設定'!$B$7)))</f>
        <v/>
      </c>
      <c r="I10" s="47">
        <f>IF(OR($A10="",I$4=""),"",IF('設定'!$B$7="",SUMIFS('日次入力'!$I$5:$I$3004,'日次入力'!$C$5:$C$3004,$A10,'日次入力'!$B$5:$B$3004,I$4),SUMIFS('日次入力'!$I$5:$I$3004,'日次入力'!$C$5:$C$3004,$A10,'日次入力'!$B$5:$B$3004,I$4,'日次入力'!$N$5:$N$3004,'設定'!$B$7)))</f>
        <v/>
      </c>
      <c r="J10" s="47">
        <f>IF(OR($A10="",J$4=""),"",IF('設定'!$B$7="",SUMIFS('日次入力'!$I$5:$I$3004,'日次入力'!$C$5:$C$3004,$A10,'日次入力'!$B$5:$B$3004,J$4),SUMIFS('日次入力'!$I$5:$I$3004,'日次入力'!$C$5:$C$3004,$A10,'日次入力'!$B$5:$B$3004,J$4,'日次入力'!$N$5:$N$3004,'設定'!$B$7)))</f>
        <v/>
      </c>
      <c r="K10" s="47">
        <f>IF(OR($A10="",K$4=""),"",IF('設定'!$B$7="",SUMIFS('日次入力'!$I$5:$I$3004,'日次入力'!$C$5:$C$3004,$A10,'日次入力'!$B$5:$B$3004,K$4),SUMIFS('日次入力'!$I$5:$I$3004,'日次入力'!$C$5:$C$3004,$A10,'日次入力'!$B$5:$B$3004,K$4,'日次入力'!$N$5:$N$3004,'設定'!$B$7)))</f>
        <v/>
      </c>
      <c r="L10" s="47">
        <f>IF(OR($A10="",L$4=""),"",IF('設定'!$B$7="",SUMIFS('日次入力'!$I$5:$I$3004,'日次入力'!$C$5:$C$3004,$A10,'日次入力'!$B$5:$B$3004,L$4),SUMIFS('日次入力'!$I$5:$I$3004,'日次入力'!$C$5:$C$3004,$A10,'日次入力'!$B$5:$B$3004,L$4,'日次入力'!$N$5:$N$3004,'設定'!$B$7)))</f>
        <v/>
      </c>
      <c r="M10" s="47">
        <f>IF(OR($A10="",M$4=""),"",IF('設定'!$B$7="",SUMIFS('日次入力'!$I$5:$I$3004,'日次入力'!$C$5:$C$3004,$A10,'日次入力'!$B$5:$B$3004,M$4),SUMIFS('日次入力'!$I$5:$I$3004,'日次入力'!$C$5:$C$3004,$A10,'日次入力'!$B$5:$B$3004,M$4,'日次入力'!$N$5:$N$3004,'設定'!$B$7)))</f>
        <v/>
      </c>
      <c r="N10" s="47">
        <f>IF(OR($A10="",N$4=""),"",IF('設定'!$B$7="",SUMIFS('日次入力'!$I$5:$I$3004,'日次入力'!$C$5:$C$3004,$A10,'日次入力'!$B$5:$B$3004,N$4),SUMIFS('日次入力'!$I$5:$I$3004,'日次入力'!$C$5:$C$3004,$A10,'日次入力'!$B$5:$B$3004,N$4,'日次入力'!$N$5:$N$3004,'設定'!$B$7)))</f>
        <v/>
      </c>
      <c r="O10" s="47">
        <f>IF(OR($A10="",O$4=""),"",IF('設定'!$B$7="",SUMIFS('日次入力'!$I$5:$I$3004,'日次入力'!$C$5:$C$3004,$A10,'日次入力'!$B$5:$B$3004,O$4),SUMIFS('日次入力'!$I$5:$I$3004,'日次入力'!$C$5:$C$3004,$A10,'日次入力'!$B$5:$B$3004,O$4,'日次入力'!$N$5:$N$3004,'設定'!$B$7)))</f>
        <v/>
      </c>
      <c r="P10" s="47">
        <f>IF(OR($A10="",P$4=""),"",IF('設定'!$B$7="",SUMIFS('日次入力'!$I$5:$I$3004,'日次入力'!$C$5:$C$3004,$A10,'日次入力'!$B$5:$B$3004,P$4),SUMIFS('日次入力'!$I$5:$I$3004,'日次入力'!$C$5:$C$3004,$A10,'日次入力'!$B$5:$B$3004,P$4,'日次入力'!$N$5:$N$3004,'設定'!$B$7)))</f>
        <v/>
      </c>
      <c r="Q10" s="47">
        <f>IF(OR($A10="",Q$4=""),"",IF('設定'!$B$7="",SUMIFS('日次入力'!$I$5:$I$3004,'日次入力'!$C$5:$C$3004,$A10,'日次入力'!$B$5:$B$3004,Q$4),SUMIFS('日次入力'!$I$5:$I$3004,'日次入力'!$C$5:$C$3004,$A10,'日次入力'!$B$5:$B$3004,Q$4,'日次入力'!$N$5:$N$3004,'設定'!$B$7)))</f>
        <v/>
      </c>
      <c r="R10" s="47">
        <f>IF(OR($A10="",R$4=""),"",IF('設定'!$B$7="",SUMIFS('日次入力'!$I$5:$I$3004,'日次入力'!$C$5:$C$3004,$A10,'日次入力'!$B$5:$B$3004,R$4),SUMIFS('日次入力'!$I$5:$I$3004,'日次入力'!$C$5:$C$3004,$A10,'日次入力'!$B$5:$B$3004,R$4,'日次入力'!$N$5:$N$3004,'設定'!$B$7)))</f>
        <v/>
      </c>
      <c r="S10" s="47">
        <f>IF(OR($A10="",S$4=""),"",IF('設定'!$B$7="",SUMIFS('日次入力'!$I$5:$I$3004,'日次入力'!$C$5:$C$3004,$A10,'日次入力'!$B$5:$B$3004,S$4),SUMIFS('日次入力'!$I$5:$I$3004,'日次入力'!$C$5:$C$3004,$A10,'日次入力'!$B$5:$B$3004,S$4,'日次入力'!$N$5:$N$3004,'設定'!$B$7)))</f>
        <v/>
      </c>
      <c r="T10" s="47">
        <f>IF(OR($A10="",T$4=""),"",IF('設定'!$B$7="",SUMIFS('日次入力'!$I$5:$I$3004,'日次入力'!$C$5:$C$3004,$A10,'日次入力'!$B$5:$B$3004,T$4),SUMIFS('日次入力'!$I$5:$I$3004,'日次入力'!$C$5:$C$3004,$A10,'日次入力'!$B$5:$B$3004,T$4,'日次入力'!$N$5:$N$3004,'設定'!$B$7)))</f>
        <v/>
      </c>
      <c r="U10" s="47">
        <f>IF(OR($A10="",U$4=""),"",IF('設定'!$B$7="",SUMIFS('日次入力'!$I$5:$I$3004,'日次入力'!$C$5:$C$3004,$A10,'日次入力'!$B$5:$B$3004,U$4),SUMIFS('日次入力'!$I$5:$I$3004,'日次入力'!$C$5:$C$3004,$A10,'日次入力'!$B$5:$B$3004,U$4,'日次入力'!$N$5:$N$3004,'設定'!$B$7)))</f>
        <v/>
      </c>
      <c r="V10" s="47">
        <f>IF(OR($A10="",V$4=""),"",IF('設定'!$B$7="",SUMIFS('日次入力'!$I$5:$I$3004,'日次入力'!$C$5:$C$3004,$A10,'日次入力'!$B$5:$B$3004,V$4),SUMIFS('日次入力'!$I$5:$I$3004,'日次入力'!$C$5:$C$3004,$A10,'日次入力'!$B$5:$B$3004,V$4,'日次入力'!$N$5:$N$3004,'設定'!$B$7)))</f>
        <v/>
      </c>
      <c r="W10" s="73">
        <f>IF($A10="","",SUM(C10:V10))</f>
        <v/>
      </c>
    </row>
    <row r="11" ht="17" customHeight="1">
      <c r="A11" s="32">
        <f>IF('案件'!$A11="","",'案件'!$A11)</f>
        <v/>
      </c>
      <c r="B11" s="29">
        <f>IF($A11="","",'案件'!$B11&amp;"")</f>
        <v/>
      </c>
      <c r="C11" s="47">
        <f>IF(OR($A11="",C$4=""),"",IF('設定'!$B$7="",SUMIFS('日次入力'!$I$5:$I$3004,'日次入力'!$C$5:$C$3004,$A11,'日次入力'!$B$5:$B$3004,C$4),SUMIFS('日次入力'!$I$5:$I$3004,'日次入力'!$C$5:$C$3004,$A11,'日次入力'!$B$5:$B$3004,C$4,'日次入力'!$N$5:$N$3004,'設定'!$B$7)))</f>
        <v/>
      </c>
      <c r="D11" s="47">
        <f>IF(OR($A11="",D$4=""),"",IF('設定'!$B$7="",SUMIFS('日次入力'!$I$5:$I$3004,'日次入力'!$C$5:$C$3004,$A11,'日次入力'!$B$5:$B$3004,D$4),SUMIFS('日次入力'!$I$5:$I$3004,'日次入力'!$C$5:$C$3004,$A11,'日次入力'!$B$5:$B$3004,D$4,'日次入力'!$N$5:$N$3004,'設定'!$B$7)))</f>
        <v/>
      </c>
      <c r="E11" s="47">
        <f>IF(OR($A11="",E$4=""),"",IF('設定'!$B$7="",SUMIFS('日次入力'!$I$5:$I$3004,'日次入力'!$C$5:$C$3004,$A11,'日次入力'!$B$5:$B$3004,E$4),SUMIFS('日次入力'!$I$5:$I$3004,'日次入力'!$C$5:$C$3004,$A11,'日次入力'!$B$5:$B$3004,E$4,'日次入力'!$N$5:$N$3004,'設定'!$B$7)))</f>
        <v/>
      </c>
      <c r="F11" s="47">
        <f>IF(OR($A11="",F$4=""),"",IF('設定'!$B$7="",SUMIFS('日次入力'!$I$5:$I$3004,'日次入力'!$C$5:$C$3004,$A11,'日次入力'!$B$5:$B$3004,F$4),SUMIFS('日次入力'!$I$5:$I$3004,'日次入力'!$C$5:$C$3004,$A11,'日次入力'!$B$5:$B$3004,F$4,'日次入力'!$N$5:$N$3004,'設定'!$B$7)))</f>
        <v/>
      </c>
      <c r="G11" s="47">
        <f>IF(OR($A11="",G$4=""),"",IF('設定'!$B$7="",SUMIFS('日次入力'!$I$5:$I$3004,'日次入力'!$C$5:$C$3004,$A11,'日次入力'!$B$5:$B$3004,G$4),SUMIFS('日次入力'!$I$5:$I$3004,'日次入力'!$C$5:$C$3004,$A11,'日次入力'!$B$5:$B$3004,G$4,'日次入力'!$N$5:$N$3004,'設定'!$B$7)))</f>
        <v/>
      </c>
      <c r="H11" s="47">
        <f>IF(OR($A11="",H$4=""),"",IF('設定'!$B$7="",SUMIFS('日次入力'!$I$5:$I$3004,'日次入力'!$C$5:$C$3004,$A11,'日次入力'!$B$5:$B$3004,H$4),SUMIFS('日次入力'!$I$5:$I$3004,'日次入力'!$C$5:$C$3004,$A11,'日次入力'!$B$5:$B$3004,H$4,'日次入力'!$N$5:$N$3004,'設定'!$B$7)))</f>
        <v/>
      </c>
      <c r="I11" s="47">
        <f>IF(OR($A11="",I$4=""),"",IF('設定'!$B$7="",SUMIFS('日次入力'!$I$5:$I$3004,'日次入力'!$C$5:$C$3004,$A11,'日次入力'!$B$5:$B$3004,I$4),SUMIFS('日次入力'!$I$5:$I$3004,'日次入力'!$C$5:$C$3004,$A11,'日次入力'!$B$5:$B$3004,I$4,'日次入力'!$N$5:$N$3004,'設定'!$B$7)))</f>
        <v/>
      </c>
      <c r="J11" s="47">
        <f>IF(OR($A11="",J$4=""),"",IF('設定'!$B$7="",SUMIFS('日次入力'!$I$5:$I$3004,'日次入力'!$C$5:$C$3004,$A11,'日次入力'!$B$5:$B$3004,J$4),SUMIFS('日次入力'!$I$5:$I$3004,'日次入力'!$C$5:$C$3004,$A11,'日次入力'!$B$5:$B$3004,J$4,'日次入力'!$N$5:$N$3004,'設定'!$B$7)))</f>
        <v/>
      </c>
      <c r="K11" s="47">
        <f>IF(OR($A11="",K$4=""),"",IF('設定'!$B$7="",SUMIFS('日次入力'!$I$5:$I$3004,'日次入力'!$C$5:$C$3004,$A11,'日次入力'!$B$5:$B$3004,K$4),SUMIFS('日次入力'!$I$5:$I$3004,'日次入力'!$C$5:$C$3004,$A11,'日次入力'!$B$5:$B$3004,K$4,'日次入力'!$N$5:$N$3004,'設定'!$B$7)))</f>
        <v/>
      </c>
      <c r="L11" s="47">
        <f>IF(OR($A11="",L$4=""),"",IF('設定'!$B$7="",SUMIFS('日次入力'!$I$5:$I$3004,'日次入力'!$C$5:$C$3004,$A11,'日次入力'!$B$5:$B$3004,L$4),SUMIFS('日次入力'!$I$5:$I$3004,'日次入力'!$C$5:$C$3004,$A11,'日次入力'!$B$5:$B$3004,L$4,'日次入力'!$N$5:$N$3004,'設定'!$B$7)))</f>
        <v/>
      </c>
      <c r="M11" s="47">
        <f>IF(OR($A11="",M$4=""),"",IF('設定'!$B$7="",SUMIFS('日次入力'!$I$5:$I$3004,'日次入力'!$C$5:$C$3004,$A11,'日次入力'!$B$5:$B$3004,M$4),SUMIFS('日次入力'!$I$5:$I$3004,'日次入力'!$C$5:$C$3004,$A11,'日次入力'!$B$5:$B$3004,M$4,'日次入力'!$N$5:$N$3004,'設定'!$B$7)))</f>
        <v/>
      </c>
      <c r="N11" s="47">
        <f>IF(OR($A11="",N$4=""),"",IF('設定'!$B$7="",SUMIFS('日次入力'!$I$5:$I$3004,'日次入力'!$C$5:$C$3004,$A11,'日次入力'!$B$5:$B$3004,N$4),SUMIFS('日次入力'!$I$5:$I$3004,'日次入力'!$C$5:$C$3004,$A11,'日次入力'!$B$5:$B$3004,N$4,'日次入力'!$N$5:$N$3004,'設定'!$B$7)))</f>
        <v/>
      </c>
      <c r="O11" s="47">
        <f>IF(OR($A11="",O$4=""),"",IF('設定'!$B$7="",SUMIFS('日次入力'!$I$5:$I$3004,'日次入力'!$C$5:$C$3004,$A11,'日次入力'!$B$5:$B$3004,O$4),SUMIFS('日次入力'!$I$5:$I$3004,'日次入力'!$C$5:$C$3004,$A11,'日次入力'!$B$5:$B$3004,O$4,'日次入力'!$N$5:$N$3004,'設定'!$B$7)))</f>
        <v/>
      </c>
      <c r="P11" s="47">
        <f>IF(OR($A11="",P$4=""),"",IF('設定'!$B$7="",SUMIFS('日次入力'!$I$5:$I$3004,'日次入力'!$C$5:$C$3004,$A11,'日次入力'!$B$5:$B$3004,P$4),SUMIFS('日次入力'!$I$5:$I$3004,'日次入力'!$C$5:$C$3004,$A11,'日次入力'!$B$5:$B$3004,P$4,'日次入力'!$N$5:$N$3004,'設定'!$B$7)))</f>
        <v/>
      </c>
      <c r="Q11" s="47">
        <f>IF(OR($A11="",Q$4=""),"",IF('設定'!$B$7="",SUMIFS('日次入力'!$I$5:$I$3004,'日次入力'!$C$5:$C$3004,$A11,'日次入力'!$B$5:$B$3004,Q$4),SUMIFS('日次入力'!$I$5:$I$3004,'日次入力'!$C$5:$C$3004,$A11,'日次入力'!$B$5:$B$3004,Q$4,'日次入力'!$N$5:$N$3004,'設定'!$B$7)))</f>
        <v/>
      </c>
      <c r="R11" s="47">
        <f>IF(OR($A11="",R$4=""),"",IF('設定'!$B$7="",SUMIFS('日次入力'!$I$5:$I$3004,'日次入力'!$C$5:$C$3004,$A11,'日次入力'!$B$5:$B$3004,R$4),SUMIFS('日次入力'!$I$5:$I$3004,'日次入力'!$C$5:$C$3004,$A11,'日次入力'!$B$5:$B$3004,R$4,'日次入力'!$N$5:$N$3004,'設定'!$B$7)))</f>
        <v/>
      </c>
      <c r="S11" s="47">
        <f>IF(OR($A11="",S$4=""),"",IF('設定'!$B$7="",SUMIFS('日次入力'!$I$5:$I$3004,'日次入力'!$C$5:$C$3004,$A11,'日次入力'!$B$5:$B$3004,S$4),SUMIFS('日次入力'!$I$5:$I$3004,'日次入力'!$C$5:$C$3004,$A11,'日次入力'!$B$5:$B$3004,S$4,'日次入力'!$N$5:$N$3004,'設定'!$B$7)))</f>
        <v/>
      </c>
      <c r="T11" s="47">
        <f>IF(OR($A11="",T$4=""),"",IF('設定'!$B$7="",SUMIFS('日次入力'!$I$5:$I$3004,'日次入力'!$C$5:$C$3004,$A11,'日次入力'!$B$5:$B$3004,T$4),SUMIFS('日次入力'!$I$5:$I$3004,'日次入力'!$C$5:$C$3004,$A11,'日次入力'!$B$5:$B$3004,T$4,'日次入力'!$N$5:$N$3004,'設定'!$B$7)))</f>
        <v/>
      </c>
      <c r="U11" s="47">
        <f>IF(OR($A11="",U$4=""),"",IF('設定'!$B$7="",SUMIFS('日次入力'!$I$5:$I$3004,'日次入力'!$C$5:$C$3004,$A11,'日次入力'!$B$5:$B$3004,U$4),SUMIFS('日次入力'!$I$5:$I$3004,'日次入力'!$C$5:$C$3004,$A11,'日次入力'!$B$5:$B$3004,U$4,'日次入力'!$N$5:$N$3004,'設定'!$B$7)))</f>
        <v/>
      </c>
      <c r="V11" s="47">
        <f>IF(OR($A11="",V$4=""),"",IF('設定'!$B$7="",SUMIFS('日次入力'!$I$5:$I$3004,'日次入力'!$C$5:$C$3004,$A11,'日次入力'!$B$5:$B$3004,V$4),SUMIFS('日次入力'!$I$5:$I$3004,'日次入力'!$C$5:$C$3004,$A11,'日次入力'!$B$5:$B$3004,V$4,'日次入力'!$N$5:$N$3004,'設定'!$B$7)))</f>
        <v/>
      </c>
      <c r="W11" s="73">
        <f>IF($A11="","",SUM(C11:V11))</f>
        <v/>
      </c>
    </row>
    <row r="12" ht="17" customHeight="1">
      <c r="A12" s="32">
        <f>IF('案件'!$A12="","",'案件'!$A12)</f>
        <v/>
      </c>
      <c r="B12" s="29">
        <f>IF($A12="","",'案件'!$B12&amp;"")</f>
        <v/>
      </c>
      <c r="C12" s="47">
        <f>IF(OR($A12="",C$4=""),"",IF('設定'!$B$7="",SUMIFS('日次入力'!$I$5:$I$3004,'日次入力'!$C$5:$C$3004,$A12,'日次入力'!$B$5:$B$3004,C$4),SUMIFS('日次入力'!$I$5:$I$3004,'日次入力'!$C$5:$C$3004,$A12,'日次入力'!$B$5:$B$3004,C$4,'日次入力'!$N$5:$N$3004,'設定'!$B$7)))</f>
        <v/>
      </c>
      <c r="D12" s="47">
        <f>IF(OR($A12="",D$4=""),"",IF('設定'!$B$7="",SUMIFS('日次入力'!$I$5:$I$3004,'日次入力'!$C$5:$C$3004,$A12,'日次入力'!$B$5:$B$3004,D$4),SUMIFS('日次入力'!$I$5:$I$3004,'日次入力'!$C$5:$C$3004,$A12,'日次入力'!$B$5:$B$3004,D$4,'日次入力'!$N$5:$N$3004,'設定'!$B$7)))</f>
        <v/>
      </c>
      <c r="E12" s="47">
        <f>IF(OR($A12="",E$4=""),"",IF('設定'!$B$7="",SUMIFS('日次入力'!$I$5:$I$3004,'日次入力'!$C$5:$C$3004,$A12,'日次入力'!$B$5:$B$3004,E$4),SUMIFS('日次入力'!$I$5:$I$3004,'日次入力'!$C$5:$C$3004,$A12,'日次入力'!$B$5:$B$3004,E$4,'日次入力'!$N$5:$N$3004,'設定'!$B$7)))</f>
        <v/>
      </c>
      <c r="F12" s="47">
        <f>IF(OR($A12="",F$4=""),"",IF('設定'!$B$7="",SUMIFS('日次入力'!$I$5:$I$3004,'日次入力'!$C$5:$C$3004,$A12,'日次入力'!$B$5:$B$3004,F$4),SUMIFS('日次入力'!$I$5:$I$3004,'日次入力'!$C$5:$C$3004,$A12,'日次入力'!$B$5:$B$3004,F$4,'日次入力'!$N$5:$N$3004,'設定'!$B$7)))</f>
        <v/>
      </c>
      <c r="G12" s="47">
        <f>IF(OR($A12="",G$4=""),"",IF('設定'!$B$7="",SUMIFS('日次入力'!$I$5:$I$3004,'日次入力'!$C$5:$C$3004,$A12,'日次入力'!$B$5:$B$3004,G$4),SUMIFS('日次入力'!$I$5:$I$3004,'日次入力'!$C$5:$C$3004,$A12,'日次入力'!$B$5:$B$3004,G$4,'日次入力'!$N$5:$N$3004,'設定'!$B$7)))</f>
        <v/>
      </c>
      <c r="H12" s="47">
        <f>IF(OR($A12="",H$4=""),"",IF('設定'!$B$7="",SUMIFS('日次入力'!$I$5:$I$3004,'日次入力'!$C$5:$C$3004,$A12,'日次入力'!$B$5:$B$3004,H$4),SUMIFS('日次入力'!$I$5:$I$3004,'日次入力'!$C$5:$C$3004,$A12,'日次入力'!$B$5:$B$3004,H$4,'日次入力'!$N$5:$N$3004,'設定'!$B$7)))</f>
        <v/>
      </c>
      <c r="I12" s="47">
        <f>IF(OR($A12="",I$4=""),"",IF('設定'!$B$7="",SUMIFS('日次入力'!$I$5:$I$3004,'日次入力'!$C$5:$C$3004,$A12,'日次入力'!$B$5:$B$3004,I$4),SUMIFS('日次入力'!$I$5:$I$3004,'日次入力'!$C$5:$C$3004,$A12,'日次入力'!$B$5:$B$3004,I$4,'日次入力'!$N$5:$N$3004,'設定'!$B$7)))</f>
        <v/>
      </c>
      <c r="J12" s="47">
        <f>IF(OR($A12="",J$4=""),"",IF('設定'!$B$7="",SUMIFS('日次入力'!$I$5:$I$3004,'日次入力'!$C$5:$C$3004,$A12,'日次入力'!$B$5:$B$3004,J$4),SUMIFS('日次入力'!$I$5:$I$3004,'日次入力'!$C$5:$C$3004,$A12,'日次入力'!$B$5:$B$3004,J$4,'日次入力'!$N$5:$N$3004,'設定'!$B$7)))</f>
        <v/>
      </c>
      <c r="K12" s="47">
        <f>IF(OR($A12="",K$4=""),"",IF('設定'!$B$7="",SUMIFS('日次入力'!$I$5:$I$3004,'日次入力'!$C$5:$C$3004,$A12,'日次入力'!$B$5:$B$3004,K$4),SUMIFS('日次入力'!$I$5:$I$3004,'日次入力'!$C$5:$C$3004,$A12,'日次入力'!$B$5:$B$3004,K$4,'日次入力'!$N$5:$N$3004,'設定'!$B$7)))</f>
        <v/>
      </c>
      <c r="L12" s="47">
        <f>IF(OR($A12="",L$4=""),"",IF('設定'!$B$7="",SUMIFS('日次入力'!$I$5:$I$3004,'日次入力'!$C$5:$C$3004,$A12,'日次入力'!$B$5:$B$3004,L$4),SUMIFS('日次入力'!$I$5:$I$3004,'日次入力'!$C$5:$C$3004,$A12,'日次入力'!$B$5:$B$3004,L$4,'日次入力'!$N$5:$N$3004,'設定'!$B$7)))</f>
        <v/>
      </c>
      <c r="M12" s="47">
        <f>IF(OR($A12="",M$4=""),"",IF('設定'!$B$7="",SUMIFS('日次入力'!$I$5:$I$3004,'日次入力'!$C$5:$C$3004,$A12,'日次入力'!$B$5:$B$3004,M$4),SUMIFS('日次入力'!$I$5:$I$3004,'日次入力'!$C$5:$C$3004,$A12,'日次入力'!$B$5:$B$3004,M$4,'日次入力'!$N$5:$N$3004,'設定'!$B$7)))</f>
        <v/>
      </c>
      <c r="N12" s="47">
        <f>IF(OR($A12="",N$4=""),"",IF('設定'!$B$7="",SUMIFS('日次入力'!$I$5:$I$3004,'日次入力'!$C$5:$C$3004,$A12,'日次入力'!$B$5:$B$3004,N$4),SUMIFS('日次入力'!$I$5:$I$3004,'日次入力'!$C$5:$C$3004,$A12,'日次入力'!$B$5:$B$3004,N$4,'日次入力'!$N$5:$N$3004,'設定'!$B$7)))</f>
        <v/>
      </c>
      <c r="O12" s="47">
        <f>IF(OR($A12="",O$4=""),"",IF('設定'!$B$7="",SUMIFS('日次入力'!$I$5:$I$3004,'日次入力'!$C$5:$C$3004,$A12,'日次入力'!$B$5:$B$3004,O$4),SUMIFS('日次入力'!$I$5:$I$3004,'日次入力'!$C$5:$C$3004,$A12,'日次入力'!$B$5:$B$3004,O$4,'日次入力'!$N$5:$N$3004,'設定'!$B$7)))</f>
        <v/>
      </c>
      <c r="P12" s="47">
        <f>IF(OR($A12="",P$4=""),"",IF('設定'!$B$7="",SUMIFS('日次入力'!$I$5:$I$3004,'日次入力'!$C$5:$C$3004,$A12,'日次入力'!$B$5:$B$3004,P$4),SUMIFS('日次入力'!$I$5:$I$3004,'日次入力'!$C$5:$C$3004,$A12,'日次入力'!$B$5:$B$3004,P$4,'日次入力'!$N$5:$N$3004,'設定'!$B$7)))</f>
        <v/>
      </c>
      <c r="Q12" s="47">
        <f>IF(OR($A12="",Q$4=""),"",IF('設定'!$B$7="",SUMIFS('日次入力'!$I$5:$I$3004,'日次入力'!$C$5:$C$3004,$A12,'日次入力'!$B$5:$B$3004,Q$4),SUMIFS('日次入力'!$I$5:$I$3004,'日次入力'!$C$5:$C$3004,$A12,'日次入力'!$B$5:$B$3004,Q$4,'日次入力'!$N$5:$N$3004,'設定'!$B$7)))</f>
        <v/>
      </c>
      <c r="R12" s="47">
        <f>IF(OR($A12="",R$4=""),"",IF('設定'!$B$7="",SUMIFS('日次入力'!$I$5:$I$3004,'日次入力'!$C$5:$C$3004,$A12,'日次入力'!$B$5:$B$3004,R$4),SUMIFS('日次入力'!$I$5:$I$3004,'日次入力'!$C$5:$C$3004,$A12,'日次入力'!$B$5:$B$3004,R$4,'日次入力'!$N$5:$N$3004,'設定'!$B$7)))</f>
        <v/>
      </c>
      <c r="S12" s="47">
        <f>IF(OR($A12="",S$4=""),"",IF('設定'!$B$7="",SUMIFS('日次入力'!$I$5:$I$3004,'日次入力'!$C$5:$C$3004,$A12,'日次入力'!$B$5:$B$3004,S$4),SUMIFS('日次入力'!$I$5:$I$3004,'日次入力'!$C$5:$C$3004,$A12,'日次入力'!$B$5:$B$3004,S$4,'日次入力'!$N$5:$N$3004,'設定'!$B$7)))</f>
        <v/>
      </c>
      <c r="T12" s="47">
        <f>IF(OR($A12="",T$4=""),"",IF('設定'!$B$7="",SUMIFS('日次入力'!$I$5:$I$3004,'日次入力'!$C$5:$C$3004,$A12,'日次入力'!$B$5:$B$3004,T$4),SUMIFS('日次入力'!$I$5:$I$3004,'日次入力'!$C$5:$C$3004,$A12,'日次入力'!$B$5:$B$3004,T$4,'日次入力'!$N$5:$N$3004,'設定'!$B$7)))</f>
        <v/>
      </c>
      <c r="U12" s="47">
        <f>IF(OR($A12="",U$4=""),"",IF('設定'!$B$7="",SUMIFS('日次入力'!$I$5:$I$3004,'日次入力'!$C$5:$C$3004,$A12,'日次入力'!$B$5:$B$3004,U$4),SUMIFS('日次入力'!$I$5:$I$3004,'日次入力'!$C$5:$C$3004,$A12,'日次入力'!$B$5:$B$3004,U$4,'日次入力'!$N$5:$N$3004,'設定'!$B$7)))</f>
        <v/>
      </c>
      <c r="V12" s="47">
        <f>IF(OR($A12="",V$4=""),"",IF('設定'!$B$7="",SUMIFS('日次入力'!$I$5:$I$3004,'日次入力'!$C$5:$C$3004,$A12,'日次入力'!$B$5:$B$3004,V$4),SUMIFS('日次入力'!$I$5:$I$3004,'日次入力'!$C$5:$C$3004,$A12,'日次入力'!$B$5:$B$3004,V$4,'日次入力'!$N$5:$N$3004,'設定'!$B$7)))</f>
        <v/>
      </c>
      <c r="W12" s="73">
        <f>IF($A12="","",SUM(C12:V12))</f>
        <v/>
      </c>
    </row>
    <row r="13" ht="17" customHeight="1">
      <c r="A13" s="32">
        <f>IF('案件'!$A13="","",'案件'!$A13)</f>
        <v/>
      </c>
      <c r="B13" s="29">
        <f>IF($A13="","",'案件'!$B13&amp;"")</f>
        <v/>
      </c>
      <c r="C13" s="47">
        <f>IF(OR($A13="",C$4=""),"",IF('設定'!$B$7="",SUMIFS('日次入力'!$I$5:$I$3004,'日次入力'!$C$5:$C$3004,$A13,'日次入力'!$B$5:$B$3004,C$4),SUMIFS('日次入力'!$I$5:$I$3004,'日次入力'!$C$5:$C$3004,$A13,'日次入力'!$B$5:$B$3004,C$4,'日次入力'!$N$5:$N$3004,'設定'!$B$7)))</f>
        <v/>
      </c>
      <c r="D13" s="47">
        <f>IF(OR($A13="",D$4=""),"",IF('設定'!$B$7="",SUMIFS('日次入力'!$I$5:$I$3004,'日次入力'!$C$5:$C$3004,$A13,'日次入力'!$B$5:$B$3004,D$4),SUMIFS('日次入力'!$I$5:$I$3004,'日次入力'!$C$5:$C$3004,$A13,'日次入力'!$B$5:$B$3004,D$4,'日次入力'!$N$5:$N$3004,'設定'!$B$7)))</f>
        <v/>
      </c>
      <c r="E13" s="47">
        <f>IF(OR($A13="",E$4=""),"",IF('設定'!$B$7="",SUMIFS('日次入力'!$I$5:$I$3004,'日次入力'!$C$5:$C$3004,$A13,'日次入力'!$B$5:$B$3004,E$4),SUMIFS('日次入力'!$I$5:$I$3004,'日次入力'!$C$5:$C$3004,$A13,'日次入力'!$B$5:$B$3004,E$4,'日次入力'!$N$5:$N$3004,'設定'!$B$7)))</f>
        <v/>
      </c>
      <c r="F13" s="47">
        <f>IF(OR($A13="",F$4=""),"",IF('設定'!$B$7="",SUMIFS('日次入力'!$I$5:$I$3004,'日次入力'!$C$5:$C$3004,$A13,'日次入力'!$B$5:$B$3004,F$4),SUMIFS('日次入力'!$I$5:$I$3004,'日次入力'!$C$5:$C$3004,$A13,'日次入力'!$B$5:$B$3004,F$4,'日次入力'!$N$5:$N$3004,'設定'!$B$7)))</f>
        <v/>
      </c>
      <c r="G13" s="47">
        <f>IF(OR($A13="",G$4=""),"",IF('設定'!$B$7="",SUMIFS('日次入力'!$I$5:$I$3004,'日次入力'!$C$5:$C$3004,$A13,'日次入力'!$B$5:$B$3004,G$4),SUMIFS('日次入力'!$I$5:$I$3004,'日次入力'!$C$5:$C$3004,$A13,'日次入力'!$B$5:$B$3004,G$4,'日次入力'!$N$5:$N$3004,'設定'!$B$7)))</f>
        <v/>
      </c>
      <c r="H13" s="47">
        <f>IF(OR($A13="",H$4=""),"",IF('設定'!$B$7="",SUMIFS('日次入力'!$I$5:$I$3004,'日次入力'!$C$5:$C$3004,$A13,'日次入力'!$B$5:$B$3004,H$4),SUMIFS('日次入力'!$I$5:$I$3004,'日次入力'!$C$5:$C$3004,$A13,'日次入力'!$B$5:$B$3004,H$4,'日次入力'!$N$5:$N$3004,'設定'!$B$7)))</f>
        <v/>
      </c>
      <c r="I13" s="47">
        <f>IF(OR($A13="",I$4=""),"",IF('設定'!$B$7="",SUMIFS('日次入力'!$I$5:$I$3004,'日次入力'!$C$5:$C$3004,$A13,'日次入力'!$B$5:$B$3004,I$4),SUMIFS('日次入力'!$I$5:$I$3004,'日次入力'!$C$5:$C$3004,$A13,'日次入力'!$B$5:$B$3004,I$4,'日次入力'!$N$5:$N$3004,'設定'!$B$7)))</f>
        <v/>
      </c>
      <c r="J13" s="47">
        <f>IF(OR($A13="",J$4=""),"",IF('設定'!$B$7="",SUMIFS('日次入力'!$I$5:$I$3004,'日次入力'!$C$5:$C$3004,$A13,'日次入力'!$B$5:$B$3004,J$4),SUMIFS('日次入力'!$I$5:$I$3004,'日次入力'!$C$5:$C$3004,$A13,'日次入力'!$B$5:$B$3004,J$4,'日次入力'!$N$5:$N$3004,'設定'!$B$7)))</f>
        <v/>
      </c>
      <c r="K13" s="47">
        <f>IF(OR($A13="",K$4=""),"",IF('設定'!$B$7="",SUMIFS('日次入力'!$I$5:$I$3004,'日次入力'!$C$5:$C$3004,$A13,'日次入力'!$B$5:$B$3004,K$4),SUMIFS('日次入力'!$I$5:$I$3004,'日次入力'!$C$5:$C$3004,$A13,'日次入力'!$B$5:$B$3004,K$4,'日次入力'!$N$5:$N$3004,'設定'!$B$7)))</f>
        <v/>
      </c>
      <c r="L13" s="47">
        <f>IF(OR($A13="",L$4=""),"",IF('設定'!$B$7="",SUMIFS('日次入力'!$I$5:$I$3004,'日次入力'!$C$5:$C$3004,$A13,'日次入力'!$B$5:$B$3004,L$4),SUMIFS('日次入力'!$I$5:$I$3004,'日次入力'!$C$5:$C$3004,$A13,'日次入力'!$B$5:$B$3004,L$4,'日次入力'!$N$5:$N$3004,'設定'!$B$7)))</f>
        <v/>
      </c>
      <c r="M13" s="47">
        <f>IF(OR($A13="",M$4=""),"",IF('設定'!$B$7="",SUMIFS('日次入力'!$I$5:$I$3004,'日次入力'!$C$5:$C$3004,$A13,'日次入力'!$B$5:$B$3004,M$4),SUMIFS('日次入力'!$I$5:$I$3004,'日次入力'!$C$5:$C$3004,$A13,'日次入力'!$B$5:$B$3004,M$4,'日次入力'!$N$5:$N$3004,'設定'!$B$7)))</f>
        <v/>
      </c>
      <c r="N13" s="47">
        <f>IF(OR($A13="",N$4=""),"",IF('設定'!$B$7="",SUMIFS('日次入力'!$I$5:$I$3004,'日次入力'!$C$5:$C$3004,$A13,'日次入力'!$B$5:$B$3004,N$4),SUMIFS('日次入力'!$I$5:$I$3004,'日次入力'!$C$5:$C$3004,$A13,'日次入力'!$B$5:$B$3004,N$4,'日次入力'!$N$5:$N$3004,'設定'!$B$7)))</f>
        <v/>
      </c>
      <c r="O13" s="47">
        <f>IF(OR($A13="",O$4=""),"",IF('設定'!$B$7="",SUMIFS('日次入力'!$I$5:$I$3004,'日次入力'!$C$5:$C$3004,$A13,'日次入力'!$B$5:$B$3004,O$4),SUMIFS('日次入力'!$I$5:$I$3004,'日次入力'!$C$5:$C$3004,$A13,'日次入力'!$B$5:$B$3004,O$4,'日次入力'!$N$5:$N$3004,'設定'!$B$7)))</f>
        <v/>
      </c>
      <c r="P13" s="47">
        <f>IF(OR($A13="",P$4=""),"",IF('設定'!$B$7="",SUMIFS('日次入力'!$I$5:$I$3004,'日次入力'!$C$5:$C$3004,$A13,'日次入力'!$B$5:$B$3004,P$4),SUMIFS('日次入力'!$I$5:$I$3004,'日次入力'!$C$5:$C$3004,$A13,'日次入力'!$B$5:$B$3004,P$4,'日次入力'!$N$5:$N$3004,'設定'!$B$7)))</f>
        <v/>
      </c>
      <c r="Q13" s="47">
        <f>IF(OR($A13="",Q$4=""),"",IF('設定'!$B$7="",SUMIFS('日次入力'!$I$5:$I$3004,'日次入力'!$C$5:$C$3004,$A13,'日次入力'!$B$5:$B$3004,Q$4),SUMIFS('日次入力'!$I$5:$I$3004,'日次入力'!$C$5:$C$3004,$A13,'日次入力'!$B$5:$B$3004,Q$4,'日次入力'!$N$5:$N$3004,'設定'!$B$7)))</f>
        <v/>
      </c>
      <c r="R13" s="47">
        <f>IF(OR($A13="",R$4=""),"",IF('設定'!$B$7="",SUMIFS('日次入力'!$I$5:$I$3004,'日次入力'!$C$5:$C$3004,$A13,'日次入力'!$B$5:$B$3004,R$4),SUMIFS('日次入力'!$I$5:$I$3004,'日次入力'!$C$5:$C$3004,$A13,'日次入力'!$B$5:$B$3004,R$4,'日次入力'!$N$5:$N$3004,'設定'!$B$7)))</f>
        <v/>
      </c>
      <c r="S13" s="47">
        <f>IF(OR($A13="",S$4=""),"",IF('設定'!$B$7="",SUMIFS('日次入力'!$I$5:$I$3004,'日次入力'!$C$5:$C$3004,$A13,'日次入力'!$B$5:$B$3004,S$4),SUMIFS('日次入力'!$I$5:$I$3004,'日次入力'!$C$5:$C$3004,$A13,'日次入力'!$B$5:$B$3004,S$4,'日次入力'!$N$5:$N$3004,'設定'!$B$7)))</f>
        <v/>
      </c>
      <c r="T13" s="47">
        <f>IF(OR($A13="",T$4=""),"",IF('設定'!$B$7="",SUMIFS('日次入力'!$I$5:$I$3004,'日次入力'!$C$5:$C$3004,$A13,'日次入力'!$B$5:$B$3004,T$4),SUMIFS('日次入力'!$I$5:$I$3004,'日次入力'!$C$5:$C$3004,$A13,'日次入力'!$B$5:$B$3004,T$4,'日次入力'!$N$5:$N$3004,'設定'!$B$7)))</f>
        <v/>
      </c>
      <c r="U13" s="47">
        <f>IF(OR($A13="",U$4=""),"",IF('設定'!$B$7="",SUMIFS('日次入力'!$I$5:$I$3004,'日次入力'!$C$5:$C$3004,$A13,'日次入力'!$B$5:$B$3004,U$4),SUMIFS('日次入力'!$I$5:$I$3004,'日次入力'!$C$5:$C$3004,$A13,'日次入力'!$B$5:$B$3004,U$4,'日次入力'!$N$5:$N$3004,'設定'!$B$7)))</f>
        <v/>
      </c>
      <c r="V13" s="47">
        <f>IF(OR($A13="",V$4=""),"",IF('設定'!$B$7="",SUMIFS('日次入力'!$I$5:$I$3004,'日次入力'!$C$5:$C$3004,$A13,'日次入力'!$B$5:$B$3004,V$4),SUMIFS('日次入力'!$I$5:$I$3004,'日次入力'!$C$5:$C$3004,$A13,'日次入力'!$B$5:$B$3004,V$4,'日次入力'!$N$5:$N$3004,'設定'!$B$7)))</f>
        <v/>
      </c>
      <c r="W13" s="73">
        <f>IF($A13="","",SUM(C13:V13))</f>
        <v/>
      </c>
    </row>
    <row r="14" ht="17" customHeight="1">
      <c r="A14" s="32">
        <f>IF('案件'!$A14="","",'案件'!$A14)</f>
        <v/>
      </c>
      <c r="B14" s="29">
        <f>IF($A14="","",'案件'!$B14&amp;"")</f>
        <v/>
      </c>
      <c r="C14" s="47">
        <f>IF(OR($A14="",C$4=""),"",IF('設定'!$B$7="",SUMIFS('日次入力'!$I$5:$I$3004,'日次入力'!$C$5:$C$3004,$A14,'日次入力'!$B$5:$B$3004,C$4),SUMIFS('日次入力'!$I$5:$I$3004,'日次入力'!$C$5:$C$3004,$A14,'日次入力'!$B$5:$B$3004,C$4,'日次入力'!$N$5:$N$3004,'設定'!$B$7)))</f>
        <v/>
      </c>
      <c r="D14" s="47">
        <f>IF(OR($A14="",D$4=""),"",IF('設定'!$B$7="",SUMIFS('日次入力'!$I$5:$I$3004,'日次入力'!$C$5:$C$3004,$A14,'日次入力'!$B$5:$B$3004,D$4),SUMIFS('日次入力'!$I$5:$I$3004,'日次入力'!$C$5:$C$3004,$A14,'日次入力'!$B$5:$B$3004,D$4,'日次入力'!$N$5:$N$3004,'設定'!$B$7)))</f>
        <v/>
      </c>
      <c r="E14" s="47">
        <f>IF(OR($A14="",E$4=""),"",IF('設定'!$B$7="",SUMIFS('日次入力'!$I$5:$I$3004,'日次入力'!$C$5:$C$3004,$A14,'日次入力'!$B$5:$B$3004,E$4),SUMIFS('日次入力'!$I$5:$I$3004,'日次入力'!$C$5:$C$3004,$A14,'日次入力'!$B$5:$B$3004,E$4,'日次入力'!$N$5:$N$3004,'設定'!$B$7)))</f>
        <v/>
      </c>
      <c r="F14" s="47">
        <f>IF(OR($A14="",F$4=""),"",IF('設定'!$B$7="",SUMIFS('日次入力'!$I$5:$I$3004,'日次入力'!$C$5:$C$3004,$A14,'日次入力'!$B$5:$B$3004,F$4),SUMIFS('日次入力'!$I$5:$I$3004,'日次入力'!$C$5:$C$3004,$A14,'日次入力'!$B$5:$B$3004,F$4,'日次入力'!$N$5:$N$3004,'設定'!$B$7)))</f>
        <v/>
      </c>
      <c r="G14" s="47">
        <f>IF(OR($A14="",G$4=""),"",IF('設定'!$B$7="",SUMIFS('日次入力'!$I$5:$I$3004,'日次入力'!$C$5:$C$3004,$A14,'日次入力'!$B$5:$B$3004,G$4),SUMIFS('日次入力'!$I$5:$I$3004,'日次入力'!$C$5:$C$3004,$A14,'日次入力'!$B$5:$B$3004,G$4,'日次入力'!$N$5:$N$3004,'設定'!$B$7)))</f>
        <v/>
      </c>
      <c r="H14" s="47">
        <f>IF(OR($A14="",H$4=""),"",IF('設定'!$B$7="",SUMIFS('日次入力'!$I$5:$I$3004,'日次入力'!$C$5:$C$3004,$A14,'日次入力'!$B$5:$B$3004,H$4),SUMIFS('日次入力'!$I$5:$I$3004,'日次入力'!$C$5:$C$3004,$A14,'日次入力'!$B$5:$B$3004,H$4,'日次入力'!$N$5:$N$3004,'設定'!$B$7)))</f>
        <v/>
      </c>
      <c r="I14" s="47">
        <f>IF(OR($A14="",I$4=""),"",IF('設定'!$B$7="",SUMIFS('日次入力'!$I$5:$I$3004,'日次入力'!$C$5:$C$3004,$A14,'日次入力'!$B$5:$B$3004,I$4),SUMIFS('日次入力'!$I$5:$I$3004,'日次入力'!$C$5:$C$3004,$A14,'日次入力'!$B$5:$B$3004,I$4,'日次入力'!$N$5:$N$3004,'設定'!$B$7)))</f>
        <v/>
      </c>
      <c r="J14" s="47">
        <f>IF(OR($A14="",J$4=""),"",IF('設定'!$B$7="",SUMIFS('日次入力'!$I$5:$I$3004,'日次入力'!$C$5:$C$3004,$A14,'日次入力'!$B$5:$B$3004,J$4),SUMIFS('日次入力'!$I$5:$I$3004,'日次入力'!$C$5:$C$3004,$A14,'日次入力'!$B$5:$B$3004,J$4,'日次入力'!$N$5:$N$3004,'設定'!$B$7)))</f>
        <v/>
      </c>
      <c r="K14" s="47">
        <f>IF(OR($A14="",K$4=""),"",IF('設定'!$B$7="",SUMIFS('日次入力'!$I$5:$I$3004,'日次入力'!$C$5:$C$3004,$A14,'日次入力'!$B$5:$B$3004,K$4),SUMIFS('日次入力'!$I$5:$I$3004,'日次入力'!$C$5:$C$3004,$A14,'日次入力'!$B$5:$B$3004,K$4,'日次入力'!$N$5:$N$3004,'設定'!$B$7)))</f>
        <v/>
      </c>
      <c r="L14" s="47">
        <f>IF(OR($A14="",L$4=""),"",IF('設定'!$B$7="",SUMIFS('日次入力'!$I$5:$I$3004,'日次入力'!$C$5:$C$3004,$A14,'日次入力'!$B$5:$B$3004,L$4),SUMIFS('日次入力'!$I$5:$I$3004,'日次入力'!$C$5:$C$3004,$A14,'日次入力'!$B$5:$B$3004,L$4,'日次入力'!$N$5:$N$3004,'設定'!$B$7)))</f>
        <v/>
      </c>
      <c r="M14" s="47">
        <f>IF(OR($A14="",M$4=""),"",IF('設定'!$B$7="",SUMIFS('日次入力'!$I$5:$I$3004,'日次入力'!$C$5:$C$3004,$A14,'日次入力'!$B$5:$B$3004,M$4),SUMIFS('日次入力'!$I$5:$I$3004,'日次入力'!$C$5:$C$3004,$A14,'日次入力'!$B$5:$B$3004,M$4,'日次入力'!$N$5:$N$3004,'設定'!$B$7)))</f>
        <v/>
      </c>
      <c r="N14" s="47">
        <f>IF(OR($A14="",N$4=""),"",IF('設定'!$B$7="",SUMIFS('日次入力'!$I$5:$I$3004,'日次入力'!$C$5:$C$3004,$A14,'日次入力'!$B$5:$B$3004,N$4),SUMIFS('日次入力'!$I$5:$I$3004,'日次入力'!$C$5:$C$3004,$A14,'日次入力'!$B$5:$B$3004,N$4,'日次入力'!$N$5:$N$3004,'設定'!$B$7)))</f>
        <v/>
      </c>
      <c r="O14" s="47">
        <f>IF(OR($A14="",O$4=""),"",IF('設定'!$B$7="",SUMIFS('日次入力'!$I$5:$I$3004,'日次入力'!$C$5:$C$3004,$A14,'日次入力'!$B$5:$B$3004,O$4),SUMIFS('日次入力'!$I$5:$I$3004,'日次入力'!$C$5:$C$3004,$A14,'日次入力'!$B$5:$B$3004,O$4,'日次入力'!$N$5:$N$3004,'設定'!$B$7)))</f>
        <v/>
      </c>
      <c r="P14" s="47">
        <f>IF(OR($A14="",P$4=""),"",IF('設定'!$B$7="",SUMIFS('日次入力'!$I$5:$I$3004,'日次入力'!$C$5:$C$3004,$A14,'日次入力'!$B$5:$B$3004,P$4),SUMIFS('日次入力'!$I$5:$I$3004,'日次入力'!$C$5:$C$3004,$A14,'日次入力'!$B$5:$B$3004,P$4,'日次入力'!$N$5:$N$3004,'設定'!$B$7)))</f>
        <v/>
      </c>
      <c r="Q14" s="47">
        <f>IF(OR($A14="",Q$4=""),"",IF('設定'!$B$7="",SUMIFS('日次入力'!$I$5:$I$3004,'日次入力'!$C$5:$C$3004,$A14,'日次入力'!$B$5:$B$3004,Q$4),SUMIFS('日次入力'!$I$5:$I$3004,'日次入力'!$C$5:$C$3004,$A14,'日次入力'!$B$5:$B$3004,Q$4,'日次入力'!$N$5:$N$3004,'設定'!$B$7)))</f>
        <v/>
      </c>
      <c r="R14" s="47">
        <f>IF(OR($A14="",R$4=""),"",IF('設定'!$B$7="",SUMIFS('日次入力'!$I$5:$I$3004,'日次入力'!$C$5:$C$3004,$A14,'日次入力'!$B$5:$B$3004,R$4),SUMIFS('日次入力'!$I$5:$I$3004,'日次入力'!$C$5:$C$3004,$A14,'日次入力'!$B$5:$B$3004,R$4,'日次入力'!$N$5:$N$3004,'設定'!$B$7)))</f>
        <v/>
      </c>
      <c r="S14" s="47">
        <f>IF(OR($A14="",S$4=""),"",IF('設定'!$B$7="",SUMIFS('日次入力'!$I$5:$I$3004,'日次入力'!$C$5:$C$3004,$A14,'日次入力'!$B$5:$B$3004,S$4),SUMIFS('日次入力'!$I$5:$I$3004,'日次入力'!$C$5:$C$3004,$A14,'日次入力'!$B$5:$B$3004,S$4,'日次入力'!$N$5:$N$3004,'設定'!$B$7)))</f>
        <v/>
      </c>
      <c r="T14" s="47">
        <f>IF(OR($A14="",T$4=""),"",IF('設定'!$B$7="",SUMIFS('日次入力'!$I$5:$I$3004,'日次入力'!$C$5:$C$3004,$A14,'日次入力'!$B$5:$B$3004,T$4),SUMIFS('日次入力'!$I$5:$I$3004,'日次入力'!$C$5:$C$3004,$A14,'日次入力'!$B$5:$B$3004,T$4,'日次入力'!$N$5:$N$3004,'設定'!$B$7)))</f>
        <v/>
      </c>
      <c r="U14" s="47">
        <f>IF(OR($A14="",U$4=""),"",IF('設定'!$B$7="",SUMIFS('日次入力'!$I$5:$I$3004,'日次入力'!$C$5:$C$3004,$A14,'日次入力'!$B$5:$B$3004,U$4),SUMIFS('日次入力'!$I$5:$I$3004,'日次入力'!$C$5:$C$3004,$A14,'日次入力'!$B$5:$B$3004,U$4,'日次入力'!$N$5:$N$3004,'設定'!$B$7)))</f>
        <v/>
      </c>
      <c r="V14" s="47">
        <f>IF(OR($A14="",V$4=""),"",IF('設定'!$B$7="",SUMIFS('日次入力'!$I$5:$I$3004,'日次入力'!$C$5:$C$3004,$A14,'日次入力'!$B$5:$B$3004,V$4),SUMIFS('日次入力'!$I$5:$I$3004,'日次入力'!$C$5:$C$3004,$A14,'日次入力'!$B$5:$B$3004,V$4,'日次入力'!$N$5:$N$3004,'設定'!$B$7)))</f>
        <v/>
      </c>
      <c r="W14" s="73">
        <f>IF($A14="","",SUM(C14:V14))</f>
        <v/>
      </c>
    </row>
    <row r="15" ht="17" customHeight="1">
      <c r="A15" s="32">
        <f>IF('案件'!$A15="","",'案件'!$A15)</f>
        <v/>
      </c>
      <c r="B15" s="29">
        <f>IF($A15="","",'案件'!$B15&amp;"")</f>
        <v/>
      </c>
      <c r="C15" s="47">
        <f>IF(OR($A15="",C$4=""),"",IF('設定'!$B$7="",SUMIFS('日次入力'!$I$5:$I$3004,'日次入力'!$C$5:$C$3004,$A15,'日次入力'!$B$5:$B$3004,C$4),SUMIFS('日次入力'!$I$5:$I$3004,'日次入力'!$C$5:$C$3004,$A15,'日次入力'!$B$5:$B$3004,C$4,'日次入力'!$N$5:$N$3004,'設定'!$B$7)))</f>
        <v/>
      </c>
      <c r="D15" s="47">
        <f>IF(OR($A15="",D$4=""),"",IF('設定'!$B$7="",SUMIFS('日次入力'!$I$5:$I$3004,'日次入力'!$C$5:$C$3004,$A15,'日次入力'!$B$5:$B$3004,D$4),SUMIFS('日次入力'!$I$5:$I$3004,'日次入力'!$C$5:$C$3004,$A15,'日次入力'!$B$5:$B$3004,D$4,'日次入力'!$N$5:$N$3004,'設定'!$B$7)))</f>
        <v/>
      </c>
      <c r="E15" s="47">
        <f>IF(OR($A15="",E$4=""),"",IF('設定'!$B$7="",SUMIFS('日次入力'!$I$5:$I$3004,'日次入力'!$C$5:$C$3004,$A15,'日次入力'!$B$5:$B$3004,E$4),SUMIFS('日次入力'!$I$5:$I$3004,'日次入力'!$C$5:$C$3004,$A15,'日次入力'!$B$5:$B$3004,E$4,'日次入力'!$N$5:$N$3004,'設定'!$B$7)))</f>
        <v/>
      </c>
      <c r="F15" s="47">
        <f>IF(OR($A15="",F$4=""),"",IF('設定'!$B$7="",SUMIFS('日次入力'!$I$5:$I$3004,'日次入力'!$C$5:$C$3004,$A15,'日次入力'!$B$5:$B$3004,F$4),SUMIFS('日次入力'!$I$5:$I$3004,'日次入力'!$C$5:$C$3004,$A15,'日次入力'!$B$5:$B$3004,F$4,'日次入力'!$N$5:$N$3004,'設定'!$B$7)))</f>
        <v/>
      </c>
      <c r="G15" s="47">
        <f>IF(OR($A15="",G$4=""),"",IF('設定'!$B$7="",SUMIFS('日次入力'!$I$5:$I$3004,'日次入力'!$C$5:$C$3004,$A15,'日次入力'!$B$5:$B$3004,G$4),SUMIFS('日次入力'!$I$5:$I$3004,'日次入力'!$C$5:$C$3004,$A15,'日次入力'!$B$5:$B$3004,G$4,'日次入力'!$N$5:$N$3004,'設定'!$B$7)))</f>
        <v/>
      </c>
      <c r="H15" s="47">
        <f>IF(OR($A15="",H$4=""),"",IF('設定'!$B$7="",SUMIFS('日次入力'!$I$5:$I$3004,'日次入力'!$C$5:$C$3004,$A15,'日次入力'!$B$5:$B$3004,H$4),SUMIFS('日次入力'!$I$5:$I$3004,'日次入力'!$C$5:$C$3004,$A15,'日次入力'!$B$5:$B$3004,H$4,'日次入力'!$N$5:$N$3004,'設定'!$B$7)))</f>
        <v/>
      </c>
      <c r="I15" s="47">
        <f>IF(OR($A15="",I$4=""),"",IF('設定'!$B$7="",SUMIFS('日次入力'!$I$5:$I$3004,'日次入力'!$C$5:$C$3004,$A15,'日次入力'!$B$5:$B$3004,I$4),SUMIFS('日次入力'!$I$5:$I$3004,'日次入力'!$C$5:$C$3004,$A15,'日次入力'!$B$5:$B$3004,I$4,'日次入力'!$N$5:$N$3004,'設定'!$B$7)))</f>
        <v/>
      </c>
      <c r="J15" s="47">
        <f>IF(OR($A15="",J$4=""),"",IF('設定'!$B$7="",SUMIFS('日次入力'!$I$5:$I$3004,'日次入力'!$C$5:$C$3004,$A15,'日次入力'!$B$5:$B$3004,J$4),SUMIFS('日次入力'!$I$5:$I$3004,'日次入力'!$C$5:$C$3004,$A15,'日次入力'!$B$5:$B$3004,J$4,'日次入力'!$N$5:$N$3004,'設定'!$B$7)))</f>
        <v/>
      </c>
      <c r="K15" s="47">
        <f>IF(OR($A15="",K$4=""),"",IF('設定'!$B$7="",SUMIFS('日次入力'!$I$5:$I$3004,'日次入力'!$C$5:$C$3004,$A15,'日次入力'!$B$5:$B$3004,K$4),SUMIFS('日次入力'!$I$5:$I$3004,'日次入力'!$C$5:$C$3004,$A15,'日次入力'!$B$5:$B$3004,K$4,'日次入力'!$N$5:$N$3004,'設定'!$B$7)))</f>
        <v/>
      </c>
      <c r="L15" s="47">
        <f>IF(OR($A15="",L$4=""),"",IF('設定'!$B$7="",SUMIFS('日次入力'!$I$5:$I$3004,'日次入力'!$C$5:$C$3004,$A15,'日次入力'!$B$5:$B$3004,L$4),SUMIFS('日次入力'!$I$5:$I$3004,'日次入力'!$C$5:$C$3004,$A15,'日次入力'!$B$5:$B$3004,L$4,'日次入力'!$N$5:$N$3004,'設定'!$B$7)))</f>
        <v/>
      </c>
      <c r="M15" s="47">
        <f>IF(OR($A15="",M$4=""),"",IF('設定'!$B$7="",SUMIFS('日次入力'!$I$5:$I$3004,'日次入力'!$C$5:$C$3004,$A15,'日次入力'!$B$5:$B$3004,M$4),SUMIFS('日次入力'!$I$5:$I$3004,'日次入力'!$C$5:$C$3004,$A15,'日次入力'!$B$5:$B$3004,M$4,'日次入力'!$N$5:$N$3004,'設定'!$B$7)))</f>
        <v/>
      </c>
      <c r="N15" s="47">
        <f>IF(OR($A15="",N$4=""),"",IF('設定'!$B$7="",SUMIFS('日次入力'!$I$5:$I$3004,'日次入力'!$C$5:$C$3004,$A15,'日次入力'!$B$5:$B$3004,N$4),SUMIFS('日次入力'!$I$5:$I$3004,'日次入力'!$C$5:$C$3004,$A15,'日次入力'!$B$5:$B$3004,N$4,'日次入力'!$N$5:$N$3004,'設定'!$B$7)))</f>
        <v/>
      </c>
      <c r="O15" s="47">
        <f>IF(OR($A15="",O$4=""),"",IF('設定'!$B$7="",SUMIFS('日次入力'!$I$5:$I$3004,'日次入力'!$C$5:$C$3004,$A15,'日次入力'!$B$5:$B$3004,O$4),SUMIFS('日次入力'!$I$5:$I$3004,'日次入力'!$C$5:$C$3004,$A15,'日次入力'!$B$5:$B$3004,O$4,'日次入力'!$N$5:$N$3004,'設定'!$B$7)))</f>
        <v/>
      </c>
      <c r="P15" s="47">
        <f>IF(OR($A15="",P$4=""),"",IF('設定'!$B$7="",SUMIFS('日次入力'!$I$5:$I$3004,'日次入力'!$C$5:$C$3004,$A15,'日次入力'!$B$5:$B$3004,P$4),SUMIFS('日次入力'!$I$5:$I$3004,'日次入力'!$C$5:$C$3004,$A15,'日次入力'!$B$5:$B$3004,P$4,'日次入力'!$N$5:$N$3004,'設定'!$B$7)))</f>
        <v/>
      </c>
      <c r="Q15" s="47">
        <f>IF(OR($A15="",Q$4=""),"",IF('設定'!$B$7="",SUMIFS('日次入力'!$I$5:$I$3004,'日次入力'!$C$5:$C$3004,$A15,'日次入力'!$B$5:$B$3004,Q$4),SUMIFS('日次入力'!$I$5:$I$3004,'日次入力'!$C$5:$C$3004,$A15,'日次入力'!$B$5:$B$3004,Q$4,'日次入力'!$N$5:$N$3004,'設定'!$B$7)))</f>
        <v/>
      </c>
      <c r="R15" s="47">
        <f>IF(OR($A15="",R$4=""),"",IF('設定'!$B$7="",SUMIFS('日次入力'!$I$5:$I$3004,'日次入力'!$C$5:$C$3004,$A15,'日次入力'!$B$5:$B$3004,R$4),SUMIFS('日次入力'!$I$5:$I$3004,'日次入力'!$C$5:$C$3004,$A15,'日次入力'!$B$5:$B$3004,R$4,'日次入力'!$N$5:$N$3004,'設定'!$B$7)))</f>
        <v/>
      </c>
      <c r="S15" s="47">
        <f>IF(OR($A15="",S$4=""),"",IF('設定'!$B$7="",SUMIFS('日次入力'!$I$5:$I$3004,'日次入力'!$C$5:$C$3004,$A15,'日次入力'!$B$5:$B$3004,S$4),SUMIFS('日次入力'!$I$5:$I$3004,'日次入力'!$C$5:$C$3004,$A15,'日次入力'!$B$5:$B$3004,S$4,'日次入力'!$N$5:$N$3004,'設定'!$B$7)))</f>
        <v/>
      </c>
      <c r="T15" s="47">
        <f>IF(OR($A15="",T$4=""),"",IF('設定'!$B$7="",SUMIFS('日次入力'!$I$5:$I$3004,'日次入力'!$C$5:$C$3004,$A15,'日次入力'!$B$5:$B$3004,T$4),SUMIFS('日次入力'!$I$5:$I$3004,'日次入力'!$C$5:$C$3004,$A15,'日次入力'!$B$5:$B$3004,T$4,'日次入力'!$N$5:$N$3004,'設定'!$B$7)))</f>
        <v/>
      </c>
      <c r="U15" s="47">
        <f>IF(OR($A15="",U$4=""),"",IF('設定'!$B$7="",SUMIFS('日次入力'!$I$5:$I$3004,'日次入力'!$C$5:$C$3004,$A15,'日次入力'!$B$5:$B$3004,U$4),SUMIFS('日次入力'!$I$5:$I$3004,'日次入力'!$C$5:$C$3004,$A15,'日次入力'!$B$5:$B$3004,U$4,'日次入力'!$N$5:$N$3004,'設定'!$B$7)))</f>
        <v/>
      </c>
      <c r="V15" s="47">
        <f>IF(OR($A15="",V$4=""),"",IF('設定'!$B$7="",SUMIFS('日次入力'!$I$5:$I$3004,'日次入力'!$C$5:$C$3004,$A15,'日次入力'!$B$5:$B$3004,V$4),SUMIFS('日次入力'!$I$5:$I$3004,'日次入力'!$C$5:$C$3004,$A15,'日次入力'!$B$5:$B$3004,V$4,'日次入力'!$N$5:$N$3004,'設定'!$B$7)))</f>
        <v/>
      </c>
      <c r="W15" s="73">
        <f>IF($A15="","",SUM(C15:V15))</f>
        <v/>
      </c>
    </row>
    <row r="16" ht="17" customHeight="1">
      <c r="A16" s="32">
        <f>IF('案件'!$A16="","",'案件'!$A16)</f>
        <v/>
      </c>
      <c r="B16" s="29">
        <f>IF($A16="","",'案件'!$B16&amp;"")</f>
        <v/>
      </c>
      <c r="C16" s="47">
        <f>IF(OR($A16="",C$4=""),"",IF('設定'!$B$7="",SUMIFS('日次入力'!$I$5:$I$3004,'日次入力'!$C$5:$C$3004,$A16,'日次入力'!$B$5:$B$3004,C$4),SUMIFS('日次入力'!$I$5:$I$3004,'日次入力'!$C$5:$C$3004,$A16,'日次入力'!$B$5:$B$3004,C$4,'日次入力'!$N$5:$N$3004,'設定'!$B$7)))</f>
        <v/>
      </c>
      <c r="D16" s="47">
        <f>IF(OR($A16="",D$4=""),"",IF('設定'!$B$7="",SUMIFS('日次入力'!$I$5:$I$3004,'日次入力'!$C$5:$C$3004,$A16,'日次入力'!$B$5:$B$3004,D$4),SUMIFS('日次入力'!$I$5:$I$3004,'日次入力'!$C$5:$C$3004,$A16,'日次入力'!$B$5:$B$3004,D$4,'日次入力'!$N$5:$N$3004,'設定'!$B$7)))</f>
        <v/>
      </c>
      <c r="E16" s="47">
        <f>IF(OR($A16="",E$4=""),"",IF('設定'!$B$7="",SUMIFS('日次入力'!$I$5:$I$3004,'日次入力'!$C$5:$C$3004,$A16,'日次入力'!$B$5:$B$3004,E$4),SUMIFS('日次入力'!$I$5:$I$3004,'日次入力'!$C$5:$C$3004,$A16,'日次入力'!$B$5:$B$3004,E$4,'日次入力'!$N$5:$N$3004,'設定'!$B$7)))</f>
        <v/>
      </c>
      <c r="F16" s="47">
        <f>IF(OR($A16="",F$4=""),"",IF('設定'!$B$7="",SUMIFS('日次入力'!$I$5:$I$3004,'日次入力'!$C$5:$C$3004,$A16,'日次入力'!$B$5:$B$3004,F$4),SUMIFS('日次入力'!$I$5:$I$3004,'日次入力'!$C$5:$C$3004,$A16,'日次入力'!$B$5:$B$3004,F$4,'日次入力'!$N$5:$N$3004,'設定'!$B$7)))</f>
        <v/>
      </c>
      <c r="G16" s="47">
        <f>IF(OR($A16="",G$4=""),"",IF('設定'!$B$7="",SUMIFS('日次入力'!$I$5:$I$3004,'日次入力'!$C$5:$C$3004,$A16,'日次入力'!$B$5:$B$3004,G$4),SUMIFS('日次入力'!$I$5:$I$3004,'日次入力'!$C$5:$C$3004,$A16,'日次入力'!$B$5:$B$3004,G$4,'日次入力'!$N$5:$N$3004,'設定'!$B$7)))</f>
        <v/>
      </c>
      <c r="H16" s="47">
        <f>IF(OR($A16="",H$4=""),"",IF('設定'!$B$7="",SUMIFS('日次入力'!$I$5:$I$3004,'日次入力'!$C$5:$C$3004,$A16,'日次入力'!$B$5:$B$3004,H$4),SUMIFS('日次入力'!$I$5:$I$3004,'日次入力'!$C$5:$C$3004,$A16,'日次入力'!$B$5:$B$3004,H$4,'日次入力'!$N$5:$N$3004,'設定'!$B$7)))</f>
        <v/>
      </c>
      <c r="I16" s="47">
        <f>IF(OR($A16="",I$4=""),"",IF('設定'!$B$7="",SUMIFS('日次入力'!$I$5:$I$3004,'日次入力'!$C$5:$C$3004,$A16,'日次入力'!$B$5:$B$3004,I$4),SUMIFS('日次入力'!$I$5:$I$3004,'日次入力'!$C$5:$C$3004,$A16,'日次入力'!$B$5:$B$3004,I$4,'日次入力'!$N$5:$N$3004,'設定'!$B$7)))</f>
        <v/>
      </c>
      <c r="J16" s="47">
        <f>IF(OR($A16="",J$4=""),"",IF('設定'!$B$7="",SUMIFS('日次入力'!$I$5:$I$3004,'日次入力'!$C$5:$C$3004,$A16,'日次入力'!$B$5:$B$3004,J$4),SUMIFS('日次入力'!$I$5:$I$3004,'日次入力'!$C$5:$C$3004,$A16,'日次入力'!$B$5:$B$3004,J$4,'日次入力'!$N$5:$N$3004,'設定'!$B$7)))</f>
        <v/>
      </c>
      <c r="K16" s="47">
        <f>IF(OR($A16="",K$4=""),"",IF('設定'!$B$7="",SUMIFS('日次入力'!$I$5:$I$3004,'日次入力'!$C$5:$C$3004,$A16,'日次入力'!$B$5:$B$3004,K$4),SUMIFS('日次入力'!$I$5:$I$3004,'日次入力'!$C$5:$C$3004,$A16,'日次入力'!$B$5:$B$3004,K$4,'日次入力'!$N$5:$N$3004,'設定'!$B$7)))</f>
        <v/>
      </c>
      <c r="L16" s="47">
        <f>IF(OR($A16="",L$4=""),"",IF('設定'!$B$7="",SUMIFS('日次入力'!$I$5:$I$3004,'日次入力'!$C$5:$C$3004,$A16,'日次入力'!$B$5:$B$3004,L$4),SUMIFS('日次入力'!$I$5:$I$3004,'日次入力'!$C$5:$C$3004,$A16,'日次入力'!$B$5:$B$3004,L$4,'日次入力'!$N$5:$N$3004,'設定'!$B$7)))</f>
        <v/>
      </c>
      <c r="M16" s="47">
        <f>IF(OR($A16="",M$4=""),"",IF('設定'!$B$7="",SUMIFS('日次入力'!$I$5:$I$3004,'日次入力'!$C$5:$C$3004,$A16,'日次入力'!$B$5:$B$3004,M$4),SUMIFS('日次入力'!$I$5:$I$3004,'日次入力'!$C$5:$C$3004,$A16,'日次入力'!$B$5:$B$3004,M$4,'日次入力'!$N$5:$N$3004,'設定'!$B$7)))</f>
        <v/>
      </c>
      <c r="N16" s="47">
        <f>IF(OR($A16="",N$4=""),"",IF('設定'!$B$7="",SUMIFS('日次入力'!$I$5:$I$3004,'日次入力'!$C$5:$C$3004,$A16,'日次入力'!$B$5:$B$3004,N$4),SUMIFS('日次入力'!$I$5:$I$3004,'日次入力'!$C$5:$C$3004,$A16,'日次入力'!$B$5:$B$3004,N$4,'日次入力'!$N$5:$N$3004,'設定'!$B$7)))</f>
        <v/>
      </c>
      <c r="O16" s="47">
        <f>IF(OR($A16="",O$4=""),"",IF('設定'!$B$7="",SUMIFS('日次入力'!$I$5:$I$3004,'日次入力'!$C$5:$C$3004,$A16,'日次入力'!$B$5:$B$3004,O$4),SUMIFS('日次入力'!$I$5:$I$3004,'日次入力'!$C$5:$C$3004,$A16,'日次入力'!$B$5:$B$3004,O$4,'日次入力'!$N$5:$N$3004,'設定'!$B$7)))</f>
        <v/>
      </c>
      <c r="P16" s="47">
        <f>IF(OR($A16="",P$4=""),"",IF('設定'!$B$7="",SUMIFS('日次入力'!$I$5:$I$3004,'日次入力'!$C$5:$C$3004,$A16,'日次入力'!$B$5:$B$3004,P$4),SUMIFS('日次入力'!$I$5:$I$3004,'日次入力'!$C$5:$C$3004,$A16,'日次入力'!$B$5:$B$3004,P$4,'日次入力'!$N$5:$N$3004,'設定'!$B$7)))</f>
        <v/>
      </c>
      <c r="Q16" s="47">
        <f>IF(OR($A16="",Q$4=""),"",IF('設定'!$B$7="",SUMIFS('日次入力'!$I$5:$I$3004,'日次入力'!$C$5:$C$3004,$A16,'日次入力'!$B$5:$B$3004,Q$4),SUMIFS('日次入力'!$I$5:$I$3004,'日次入力'!$C$5:$C$3004,$A16,'日次入力'!$B$5:$B$3004,Q$4,'日次入力'!$N$5:$N$3004,'設定'!$B$7)))</f>
        <v/>
      </c>
      <c r="R16" s="47">
        <f>IF(OR($A16="",R$4=""),"",IF('設定'!$B$7="",SUMIFS('日次入力'!$I$5:$I$3004,'日次入力'!$C$5:$C$3004,$A16,'日次入力'!$B$5:$B$3004,R$4),SUMIFS('日次入力'!$I$5:$I$3004,'日次入力'!$C$5:$C$3004,$A16,'日次入力'!$B$5:$B$3004,R$4,'日次入力'!$N$5:$N$3004,'設定'!$B$7)))</f>
        <v/>
      </c>
      <c r="S16" s="47">
        <f>IF(OR($A16="",S$4=""),"",IF('設定'!$B$7="",SUMIFS('日次入力'!$I$5:$I$3004,'日次入力'!$C$5:$C$3004,$A16,'日次入力'!$B$5:$B$3004,S$4),SUMIFS('日次入力'!$I$5:$I$3004,'日次入力'!$C$5:$C$3004,$A16,'日次入力'!$B$5:$B$3004,S$4,'日次入力'!$N$5:$N$3004,'設定'!$B$7)))</f>
        <v/>
      </c>
      <c r="T16" s="47">
        <f>IF(OR($A16="",T$4=""),"",IF('設定'!$B$7="",SUMIFS('日次入力'!$I$5:$I$3004,'日次入力'!$C$5:$C$3004,$A16,'日次入力'!$B$5:$B$3004,T$4),SUMIFS('日次入力'!$I$5:$I$3004,'日次入力'!$C$5:$C$3004,$A16,'日次入力'!$B$5:$B$3004,T$4,'日次入力'!$N$5:$N$3004,'設定'!$B$7)))</f>
        <v/>
      </c>
      <c r="U16" s="47">
        <f>IF(OR($A16="",U$4=""),"",IF('設定'!$B$7="",SUMIFS('日次入力'!$I$5:$I$3004,'日次入力'!$C$5:$C$3004,$A16,'日次入力'!$B$5:$B$3004,U$4),SUMIFS('日次入力'!$I$5:$I$3004,'日次入力'!$C$5:$C$3004,$A16,'日次入力'!$B$5:$B$3004,U$4,'日次入力'!$N$5:$N$3004,'設定'!$B$7)))</f>
        <v/>
      </c>
      <c r="V16" s="47">
        <f>IF(OR($A16="",V$4=""),"",IF('設定'!$B$7="",SUMIFS('日次入力'!$I$5:$I$3004,'日次入力'!$C$5:$C$3004,$A16,'日次入力'!$B$5:$B$3004,V$4),SUMIFS('日次入力'!$I$5:$I$3004,'日次入力'!$C$5:$C$3004,$A16,'日次入力'!$B$5:$B$3004,V$4,'日次入力'!$N$5:$N$3004,'設定'!$B$7)))</f>
        <v/>
      </c>
      <c r="W16" s="73">
        <f>IF($A16="","",SUM(C16:V16))</f>
        <v/>
      </c>
    </row>
    <row r="17" ht="17" customHeight="1">
      <c r="A17" s="32">
        <f>IF('案件'!$A17="","",'案件'!$A17)</f>
        <v/>
      </c>
      <c r="B17" s="29">
        <f>IF($A17="","",'案件'!$B17&amp;"")</f>
        <v/>
      </c>
      <c r="C17" s="47">
        <f>IF(OR($A17="",C$4=""),"",IF('設定'!$B$7="",SUMIFS('日次入力'!$I$5:$I$3004,'日次入力'!$C$5:$C$3004,$A17,'日次入力'!$B$5:$B$3004,C$4),SUMIFS('日次入力'!$I$5:$I$3004,'日次入力'!$C$5:$C$3004,$A17,'日次入力'!$B$5:$B$3004,C$4,'日次入力'!$N$5:$N$3004,'設定'!$B$7)))</f>
        <v/>
      </c>
      <c r="D17" s="47">
        <f>IF(OR($A17="",D$4=""),"",IF('設定'!$B$7="",SUMIFS('日次入力'!$I$5:$I$3004,'日次入力'!$C$5:$C$3004,$A17,'日次入力'!$B$5:$B$3004,D$4),SUMIFS('日次入力'!$I$5:$I$3004,'日次入力'!$C$5:$C$3004,$A17,'日次入力'!$B$5:$B$3004,D$4,'日次入力'!$N$5:$N$3004,'設定'!$B$7)))</f>
        <v/>
      </c>
      <c r="E17" s="47">
        <f>IF(OR($A17="",E$4=""),"",IF('設定'!$B$7="",SUMIFS('日次入力'!$I$5:$I$3004,'日次入力'!$C$5:$C$3004,$A17,'日次入力'!$B$5:$B$3004,E$4),SUMIFS('日次入力'!$I$5:$I$3004,'日次入力'!$C$5:$C$3004,$A17,'日次入力'!$B$5:$B$3004,E$4,'日次入力'!$N$5:$N$3004,'設定'!$B$7)))</f>
        <v/>
      </c>
      <c r="F17" s="47">
        <f>IF(OR($A17="",F$4=""),"",IF('設定'!$B$7="",SUMIFS('日次入力'!$I$5:$I$3004,'日次入力'!$C$5:$C$3004,$A17,'日次入力'!$B$5:$B$3004,F$4),SUMIFS('日次入力'!$I$5:$I$3004,'日次入力'!$C$5:$C$3004,$A17,'日次入力'!$B$5:$B$3004,F$4,'日次入力'!$N$5:$N$3004,'設定'!$B$7)))</f>
        <v/>
      </c>
      <c r="G17" s="47">
        <f>IF(OR($A17="",G$4=""),"",IF('設定'!$B$7="",SUMIFS('日次入力'!$I$5:$I$3004,'日次入力'!$C$5:$C$3004,$A17,'日次入力'!$B$5:$B$3004,G$4),SUMIFS('日次入力'!$I$5:$I$3004,'日次入力'!$C$5:$C$3004,$A17,'日次入力'!$B$5:$B$3004,G$4,'日次入力'!$N$5:$N$3004,'設定'!$B$7)))</f>
        <v/>
      </c>
      <c r="H17" s="47">
        <f>IF(OR($A17="",H$4=""),"",IF('設定'!$B$7="",SUMIFS('日次入力'!$I$5:$I$3004,'日次入力'!$C$5:$C$3004,$A17,'日次入力'!$B$5:$B$3004,H$4),SUMIFS('日次入力'!$I$5:$I$3004,'日次入力'!$C$5:$C$3004,$A17,'日次入力'!$B$5:$B$3004,H$4,'日次入力'!$N$5:$N$3004,'設定'!$B$7)))</f>
        <v/>
      </c>
      <c r="I17" s="47">
        <f>IF(OR($A17="",I$4=""),"",IF('設定'!$B$7="",SUMIFS('日次入力'!$I$5:$I$3004,'日次入力'!$C$5:$C$3004,$A17,'日次入力'!$B$5:$B$3004,I$4),SUMIFS('日次入力'!$I$5:$I$3004,'日次入力'!$C$5:$C$3004,$A17,'日次入力'!$B$5:$B$3004,I$4,'日次入力'!$N$5:$N$3004,'設定'!$B$7)))</f>
        <v/>
      </c>
      <c r="J17" s="47">
        <f>IF(OR($A17="",J$4=""),"",IF('設定'!$B$7="",SUMIFS('日次入力'!$I$5:$I$3004,'日次入力'!$C$5:$C$3004,$A17,'日次入力'!$B$5:$B$3004,J$4),SUMIFS('日次入力'!$I$5:$I$3004,'日次入力'!$C$5:$C$3004,$A17,'日次入力'!$B$5:$B$3004,J$4,'日次入力'!$N$5:$N$3004,'設定'!$B$7)))</f>
        <v/>
      </c>
      <c r="K17" s="47">
        <f>IF(OR($A17="",K$4=""),"",IF('設定'!$B$7="",SUMIFS('日次入力'!$I$5:$I$3004,'日次入力'!$C$5:$C$3004,$A17,'日次入力'!$B$5:$B$3004,K$4),SUMIFS('日次入力'!$I$5:$I$3004,'日次入力'!$C$5:$C$3004,$A17,'日次入力'!$B$5:$B$3004,K$4,'日次入力'!$N$5:$N$3004,'設定'!$B$7)))</f>
        <v/>
      </c>
      <c r="L17" s="47">
        <f>IF(OR($A17="",L$4=""),"",IF('設定'!$B$7="",SUMIFS('日次入力'!$I$5:$I$3004,'日次入力'!$C$5:$C$3004,$A17,'日次入力'!$B$5:$B$3004,L$4),SUMIFS('日次入力'!$I$5:$I$3004,'日次入力'!$C$5:$C$3004,$A17,'日次入力'!$B$5:$B$3004,L$4,'日次入力'!$N$5:$N$3004,'設定'!$B$7)))</f>
        <v/>
      </c>
      <c r="M17" s="47">
        <f>IF(OR($A17="",M$4=""),"",IF('設定'!$B$7="",SUMIFS('日次入力'!$I$5:$I$3004,'日次入力'!$C$5:$C$3004,$A17,'日次入力'!$B$5:$B$3004,M$4),SUMIFS('日次入力'!$I$5:$I$3004,'日次入力'!$C$5:$C$3004,$A17,'日次入力'!$B$5:$B$3004,M$4,'日次入力'!$N$5:$N$3004,'設定'!$B$7)))</f>
        <v/>
      </c>
      <c r="N17" s="47">
        <f>IF(OR($A17="",N$4=""),"",IF('設定'!$B$7="",SUMIFS('日次入力'!$I$5:$I$3004,'日次入力'!$C$5:$C$3004,$A17,'日次入力'!$B$5:$B$3004,N$4),SUMIFS('日次入力'!$I$5:$I$3004,'日次入力'!$C$5:$C$3004,$A17,'日次入力'!$B$5:$B$3004,N$4,'日次入力'!$N$5:$N$3004,'設定'!$B$7)))</f>
        <v/>
      </c>
      <c r="O17" s="47">
        <f>IF(OR($A17="",O$4=""),"",IF('設定'!$B$7="",SUMIFS('日次入力'!$I$5:$I$3004,'日次入力'!$C$5:$C$3004,$A17,'日次入力'!$B$5:$B$3004,O$4),SUMIFS('日次入力'!$I$5:$I$3004,'日次入力'!$C$5:$C$3004,$A17,'日次入力'!$B$5:$B$3004,O$4,'日次入力'!$N$5:$N$3004,'設定'!$B$7)))</f>
        <v/>
      </c>
      <c r="P17" s="47">
        <f>IF(OR($A17="",P$4=""),"",IF('設定'!$B$7="",SUMIFS('日次入力'!$I$5:$I$3004,'日次入力'!$C$5:$C$3004,$A17,'日次入力'!$B$5:$B$3004,P$4),SUMIFS('日次入力'!$I$5:$I$3004,'日次入力'!$C$5:$C$3004,$A17,'日次入力'!$B$5:$B$3004,P$4,'日次入力'!$N$5:$N$3004,'設定'!$B$7)))</f>
        <v/>
      </c>
      <c r="Q17" s="47">
        <f>IF(OR($A17="",Q$4=""),"",IF('設定'!$B$7="",SUMIFS('日次入力'!$I$5:$I$3004,'日次入力'!$C$5:$C$3004,$A17,'日次入力'!$B$5:$B$3004,Q$4),SUMIFS('日次入力'!$I$5:$I$3004,'日次入力'!$C$5:$C$3004,$A17,'日次入力'!$B$5:$B$3004,Q$4,'日次入力'!$N$5:$N$3004,'設定'!$B$7)))</f>
        <v/>
      </c>
      <c r="R17" s="47">
        <f>IF(OR($A17="",R$4=""),"",IF('設定'!$B$7="",SUMIFS('日次入力'!$I$5:$I$3004,'日次入力'!$C$5:$C$3004,$A17,'日次入力'!$B$5:$B$3004,R$4),SUMIFS('日次入力'!$I$5:$I$3004,'日次入力'!$C$5:$C$3004,$A17,'日次入力'!$B$5:$B$3004,R$4,'日次入力'!$N$5:$N$3004,'設定'!$B$7)))</f>
        <v/>
      </c>
      <c r="S17" s="47">
        <f>IF(OR($A17="",S$4=""),"",IF('設定'!$B$7="",SUMIFS('日次入力'!$I$5:$I$3004,'日次入力'!$C$5:$C$3004,$A17,'日次入力'!$B$5:$B$3004,S$4),SUMIFS('日次入力'!$I$5:$I$3004,'日次入力'!$C$5:$C$3004,$A17,'日次入力'!$B$5:$B$3004,S$4,'日次入力'!$N$5:$N$3004,'設定'!$B$7)))</f>
        <v/>
      </c>
      <c r="T17" s="47">
        <f>IF(OR($A17="",T$4=""),"",IF('設定'!$B$7="",SUMIFS('日次入力'!$I$5:$I$3004,'日次入力'!$C$5:$C$3004,$A17,'日次入力'!$B$5:$B$3004,T$4),SUMIFS('日次入力'!$I$5:$I$3004,'日次入力'!$C$5:$C$3004,$A17,'日次入力'!$B$5:$B$3004,T$4,'日次入力'!$N$5:$N$3004,'設定'!$B$7)))</f>
        <v/>
      </c>
      <c r="U17" s="47">
        <f>IF(OR($A17="",U$4=""),"",IF('設定'!$B$7="",SUMIFS('日次入力'!$I$5:$I$3004,'日次入力'!$C$5:$C$3004,$A17,'日次入力'!$B$5:$B$3004,U$4),SUMIFS('日次入力'!$I$5:$I$3004,'日次入力'!$C$5:$C$3004,$A17,'日次入力'!$B$5:$B$3004,U$4,'日次入力'!$N$5:$N$3004,'設定'!$B$7)))</f>
        <v/>
      </c>
      <c r="V17" s="47">
        <f>IF(OR($A17="",V$4=""),"",IF('設定'!$B$7="",SUMIFS('日次入力'!$I$5:$I$3004,'日次入力'!$C$5:$C$3004,$A17,'日次入力'!$B$5:$B$3004,V$4),SUMIFS('日次入力'!$I$5:$I$3004,'日次入力'!$C$5:$C$3004,$A17,'日次入力'!$B$5:$B$3004,V$4,'日次入力'!$N$5:$N$3004,'設定'!$B$7)))</f>
        <v/>
      </c>
      <c r="W17" s="73">
        <f>IF($A17="","",SUM(C17:V17))</f>
        <v/>
      </c>
    </row>
    <row r="18" ht="17" customHeight="1">
      <c r="A18" s="32">
        <f>IF('案件'!$A18="","",'案件'!$A18)</f>
        <v/>
      </c>
      <c r="B18" s="29">
        <f>IF($A18="","",'案件'!$B18&amp;"")</f>
        <v/>
      </c>
      <c r="C18" s="47">
        <f>IF(OR($A18="",C$4=""),"",IF('設定'!$B$7="",SUMIFS('日次入力'!$I$5:$I$3004,'日次入力'!$C$5:$C$3004,$A18,'日次入力'!$B$5:$B$3004,C$4),SUMIFS('日次入力'!$I$5:$I$3004,'日次入力'!$C$5:$C$3004,$A18,'日次入力'!$B$5:$B$3004,C$4,'日次入力'!$N$5:$N$3004,'設定'!$B$7)))</f>
        <v/>
      </c>
      <c r="D18" s="47">
        <f>IF(OR($A18="",D$4=""),"",IF('設定'!$B$7="",SUMIFS('日次入力'!$I$5:$I$3004,'日次入力'!$C$5:$C$3004,$A18,'日次入力'!$B$5:$B$3004,D$4),SUMIFS('日次入力'!$I$5:$I$3004,'日次入力'!$C$5:$C$3004,$A18,'日次入力'!$B$5:$B$3004,D$4,'日次入力'!$N$5:$N$3004,'設定'!$B$7)))</f>
        <v/>
      </c>
      <c r="E18" s="47">
        <f>IF(OR($A18="",E$4=""),"",IF('設定'!$B$7="",SUMIFS('日次入力'!$I$5:$I$3004,'日次入力'!$C$5:$C$3004,$A18,'日次入力'!$B$5:$B$3004,E$4),SUMIFS('日次入力'!$I$5:$I$3004,'日次入力'!$C$5:$C$3004,$A18,'日次入力'!$B$5:$B$3004,E$4,'日次入力'!$N$5:$N$3004,'設定'!$B$7)))</f>
        <v/>
      </c>
      <c r="F18" s="47">
        <f>IF(OR($A18="",F$4=""),"",IF('設定'!$B$7="",SUMIFS('日次入力'!$I$5:$I$3004,'日次入力'!$C$5:$C$3004,$A18,'日次入力'!$B$5:$B$3004,F$4),SUMIFS('日次入力'!$I$5:$I$3004,'日次入力'!$C$5:$C$3004,$A18,'日次入力'!$B$5:$B$3004,F$4,'日次入力'!$N$5:$N$3004,'設定'!$B$7)))</f>
        <v/>
      </c>
      <c r="G18" s="47">
        <f>IF(OR($A18="",G$4=""),"",IF('設定'!$B$7="",SUMIFS('日次入力'!$I$5:$I$3004,'日次入力'!$C$5:$C$3004,$A18,'日次入力'!$B$5:$B$3004,G$4),SUMIFS('日次入力'!$I$5:$I$3004,'日次入力'!$C$5:$C$3004,$A18,'日次入力'!$B$5:$B$3004,G$4,'日次入力'!$N$5:$N$3004,'設定'!$B$7)))</f>
        <v/>
      </c>
      <c r="H18" s="47">
        <f>IF(OR($A18="",H$4=""),"",IF('設定'!$B$7="",SUMIFS('日次入力'!$I$5:$I$3004,'日次入力'!$C$5:$C$3004,$A18,'日次入力'!$B$5:$B$3004,H$4),SUMIFS('日次入力'!$I$5:$I$3004,'日次入力'!$C$5:$C$3004,$A18,'日次入力'!$B$5:$B$3004,H$4,'日次入力'!$N$5:$N$3004,'設定'!$B$7)))</f>
        <v/>
      </c>
      <c r="I18" s="47">
        <f>IF(OR($A18="",I$4=""),"",IF('設定'!$B$7="",SUMIFS('日次入力'!$I$5:$I$3004,'日次入力'!$C$5:$C$3004,$A18,'日次入力'!$B$5:$B$3004,I$4),SUMIFS('日次入力'!$I$5:$I$3004,'日次入力'!$C$5:$C$3004,$A18,'日次入力'!$B$5:$B$3004,I$4,'日次入力'!$N$5:$N$3004,'設定'!$B$7)))</f>
        <v/>
      </c>
      <c r="J18" s="47">
        <f>IF(OR($A18="",J$4=""),"",IF('設定'!$B$7="",SUMIFS('日次入力'!$I$5:$I$3004,'日次入力'!$C$5:$C$3004,$A18,'日次入力'!$B$5:$B$3004,J$4),SUMIFS('日次入力'!$I$5:$I$3004,'日次入力'!$C$5:$C$3004,$A18,'日次入力'!$B$5:$B$3004,J$4,'日次入力'!$N$5:$N$3004,'設定'!$B$7)))</f>
        <v/>
      </c>
      <c r="K18" s="47">
        <f>IF(OR($A18="",K$4=""),"",IF('設定'!$B$7="",SUMIFS('日次入力'!$I$5:$I$3004,'日次入力'!$C$5:$C$3004,$A18,'日次入力'!$B$5:$B$3004,K$4),SUMIFS('日次入力'!$I$5:$I$3004,'日次入力'!$C$5:$C$3004,$A18,'日次入力'!$B$5:$B$3004,K$4,'日次入力'!$N$5:$N$3004,'設定'!$B$7)))</f>
        <v/>
      </c>
      <c r="L18" s="47">
        <f>IF(OR($A18="",L$4=""),"",IF('設定'!$B$7="",SUMIFS('日次入力'!$I$5:$I$3004,'日次入力'!$C$5:$C$3004,$A18,'日次入力'!$B$5:$B$3004,L$4),SUMIFS('日次入力'!$I$5:$I$3004,'日次入力'!$C$5:$C$3004,$A18,'日次入力'!$B$5:$B$3004,L$4,'日次入力'!$N$5:$N$3004,'設定'!$B$7)))</f>
        <v/>
      </c>
      <c r="M18" s="47">
        <f>IF(OR($A18="",M$4=""),"",IF('設定'!$B$7="",SUMIFS('日次入力'!$I$5:$I$3004,'日次入力'!$C$5:$C$3004,$A18,'日次入力'!$B$5:$B$3004,M$4),SUMIFS('日次入力'!$I$5:$I$3004,'日次入力'!$C$5:$C$3004,$A18,'日次入力'!$B$5:$B$3004,M$4,'日次入力'!$N$5:$N$3004,'設定'!$B$7)))</f>
        <v/>
      </c>
      <c r="N18" s="47">
        <f>IF(OR($A18="",N$4=""),"",IF('設定'!$B$7="",SUMIFS('日次入力'!$I$5:$I$3004,'日次入力'!$C$5:$C$3004,$A18,'日次入力'!$B$5:$B$3004,N$4),SUMIFS('日次入力'!$I$5:$I$3004,'日次入力'!$C$5:$C$3004,$A18,'日次入力'!$B$5:$B$3004,N$4,'日次入力'!$N$5:$N$3004,'設定'!$B$7)))</f>
        <v/>
      </c>
      <c r="O18" s="47">
        <f>IF(OR($A18="",O$4=""),"",IF('設定'!$B$7="",SUMIFS('日次入力'!$I$5:$I$3004,'日次入力'!$C$5:$C$3004,$A18,'日次入力'!$B$5:$B$3004,O$4),SUMIFS('日次入力'!$I$5:$I$3004,'日次入力'!$C$5:$C$3004,$A18,'日次入力'!$B$5:$B$3004,O$4,'日次入力'!$N$5:$N$3004,'設定'!$B$7)))</f>
        <v/>
      </c>
      <c r="P18" s="47">
        <f>IF(OR($A18="",P$4=""),"",IF('設定'!$B$7="",SUMIFS('日次入力'!$I$5:$I$3004,'日次入力'!$C$5:$C$3004,$A18,'日次入力'!$B$5:$B$3004,P$4),SUMIFS('日次入力'!$I$5:$I$3004,'日次入力'!$C$5:$C$3004,$A18,'日次入力'!$B$5:$B$3004,P$4,'日次入力'!$N$5:$N$3004,'設定'!$B$7)))</f>
        <v/>
      </c>
      <c r="Q18" s="47">
        <f>IF(OR($A18="",Q$4=""),"",IF('設定'!$B$7="",SUMIFS('日次入力'!$I$5:$I$3004,'日次入力'!$C$5:$C$3004,$A18,'日次入力'!$B$5:$B$3004,Q$4),SUMIFS('日次入力'!$I$5:$I$3004,'日次入力'!$C$5:$C$3004,$A18,'日次入力'!$B$5:$B$3004,Q$4,'日次入力'!$N$5:$N$3004,'設定'!$B$7)))</f>
        <v/>
      </c>
      <c r="R18" s="47">
        <f>IF(OR($A18="",R$4=""),"",IF('設定'!$B$7="",SUMIFS('日次入力'!$I$5:$I$3004,'日次入力'!$C$5:$C$3004,$A18,'日次入力'!$B$5:$B$3004,R$4),SUMIFS('日次入力'!$I$5:$I$3004,'日次入力'!$C$5:$C$3004,$A18,'日次入力'!$B$5:$B$3004,R$4,'日次入力'!$N$5:$N$3004,'設定'!$B$7)))</f>
        <v/>
      </c>
      <c r="S18" s="47">
        <f>IF(OR($A18="",S$4=""),"",IF('設定'!$B$7="",SUMIFS('日次入力'!$I$5:$I$3004,'日次入力'!$C$5:$C$3004,$A18,'日次入力'!$B$5:$B$3004,S$4),SUMIFS('日次入力'!$I$5:$I$3004,'日次入力'!$C$5:$C$3004,$A18,'日次入力'!$B$5:$B$3004,S$4,'日次入力'!$N$5:$N$3004,'設定'!$B$7)))</f>
        <v/>
      </c>
      <c r="T18" s="47">
        <f>IF(OR($A18="",T$4=""),"",IF('設定'!$B$7="",SUMIFS('日次入力'!$I$5:$I$3004,'日次入力'!$C$5:$C$3004,$A18,'日次入力'!$B$5:$B$3004,T$4),SUMIFS('日次入力'!$I$5:$I$3004,'日次入力'!$C$5:$C$3004,$A18,'日次入力'!$B$5:$B$3004,T$4,'日次入力'!$N$5:$N$3004,'設定'!$B$7)))</f>
        <v/>
      </c>
      <c r="U18" s="47">
        <f>IF(OR($A18="",U$4=""),"",IF('設定'!$B$7="",SUMIFS('日次入力'!$I$5:$I$3004,'日次入力'!$C$5:$C$3004,$A18,'日次入力'!$B$5:$B$3004,U$4),SUMIFS('日次入力'!$I$5:$I$3004,'日次入力'!$C$5:$C$3004,$A18,'日次入力'!$B$5:$B$3004,U$4,'日次入力'!$N$5:$N$3004,'設定'!$B$7)))</f>
        <v/>
      </c>
      <c r="V18" s="47">
        <f>IF(OR($A18="",V$4=""),"",IF('設定'!$B$7="",SUMIFS('日次入力'!$I$5:$I$3004,'日次入力'!$C$5:$C$3004,$A18,'日次入力'!$B$5:$B$3004,V$4),SUMIFS('日次入力'!$I$5:$I$3004,'日次入力'!$C$5:$C$3004,$A18,'日次入力'!$B$5:$B$3004,V$4,'日次入力'!$N$5:$N$3004,'設定'!$B$7)))</f>
        <v/>
      </c>
      <c r="W18" s="73">
        <f>IF($A18="","",SUM(C18:V18))</f>
        <v/>
      </c>
    </row>
    <row r="19" ht="17" customHeight="1">
      <c r="A19" s="32">
        <f>IF('案件'!$A19="","",'案件'!$A19)</f>
        <v/>
      </c>
      <c r="B19" s="29">
        <f>IF($A19="","",'案件'!$B19&amp;"")</f>
        <v/>
      </c>
      <c r="C19" s="47">
        <f>IF(OR($A19="",C$4=""),"",IF('設定'!$B$7="",SUMIFS('日次入力'!$I$5:$I$3004,'日次入力'!$C$5:$C$3004,$A19,'日次入力'!$B$5:$B$3004,C$4),SUMIFS('日次入力'!$I$5:$I$3004,'日次入力'!$C$5:$C$3004,$A19,'日次入力'!$B$5:$B$3004,C$4,'日次入力'!$N$5:$N$3004,'設定'!$B$7)))</f>
        <v/>
      </c>
      <c r="D19" s="47">
        <f>IF(OR($A19="",D$4=""),"",IF('設定'!$B$7="",SUMIFS('日次入力'!$I$5:$I$3004,'日次入力'!$C$5:$C$3004,$A19,'日次入力'!$B$5:$B$3004,D$4),SUMIFS('日次入力'!$I$5:$I$3004,'日次入力'!$C$5:$C$3004,$A19,'日次入力'!$B$5:$B$3004,D$4,'日次入力'!$N$5:$N$3004,'設定'!$B$7)))</f>
        <v/>
      </c>
      <c r="E19" s="47">
        <f>IF(OR($A19="",E$4=""),"",IF('設定'!$B$7="",SUMIFS('日次入力'!$I$5:$I$3004,'日次入力'!$C$5:$C$3004,$A19,'日次入力'!$B$5:$B$3004,E$4),SUMIFS('日次入力'!$I$5:$I$3004,'日次入力'!$C$5:$C$3004,$A19,'日次入力'!$B$5:$B$3004,E$4,'日次入力'!$N$5:$N$3004,'設定'!$B$7)))</f>
        <v/>
      </c>
      <c r="F19" s="47">
        <f>IF(OR($A19="",F$4=""),"",IF('設定'!$B$7="",SUMIFS('日次入力'!$I$5:$I$3004,'日次入力'!$C$5:$C$3004,$A19,'日次入力'!$B$5:$B$3004,F$4),SUMIFS('日次入力'!$I$5:$I$3004,'日次入力'!$C$5:$C$3004,$A19,'日次入力'!$B$5:$B$3004,F$4,'日次入力'!$N$5:$N$3004,'設定'!$B$7)))</f>
        <v/>
      </c>
      <c r="G19" s="47">
        <f>IF(OR($A19="",G$4=""),"",IF('設定'!$B$7="",SUMIFS('日次入力'!$I$5:$I$3004,'日次入力'!$C$5:$C$3004,$A19,'日次入力'!$B$5:$B$3004,G$4),SUMIFS('日次入力'!$I$5:$I$3004,'日次入力'!$C$5:$C$3004,$A19,'日次入力'!$B$5:$B$3004,G$4,'日次入力'!$N$5:$N$3004,'設定'!$B$7)))</f>
        <v/>
      </c>
      <c r="H19" s="47">
        <f>IF(OR($A19="",H$4=""),"",IF('設定'!$B$7="",SUMIFS('日次入力'!$I$5:$I$3004,'日次入力'!$C$5:$C$3004,$A19,'日次入力'!$B$5:$B$3004,H$4),SUMIFS('日次入力'!$I$5:$I$3004,'日次入力'!$C$5:$C$3004,$A19,'日次入力'!$B$5:$B$3004,H$4,'日次入力'!$N$5:$N$3004,'設定'!$B$7)))</f>
        <v/>
      </c>
      <c r="I19" s="47">
        <f>IF(OR($A19="",I$4=""),"",IF('設定'!$B$7="",SUMIFS('日次入力'!$I$5:$I$3004,'日次入力'!$C$5:$C$3004,$A19,'日次入力'!$B$5:$B$3004,I$4),SUMIFS('日次入力'!$I$5:$I$3004,'日次入力'!$C$5:$C$3004,$A19,'日次入力'!$B$5:$B$3004,I$4,'日次入力'!$N$5:$N$3004,'設定'!$B$7)))</f>
        <v/>
      </c>
      <c r="J19" s="47">
        <f>IF(OR($A19="",J$4=""),"",IF('設定'!$B$7="",SUMIFS('日次入力'!$I$5:$I$3004,'日次入力'!$C$5:$C$3004,$A19,'日次入力'!$B$5:$B$3004,J$4),SUMIFS('日次入力'!$I$5:$I$3004,'日次入力'!$C$5:$C$3004,$A19,'日次入力'!$B$5:$B$3004,J$4,'日次入力'!$N$5:$N$3004,'設定'!$B$7)))</f>
        <v/>
      </c>
      <c r="K19" s="47">
        <f>IF(OR($A19="",K$4=""),"",IF('設定'!$B$7="",SUMIFS('日次入力'!$I$5:$I$3004,'日次入力'!$C$5:$C$3004,$A19,'日次入力'!$B$5:$B$3004,K$4),SUMIFS('日次入力'!$I$5:$I$3004,'日次入力'!$C$5:$C$3004,$A19,'日次入力'!$B$5:$B$3004,K$4,'日次入力'!$N$5:$N$3004,'設定'!$B$7)))</f>
        <v/>
      </c>
      <c r="L19" s="47">
        <f>IF(OR($A19="",L$4=""),"",IF('設定'!$B$7="",SUMIFS('日次入力'!$I$5:$I$3004,'日次入力'!$C$5:$C$3004,$A19,'日次入力'!$B$5:$B$3004,L$4),SUMIFS('日次入力'!$I$5:$I$3004,'日次入力'!$C$5:$C$3004,$A19,'日次入力'!$B$5:$B$3004,L$4,'日次入力'!$N$5:$N$3004,'設定'!$B$7)))</f>
        <v/>
      </c>
      <c r="M19" s="47">
        <f>IF(OR($A19="",M$4=""),"",IF('設定'!$B$7="",SUMIFS('日次入力'!$I$5:$I$3004,'日次入力'!$C$5:$C$3004,$A19,'日次入力'!$B$5:$B$3004,M$4),SUMIFS('日次入力'!$I$5:$I$3004,'日次入力'!$C$5:$C$3004,$A19,'日次入力'!$B$5:$B$3004,M$4,'日次入力'!$N$5:$N$3004,'設定'!$B$7)))</f>
        <v/>
      </c>
      <c r="N19" s="47">
        <f>IF(OR($A19="",N$4=""),"",IF('設定'!$B$7="",SUMIFS('日次入力'!$I$5:$I$3004,'日次入力'!$C$5:$C$3004,$A19,'日次入力'!$B$5:$B$3004,N$4),SUMIFS('日次入力'!$I$5:$I$3004,'日次入力'!$C$5:$C$3004,$A19,'日次入力'!$B$5:$B$3004,N$4,'日次入力'!$N$5:$N$3004,'設定'!$B$7)))</f>
        <v/>
      </c>
      <c r="O19" s="47">
        <f>IF(OR($A19="",O$4=""),"",IF('設定'!$B$7="",SUMIFS('日次入力'!$I$5:$I$3004,'日次入力'!$C$5:$C$3004,$A19,'日次入力'!$B$5:$B$3004,O$4),SUMIFS('日次入力'!$I$5:$I$3004,'日次入力'!$C$5:$C$3004,$A19,'日次入力'!$B$5:$B$3004,O$4,'日次入力'!$N$5:$N$3004,'設定'!$B$7)))</f>
        <v/>
      </c>
      <c r="P19" s="47">
        <f>IF(OR($A19="",P$4=""),"",IF('設定'!$B$7="",SUMIFS('日次入力'!$I$5:$I$3004,'日次入力'!$C$5:$C$3004,$A19,'日次入力'!$B$5:$B$3004,P$4),SUMIFS('日次入力'!$I$5:$I$3004,'日次入力'!$C$5:$C$3004,$A19,'日次入力'!$B$5:$B$3004,P$4,'日次入力'!$N$5:$N$3004,'設定'!$B$7)))</f>
        <v/>
      </c>
      <c r="Q19" s="47">
        <f>IF(OR($A19="",Q$4=""),"",IF('設定'!$B$7="",SUMIFS('日次入力'!$I$5:$I$3004,'日次入力'!$C$5:$C$3004,$A19,'日次入力'!$B$5:$B$3004,Q$4),SUMIFS('日次入力'!$I$5:$I$3004,'日次入力'!$C$5:$C$3004,$A19,'日次入力'!$B$5:$B$3004,Q$4,'日次入力'!$N$5:$N$3004,'設定'!$B$7)))</f>
        <v/>
      </c>
      <c r="R19" s="47">
        <f>IF(OR($A19="",R$4=""),"",IF('設定'!$B$7="",SUMIFS('日次入力'!$I$5:$I$3004,'日次入力'!$C$5:$C$3004,$A19,'日次入力'!$B$5:$B$3004,R$4),SUMIFS('日次入力'!$I$5:$I$3004,'日次入力'!$C$5:$C$3004,$A19,'日次入力'!$B$5:$B$3004,R$4,'日次入力'!$N$5:$N$3004,'設定'!$B$7)))</f>
        <v/>
      </c>
      <c r="S19" s="47">
        <f>IF(OR($A19="",S$4=""),"",IF('設定'!$B$7="",SUMIFS('日次入力'!$I$5:$I$3004,'日次入力'!$C$5:$C$3004,$A19,'日次入力'!$B$5:$B$3004,S$4),SUMIFS('日次入力'!$I$5:$I$3004,'日次入力'!$C$5:$C$3004,$A19,'日次入力'!$B$5:$B$3004,S$4,'日次入力'!$N$5:$N$3004,'設定'!$B$7)))</f>
        <v/>
      </c>
      <c r="T19" s="47">
        <f>IF(OR($A19="",T$4=""),"",IF('設定'!$B$7="",SUMIFS('日次入力'!$I$5:$I$3004,'日次入力'!$C$5:$C$3004,$A19,'日次入力'!$B$5:$B$3004,T$4),SUMIFS('日次入力'!$I$5:$I$3004,'日次入力'!$C$5:$C$3004,$A19,'日次入力'!$B$5:$B$3004,T$4,'日次入力'!$N$5:$N$3004,'設定'!$B$7)))</f>
        <v/>
      </c>
      <c r="U19" s="47">
        <f>IF(OR($A19="",U$4=""),"",IF('設定'!$B$7="",SUMIFS('日次入力'!$I$5:$I$3004,'日次入力'!$C$5:$C$3004,$A19,'日次入力'!$B$5:$B$3004,U$4),SUMIFS('日次入力'!$I$5:$I$3004,'日次入力'!$C$5:$C$3004,$A19,'日次入力'!$B$5:$B$3004,U$4,'日次入力'!$N$5:$N$3004,'設定'!$B$7)))</f>
        <v/>
      </c>
      <c r="V19" s="47">
        <f>IF(OR($A19="",V$4=""),"",IF('設定'!$B$7="",SUMIFS('日次入力'!$I$5:$I$3004,'日次入力'!$C$5:$C$3004,$A19,'日次入力'!$B$5:$B$3004,V$4),SUMIFS('日次入力'!$I$5:$I$3004,'日次入力'!$C$5:$C$3004,$A19,'日次入力'!$B$5:$B$3004,V$4,'日次入力'!$N$5:$N$3004,'設定'!$B$7)))</f>
        <v/>
      </c>
      <c r="W19" s="73">
        <f>IF($A19="","",SUM(C19:V19))</f>
        <v/>
      </c>
    </row>
    <row r="20" ht="17" customHeight="1">
      <c r="A20" s="32">
        <f>IF('案件'!$A20="","",'案件'!$A20)</f>
        <v/>
      </c>
      <c r="B20" s="29">
        <f>IF($A20="","",'案件'!$B20&amp;"")</f>
        <v/>
      </c>
      <c r="C20" s="47">
        <f>IF(OR($A20="",C$4=""),"",IF('設定'!$B$7="",SUMIFS('日次入力'!$I$5:$I$3004,'日次入力'!$C$5:$C$3004,$A20,'日次入力'!$B$5:$B$3004,C$4),SUMIFS('日次入力'!$I$5:$I$3004,'日次入力'!$C$5:$C$3004,$A20,'日次入力'!$B$5:$B$3004,C$4,'日次入力'!$N$5:$N$3004,'設定'!$B$7)))</f>
        <v/>
      </c>
      <c r="D20" s="47">
        <f>IF(OR($A20="",D$4=""),"",IF('設定'!$B$7="",SUMIFS('日次入力'!$I$5:$I$3004,'日次入力'!$C$5:$C$3004,$A20,'日次入力'!$B$5:$B$3004,D$4),SUMIFS('日次入力'!$I$5:$I$3004,'日次入力'!$C$5:$C$3004,$A20,'日次入力'!$B$5:$B$3004,D$4,'日次入力'!$N$5:$N$3004,'設定'!$B$7)))</f>
        <v/>
      </c>
      <c r="E20" s="47">
        <f>IF(OR($A20="",E$4=""),"",IF('設定'!$B$7="",SUMIFS('日次入力'!$I$5:$I$3004,'日次入力'!$C$5:$C$3004,$A20,'日次入力'!$B$5:$B$3004,E$4),SUMIFS('日次入力'!$I$5:$I$3004,'日次入力'!$C$5:$C$3004,$A20,'日次入力'!$B$5:$B$3004,E$4,'日次入力'!$N$5:$N$3004,'設定'!$B$7)))</f>
        <v/>
      </c>
      <c r="F20" s="47">
        <f>IF(OR($A20="",F$4=""),"",IF('設定'!$B$7="",SUMIFS('日次入力'!$I$5:$I$3004,'日次入力'!$C$5:$C$3004,$A20,'日次入力'!$B$5:$B$3004,F$4),SUMIFS('日次入力'!$I$5:$I$3004,'日次入力'!$C$5:$C$3004,$A20,'日次入力'!$B$5:$B$3004,F$4,'日次入力'!$N$5:$N$3004,'設定'!$B$7)))</f>
        <v/>
      </c>
      <c r="G20" s="47">
        <f>IF(OR($A20="",G$4=""),"",IF('設定'!$B$7="",SUMIFS('日次入力'!$I$5:$I$3004,'日次入力'!$C$5:$C$3004,$A20,'日次入力'!$B$5:$B$3004,G$4),SUMIFS('日次入力'!$I$5:$I$3004,'日次入力'!$C$5:$C$3004,$A20,'日次入力'!$B$5:$B$3004,G$4,'日次入力'!$N$5:$N$3004,'設定'!$B$7)))</f>
        <v/>
      </c>
      <c r="H20" s="47">
        <f>IF(OR($A20="",H$4=""),"",IF('設定'!$B$7="",SUMIFS('日次入力'!$I$5:$I$3004,'日次入力'!$C$5:$C$3004,$A20,'日次入力'!$B$5:$B$3004,H$4),SUMIFS('日次入力'!$I$5:$I$3004,'日次入力'!$C$5:$C$3004,$A20,'日次入力'!$B$5:$B$3004,H$4,'日次入力'!$N$5:$N$3004,'設定'!$B$7)))</f>
        <v/>
      </c>
      <c r="I20" s="47">
        <f>IF(OR($A20="",I$4=""),"",IF('設定'!$B$7="",SUMIFS('日次入力'!$I$5:$I$3004,'日次入力'!$C$5:$C$3004,$A20,'日次入力'!$B$5:$B$3004,I$4),SUMIFS('日次入力'!$I$5:$I$3004,'日次入力'!$C$5:$C$3004,$A20,'日次入力'!$B$5:$B$3004,I$4,'日次入力'!$N$5:$N$3004,'設定'!$B$7)))</f>
        <v/>
      </c>
      <c r="J20" s="47">
        <f>IF(OR($A20="",J$4=""),"",IF('設定'!$B$7="",SUMIFS('日次入力'!$I$5:$I$3004,'日次入力'!$C$5:$C$3004,$A20,'日次入力'!$B$5:$B$3004,J$4),SUMIFS('日次入力'!$I$5:$I$3004,'日次入力'!$C$5:$C$3004,$A20,'日次入力'!$B$5:$B$3004,J$4,'日次入力'!$N$5:$N$3004,'設定'!$B$7)))</f>
        <v/>
      </c>
      <c r="K20" s="47">
        <f>IF(OR($A20="",K$4=""),"",IF('設定'!$B$7="",SUMIFS('日次入力'!$I$5:$I$3004,'日次入力'!$C$5:$C$3004,$A20,'日次入力'!$B$5:$B$3004,K$4),SUMIFS('日次入力'!$I$5:$I$3004,'日次入力'!$C$5:$C$3004,$A20,'日次入力'!$B$5:$B$3004,K$4,'日次入力'!$N$5:$N$3004,'設定'!$B$7)))</f>
        <v/>
      </c>
      <c r="L20" s="47">
        <f>IF(OR($A20="",L$4=""),"",IF('設定'!$B$7="",SUMIFS('日次入力'!$I$5:$I$3004,'日次入力'!$C$5:$C$3004,$A20,'日次入力'!$B$5:$B$3004,L$4),SUMIFS('日次入力'!$I$5:$I$3004,'日次入力'!$C$5:$C$3004,$A20,'日次入力'!$B$5:$B$3004,L$4,'日次入力'!$N$5:$N$3004,'設定'!$B$7)))</f>
        <v/>
      </c>
      <c r="M20" s="47">
        <f>IF(OR($A20="",M$4=""),"",IF('設定'!$B$7="",SUMIFS('日次入力'!$I$5:$I$3004,'日次入力'!$C$5:$C$3004,$A20,'日次入力'!$B$5:$B$3004,M$4),SUMIFS('日次入力'!$I$5:$I$3004,'日次入力'!$C$5:$C$3004,$A20,'日次入力'!$B$5:$B$3004,M$4,'日次入力'!$N$5:$N$3004,'設定'!$B$7)))</f>
        <v/>
      </c>
      <c r="N20" s="47">
        <f>IF(OR($A20="",N$4=""),"",IF('設定'!$B$7="",SUMIFS('日次入力'!$I$5:$I$3004,'日次入力'!$C$5:$C$3004,$A20,'日次入力'!$B$5:$B$3004,N$4),SUMIFS('日次入力'!$I$5:$I$3004,'日次入力'!$C$5:$C$3004,$A20,'日次入力'!$B$5:$B$3004,N$4,'日次入力'!$N$5:$N$3004,'設定'!$B$7)))</f>
        <v/>
      </c>
      <c r="O20" s="47">
        <f>IF(OR($A20="",O$4=""),"",IF('設定'!$B$7="",SUMIFS('日次入力'!$I$5:$I$3004,'日次入力'!$C$5:$C$3004,$A20,'日次入力'!$B$5:$B$3004,O$4),SUMIFS('日次入力'!$I$5:$I$3004,'日次入力'!$C$5:$C$3004,$A20,'日次入力'!$B$5:$B$3004,O$4,'日次入力'!$N$5:$N$3004,'設定'!$B$7)))</f>
        <v/>
      </c>
      <c r="P20" s="47">
        <f>IF(OR($A20="",P$4=""),"",IF('設定'!$B$7="",SUMIFS('日次入力'!$I$5:$I$3004,'日次入力'!$C$5:$C$3004,$A20,'日次入力'!$B$5:$B$3004,P$4),SUMIFS('日次入力'!$I$5:$I$3004,'日次入力'!$C$5:$C$3004,$A20,'日次入力'!$B$5:$B$3004,P$4,'日次入力'!$N$5:$N$3004,'設定'!$B$7)))</f>
        <v/>
      </c>
      <c r="Q20" s="47">
        <f>IF(OR($A20="",Q$4=""),"",IF('設定'!$B$7="",SUMIFS('日次入力'!$I$5:$I$3004,'日次入力'!$C$5:$C$3004,$A20,'日次入力'!$B$5:$B$3004,Q$4),SUMIFS('日次入力'!$I$5:$I$3004,'日次入力'!$C$5:$C$3004,$A20,'日次入力'!$B$5:$B$3004,Q$4,'日次入力'!$N$5:$N$3004,'設定'!$B$7)))</f>
        <v/>
      </c>
      <c r="R20" s="47">
        <f>IF(OR($A20="",R$4=""),"",IF('設定'!$B$7="",SUMIFS('日次入力'!$I$5:$I$3004,'日次入力'!$C$5:$C$3004,$A20,'日次入力'!$B$5:$B$3004,R$4),SUMIFS('日次入力'!$I$5:$I$3004,'日次入力'!$C$5:$C$3004,$A20,'日次入力'!$B$5:$B$3004,R$4,'日次入力'!$N$5:$N$3004,'設定'!$B$7)))</f>
        <v/>
      </c>
      <c r="S20" s="47">
        <f>IF(OR($A20="",S$4=""),"",IF('設定'!$B$7="",SUMIFS('日次入力'!$I$5:$I$3004,'日次入力'!$C$5:$C$3004,$A20,'日次入力'!$B$5:$B$3004,S$4),SUMIFS('日次入力'!$I$5:$I$3004,'日次入力'!$C$5:$C$3004,$A20,'日次入力'!$B$5:$B$3004,S$4,'日次入力'!$N$5:$N$3004,'設定'!$B$7)))</f>
        <v/>
      </c>
      <c r="T20" s="47">
        <f>IF(OR($A20="",T$4=""),"",IF('設定'!$B$7="",SUMIFS('日次入力'!$I$5:$I$3004,'日次入力'!$C$5:$C$3004,$A20,'日次入力'!$B$5:$B$3004,T$4),SUMIFS('日次入力'!$I$5:$I$3004,'日次入力'!$C$5:$C$3004,$A20,'日次入力'!$B$5:$B$3004,T$4,'日次入力'!$N$5:$N$3004,'設定'!$B$7)))</f>
        <v/>
      </c>
      <c r="U20" s="47">
        <f>IF(OR($A20="",U$4=""),"",IF('設定'!$B$7="",SUMIFS('日次入力'!$I$5:$I$3004,'日次入力'!$C$5:$C$3004,$A20,'日次入力'!$B$5:$B$3004,U$4),SUMIFS('日次入力'!$I$5:$I$3004,'日次入力'!$C$5:$C$3004,$A20,'日次入力'!$B$5:$B$3004,U$4,'日次入力'!$N$5:$N$3004,'設定'!$B$7)))</f>
        <v/>
      </c>
      <c r="V20" s="47">
        <f>IF(OR($A20="",V$4=""),"",IF('設定'!$B$7="",SUMIFS('日次入力'!$I$5:$I$3004,'日次入力'!$C$5:$C$3004,$A20,'日次入力'!$B$5:$B$3004,V$4),SUMIFS('日次入力'!$I$5:$I$3004,'日次入力'!$C$5:$C$3004,$A20,'日次入力'!$B$5:$B$3004,V$4,'日次入力'!$N$5:$N$3004,'設定'!$B$7)))</f>
        <v/>
      </c>
      <c r="W20" s="73">
        <f>IF($A20="","",SUM(C20:V20))</f>
        <v/>
      </c>
    </row>
    <row r="21" ht="17" customHeight="1">
      <c r="A21" s="32">
        <f>IF('案件'!$A21="","",'案件'!$A21)</f>
        <v/>
      </c>
      <c r="B21" s="29">
        <f>IF($A21="","",'案件'!$B21&amp;"")</f>
        <v/>
      </c>
      <c r="C21" s="47">
        <f>IF(OR($A21="",C$4=""),"",IF('設定'!$B$7="",SUMIFS('日次入力'!$I$5:$I$3004,'日次入力'!$C$5:$C$3004,$A21,'日次入力'!$B$5:$B$3004,C$4),SUMIFS('日次入力'!$I$5:$I$3004,'日次入力'!$C$5:$C$3004,$A21,'日次入力'!$B$5:$B$3004,C$4,'日次入力'!$N$5:$N$3004,'設定'!$B$7)))</f>
        <v/>
      </c>
      <c r="D21" s="47">
        <f>IF(OR($A21="",D$4=""),"",IF('設定'!$B$7="",SUMIFS('日次入力'!$I$5:$I$3004,'日次入力'!$C$5:$C$3004,$A21,'日次入力'!$B$5:$B$3004,D$4),SUMIFS('日次入力'!$I$5:$I$3004,'日次入力'!$C$5:$C$3004,$A21,'日次入力'!$B$5:$B$3004,D$4,'日次入力'!$N$5:$N$3004,'設定'!$B$7)))</f>
        <v/>
      </c>
      <c r="E21" s="47">
        <f>IF(OR($A21="",E$4=""),"",IF('設定'!$B$7="",SUMIFS('日次入力'!$I$5:$I$3004,'日次入力'!$C$5:$C$3004,$A21,'日次入力'!$B$5:$B$3004,E$4),SUMIFS('日次入力'!$I$5:$I$3004,'日次入力'!$C$5:$C$3004,$A21,'日次入力'!$B$5:$B$3004,E$4,'日次入力'!$N$5:$N$3004,'設定'!$B$7)))</f>
        <v/>
      </c>
      <c r="F21" s="47">
        <f>IF(OR($A21="",F$4=""),"",IF('設定'!$B$7="",SUMIFS('日次入力'!$I$5:$I$3004,'日次入力'!$C$5:$C$3004,$A21,'日次入力'!$B$5:$B$3004,F$4),SUMIFS('日次入力'!$I$5:$I$3004,'日次入力'!$C$5:$C$3004,$A21,'日次入力'!$B$5:$B$3004,F$4,'日次入力'!$N$5:$N$3004,'設定'!$B$7)))</f>
        <v/>
      </c>
      <c r="G21" s="47">
        <f>IF(OR($A21="",G$4=""),"",IF('設定'!$B$7="",SUMIFS('日次入力'!$I$5:$I$3004,'日次入力'!$C$5:$C$3004,$A21,'日次入力'!$B$5:$B$3004,G$4),SUMIFS('日次入力'!$I$5:$I$3004,'日次入力'!$C$5:$C$3004,$A21,'日次入力'!$B$5:$B$3004,G$4,'日次入力'!$N$5:$N$3004,'設定'!$B$7)))</f>
        <v/>
      </c>
      <c r="H21" s="47">
        <f>IF(OR($A21="",H$4=""),"",IF('設定'!$B$7="",SUMIFS('日次入力'!$I$5:$I$3004,'日次入力'!$C$5:$C$3004,$A21,'日次入力'!$B$5:$B$3004,H$4),SUMIFS('日次入力'!$I$5:$I$3004,'日次入力'!$C$5:$C$3004,$A21,'日次入力'!$B$5:$B$3004,H$4,'日次入力'!$N$5:$N$3004,'設定'!$B$7)))</f>
        <v/>
      </c>
      <c r="I21" s="47">
        <f>IF(OR($A21="",I$4=""),"",IF('設定'!$B$7="",SUMIFS('日次入力'!$I$5:$I$3004,'日次入力'!$C$5:$C$3004,$A21,'日次入力'!$B$5:$B$3004,I$4),SUMIFS('日次入力'!$I$5:$I$3004,'日次入力'!$C$5:$C$3004,$A21,'日次入力'!$B$5:$B$3004,I$4,'日次入力'!$N$5:$N$3004,'設定'!$B$7)))</f>
        <v/>
      </c>
      <c r="J21" s="47">
        <f>IF(OR($A21="",J$4=""),"",IF('設定'!$B$7="",SUMIFS('日次入力'!$I$5:$I$3004,'日次入力'!$C$5:$C$3004,$A21,'日次入力'!$B$5:$B$3004,J$4),SUMIFS('日次入力'!$I$5:$I$3004,'日次入力'!$C$5:$C$3004,$A21,'日次入力'!$B$5:$B$3004,J$4,'日次入力'!$N$5:$N$3004,'設定'!$B$7)))</f>
        <v/>
      </c>
      <c r="K21" s="47">
        <f>IF(OR($A21="",K$4=""),"",IF('設定'!$B$7="",SUMIFS('日次入力'!$I$5:$I$3004,'日次入力'!$C$5:$C$3004,$A21,'日次入力'!$B$5:$B$3004,K$4),SUMIFS('日次入力'!$I$5:$I$3004,'日次入力'!$C$5:$C$3004,$A21,'日次入力'!$B$5:$B$3004,K$4,'日次入力'!$N$5:$N$3004,'設定'!$B$7)))</f>
        <v/>
      </c>
      <c r="L21" s="47">
        <f>IF(OR($A21="",L$4=""),"",IF('設定'!$B$7="",SUMIFS('日次入力'!$I$5:$I$3004,'日次入力'!$C$5:$C$3004,$A21,'日次入力'!$B$5:$B$3004,L$4),SUMIFS('日次入力'!$I$5:$I$3004,'日次入力'!$C$5:$C$3004,$A21,'日次入力'!$B$5:$B$3004,L$4,'日次入力'!$N$5:$N$3004,'設定'!$B$7)))</f>
        <v/>
      </c>
      <c r="M21" s="47">
        <f>IF(OR($A21="",M$4=""),"",IF('設定'!$B$7="",SUMIFS('日次入力'!$I$5:$I$3004,'日次入力'!$C$5:$C$3004,$A21,'日次入力'!$B$5:$B$3004,M$4),SUMIFS('日次入力'!$I$5:$I$3004,'日次入力'!$C$5:$C$3004,$A21,'日次入力'!$B$5:$B$3004,M$4,'日次入力'!$N$5:$N$3004,'設定'!$B$7)))</f>
        <v/>
      </c>
      <c r="N21" s="47">
        <f>IF(OR($A21="",N$4=""),"",IF('設定'!$B$7="",SUMIFS('日次入力'!$I$5:$I$3004,'日次入力'!$C$5:$C$3004,$A21,'日次入力'!$B$5:$B$3004,N$4),SUMIFS('日次入力'!$I$5:$I$3004,'日次入力'!$C$5:$C$3004,$A21,'日次入力'!$B$5:$B$3004,N$4,'日次入力'!$N$5:$N$3004,'設定'!$B$7)))</f>
        <v/>
      </c>
      <c r="O21" s="47">
        <f>IF(OR($A21="",O$4=""),"",IF('設定'!$B$7="",SUMIFS('日次入力'!$I$5:$I$3004,'日次入力'!$C$5:$C$3004,$A21,'日次入力'!$B$5:$B$3004,O$4),SUMIFS('日次入力'!$I$5:$I$3004,'日次入力'!$C$5:$C$3004,$A21,'日次入力'!$B$5:$B$3004,O$4,'日次入力'!$N$5:$N$3004,'設定'!$B$7)))</f>
        <v/>
      </c>
      <c r="P21" s="47">
        <f>IF(OR($A21="",P$4=""),"",IF('設定'!$B$7="",SUMIFS('日次入力'!$I$5:$I$3004,'日次入力'!$C$5:$C$3004,$A21,'日次入力'!$B$5:$B$3004,P$4),SUMIFS('日次入力'!$I$5:$I$3004,'日次入力'!$C$5:$C$3004,$A21,'日次入力'!$B$5:$B$3004,P$4,'日次入力'!$N$5:$N$3004,'設定'!$B$7)))</f>
        <v/>
      </c>
      <c r="Q21" s="47">
        <f>IF(OR($A21="",Q$4=""),"",IF('設定'!$B$7="",SUMIFS('日次入力'!$I$5:$I$3004,'日次入力'!$C$5:$C$3004,$A21,'日次入力'!$B$5:$B$3004,Q$4),SUMIFS('日次入力'!$I$5:$I$3004,'日次入力'!$C$5:$C$3004,$A21,'日次入力'!$B$5:$B$3004,Q$4,'日次入力'!$N$5:$N$3004,'設定'!$B$7)))</f>
        <v/>
      </c>
      <c r="R21" s="47">
        <f>IF(OR($A21="",R$4=""),"",IF('設定'!$B$7="",SUMIFS('日次入力'!$I$5:$I$3004,'日次入力'!$C$5:$C$3004,$A21,'日次入力'!$B$5:$B$3004,R$4),SUMIFS('日次入力'!$I$5:$I$3004,'日次入力'!$C$5:$C$3004,$A21,'日次入力'!$B$5:$B$3004,R$4,'日次入力'!$N$5:$N$3004,'設定'!$B$7)))</f>
        <v/>
      </c>
      <c r="S21" s="47">
        <f>IF(OR($A21="",S$4=""),"",IF('設定'!$B$7="",SUMIFS('日次入力'!$I$5:$I$3004,'日次入力'!$C$5:$C$3004,$A21,'日次入力'!$B$5:$B$3004,S$4),SUMIFS('日次入力'!$I$5:$I$3004,'日次入力'!$C$5:$C$3004,$A21,'日次入力'!$B$5:$B$3004,S$4,'日次入力'!$N$5:$N$3004,'設定'!$B$7)))</f>
        <v/>
      </c>
      <c r="T21" s="47">
        <f>IF(OR($A21="",T$4=""),"",IF('設定'!$B$7="",SUMIFS('日次入力'!$I$5:$I$3004,'日次入力'!$C$5:$C$3004,$A21,'日次入力'!$B$5:$B$3004,T$4),SUMIFS('日次入力'!$I$5:$I$3004,'日次入力'!$C$5:$C$3004,$A21,'日次入力'!$B$5:$B$3004,T$4,'日次入力'!$N$5:$N$3004,'設定'!$B$7)))</f>
        <v/>
      </c>
      <c r="U21" s="47">
        <f>IF(OR($A21="",U$4=""),"",IF('設定'!$B$7="",SUMIFS('日次入力'!$I$5:$I$3004,'日次入力'!$C$5:$C$3004,$A21,'日次入力'!$B$5:$B$3004,U$4),SUMIFS('日次入力'!$I$5:$I$3004,'日次入力'!$C$5:$C$3004,$A21,'日次入力'!$B$5:$B$3004,U$4,'日次入力'!$N$5:$N$3004,'設定'!$B$7)))</f>
        <v/>
      </c>
      <c r="V21" s="47">
        <f>IF(OR($A21="",V$4=""),"",IF('設定'!$B$7="",SUMIFS('日次入力'!$I$5:$I$3004,'日次入力'!$C$5:$C$3004,$A21,'日次入力'!$B$5:$B$3004,V$4),SUMIFS('日次入力'!$I$5:$I$3004,'日次入力'!$C$5:$C$3004,$A21,'日次入力'!$B$5:$B$3004,V$4,'日次入力'!$N$5:$N$3004,'設定'!$B$7)))</f>
        <v/>
      </c>
      <c r="W21" s="73">
        <f>IF($A21="","",SUM(C21:V21))</f>
        <v/>
      </c>
    </row>
    <row r="22" ht="17" customHeight="1">
      <c r="A22" s="32">
        <f>IF('案件'!$A22="","",'案件'!$A22)</f>
        <v/>
      </c>
      <c r="B22" s="29">
        <f>IF($A22="","",'案件'!$B22&amp;"")</f>
        <v/>
      </c>
      <c r="C22" s="47">
        <f>IF(OR($A22="",C$4=""),"",IF('設定'!$B$7="",SUMIFS('日次入力'!$I$5:$I$3004,'日次入力'!$C$5:$C$3004,$A22,'日次入力'!$B$5:$B$3004,C$4),SUMIFS('日次入力'!$I$5:$I$3004,'日次入力'!$C$5:$C$3004,$A22,'日次入力'!$B$5:$B$3004,C$4,'日次入力'!$N$5:$N$3004,'設定'!$B$7)))</f>
        <v/>
      </c>
      <c r="D22" s="47">
        <f>IF(OR($A22="",D$4=""),"",IF('設定'!$B$7="",SUMIFS('日次入力'!$I$5:$I$3004,'日次入力'!$C$5:$C$3004,$A22,'日次入力'!$B$5:$B$3004,D$4),SUMIFS('日次入力'!$I$5:$I$3004,'日次入力'!$C$5:$C$3004,$A22,'日次入力'!$B$5:$B$3004,D$4,'日次入力'!$N$5:$N$3004,'設定'!$B$7)))</f>
        <v/>
      </c>
      <c r="E22" s="47">
        <f>IF(OR($A22="",E$4=""),"",IF('設定'!$B$7="",SUMIFS('日次入力'!$I$5:$I$3004,'日次入力'!$C$5:$C$3004,$A22,'日次入力'!$B$5:$B$3004,E$4),SUMIFS('日次入力'!$I$5:$I$3004,'日次入力'!$C$5:$C$3004,$A22,'日次入力'!$B$5:$B$3004,E$4,'日次入力'!$N$5:$N$3004,'設定'!$B$7)))</f>
        <v/>
      </c>
      <c r="F22" s="47">
        <f>IF(OR($A22="",F$4=""),"",IF('設定'!$B$7="",SUMIFS('日次入力'!$I$5:$I$3004,'日次入力'!$C$5:$C$3004,$A22,'日次入力'!$B$5:$B$3004,F$4),SUMIFS('日次入力'!$I$5:$I$3004,'日次入力'!$C$5:$C$3004,$A22,'日次入力'!$B$5:$B$3004,F$4,'日次入力'!$N$5:$N$3004,'設定'!$B$7)))</f>
        <v/>
      </c>
      <c r="G22" s="47">
        <f>IF(OR($A22="",G$4=""),"",IF('設定'!$B$7="",SUMIFS('日次入力'!$I$5:$I$3004,'日次入力'!$C$5:$C$3004,$A22,'日次入力'!$B$5:$B$3004,G$4),SUMIFS('日次入力'!$I$5:$I$3004,'日次入力'!$C$5:$C$3004,$A22,'日次入力'!$B$5:$B$3004,G$4,'日次入力'!$N$5:$N$3004,'設定'!$B$7)))</f>
        <v/>
      </c>
      <c r="H22" s="47">
        <f>IF(OR($A22="",H$4=""),"",IF('設定'!$B$7="",SUMIFS('日次入力'!$I$5:$I$3004,'日次入力'!$C$5:$C$3004,$A22,'日次入力'!$B$5:$B$3004,H$4),SUMIFS('日次入力'!$I$5:$I$3004,'日次入力'!$C$5:$C$3004,$A22,'日次入力'!$B$5:$B$3004,H$4,'日次入力'!$N$5:$N$3004,'設定'!$B$7)))</f>
        <v/>
      </c>
      <c r="I22" s="47">
        <f>IF(OR($A22="",I$4=""),"",IF('設定'!$B$7="",SUMIFS('日次入力'!$I$5:$I$3004,'日次入力'!$C$5:$C$3004,$A22,'日次入力'!$B$5:$B$3004,I$4),SUMIFS('日次入力'!$I$5:$I$3004,'日次入力'!$C$5:$C$3004,$A22,'日次入力'!$B$5:$B$3004,I$4,'日次入力'!$N$5:$N$3004,'設定'!$B$7)))</f>
        <v/>
      </c>
      <c r="J22" s="47">
        <f>IF(OR($A22="",J$4=""),"",IF('設定'!$B$7="",SUMIFS('日次入力'!$I$5:$I$3004,'日次入力'!$C$5:$C$3004,$A22,'日次入力'!$B$5:$B$3004,J$4),SUMIFS('日次入力'!$I$5:$I$3004,'日次入力'!$C$5:$C$3004,$A22,'日次入力'!$B$5:$B$3004,J$4,'日次入力'!$N$5:$N$3004,'設定'!$B$7)))</f>
        <v/>
      </c>
      <c r="K22" s="47">
        <f>IF(OR($A22="",K$4=""),"",IF('設定'!$B$7="",SUMIFS('日次入力'!$I$5:$I$3004,'日次入力'!$C$5:$C$3004,$A22,'日次入力'!$B$5:$B$3004,K$4),SUMIFS('日次入力'!$I$5:$I$3004,'日次入力'!$C$5:$C$3004,$A22,'日次入力'!$B$5:$B$3004,K$4,'日次入力'!$N$5:$N$3004,'設定'!$B$7)))</f>
        <v/>
      </c>
      <c r="L22" s="47">
        <f>IF(OR($A22="",L$4=""),"",IF('設定'!$B$7="",SUMIFS('日次入力'!$I$5:$I$3004,'日次入力'!$C$5:$C$3004,$A22,'日次入力'!$B$5:$B$3004,L$4),SUMIFS('日次入力'!$I$5:$I$3004,'日次入力'!$C$5:$C$3004,$A22,'日次入力'!$B$5:$B$3004,L$4,'日次入力'!$N$5:$N$3004,'設定'!$B$7)))</f>
        <v/>
      </c>
      <c r="M22" s="47">
        <f>IF(OR($A22="",M$4=""),"",IF('設定'!$B$7="",SUMIFS('日次入力'!$I$5:$I$3004,'日次入力'!$C$5:$C$3004,$A22,'日次入力'!$B$5:$B$3004,M$4),SUMIFS('日次入力'!$I$5:$I$3004,'日次入力'!$C$5:$C$3004,$A22,'日次入力'!$B$5:$B$3004,M$4,'日次入力'!$N$5:$N$3004,'設定'!$B$7)))</f>
        <v/>
      </c>
      <c r="N22" s="47">
        <f>IF(OR($A22="",N$4=""),"",IF('設定'!$B$7="",SUMIFS('日次入力'!$I$5:$I$3004,'日次入力'!$C$5:$C$3004,$A22,'日次入力'!$B$5:$B$3004,N$4),SUMIFS('日次入力'!$I$5:$I$3004,'日次入力'!$C$5:$C$3004,$A22,'日次入力'!$B$5:$B$3004,N$4,'日次入力'!$N$5:$N$3004,'設定'!$B$7)))</f>
        <v/>
      </c>
      <c r="O22" s="47">
        <f>IF(OR($A22="",O$4=""),"",IF('設定'!$B$7="",SUMIFS('日次入力'!$I$5:$I$3004,'日次入力'!$C$5:$C$3004,$A22,'日次入力'!$B$5:$B$3004,O$4),SUMIFS('日次入力'!$I$5:$I$3004,'日次入力'!$C$5:$C$3004,$A22,'日次入力'!$B$5:$B$3004,O$4,'日次入力'!$N$5:$N$3004,'設定'!$B$7)))</f>
        <v/>
      </c>
      <c r="P22" s="47">
        <f>IF(OR($A22="",P$4=""),"",IF('設定'!$B$7="",SUMIFS('日次入力'!$I$5:$I$3004,'日次入力'!$C$5:$C$3004,$A22,'日次入力'!$B$5:$B$3004,P$4),SUMIFS('日次入力'!$I$5:$I$3004,'日次入力'!$C$5:$C$3004,$A22,'日次入力'!$B$5:$B$3004,P$4,'日次入力'!$N$5:$N$3004,'設定'!$B$7)))</f>
        <v/>
      </c>
      <c r="Q22" s="47">
        <f>IF(OR($A22="",Q$4=""),"",IF('設定'!$B$7="",SUMIFS('日次入力'!$I$5:$I$3004,'日次入力'!$C$5:$C$3004,$A22,'日次入力'!$B$5:$B$3004,Q$4),SUMIFS('日次入力'!$I$5:$I$3004,'日次入力'!$C$5:$C$3004,$A22,'日次入力'!$B$5:$B$3004,Q$4,'日次入力'!$N$5:$N$3004,'設定'!$B$7)))</f>
        <v/>
      </c>
      <c r="R22" s="47">
        <f>IF(OR($A22="",R$4=""),"",IF('設定'!$B$7="",SUMIFS('日次入力'!$I$5:$I$3004,'日次入力'!$C$5:$C$3004,$A22,'日次入力'!$B$5:$B$3004,R$4),SUMIFS('日次入力'!$I$5:$I$3004,'日次入力'!$C$5:$C$3004,$A22,'日次入力'!$B$5:$B$3004,R$4,'日次入力'!$N$5:$N$3004,'設定'!$B$7)))</f>
        <v/>
      </c>
      <c r="S22" s="47">
        <f>IF(OR($A22="",S$4=""),"",IF('設定'!$B$7="",SUMIFS('日次入力'!$I$5:$I$3004,'日次入力'!$C$5:$C$3004,$A22,'日次入力'!$B$5:$B$3004,S$4),SUMIFS('日次入力'!$I$5:$I$3004,'日次入力'!$C$5:$C$3004,$A22,'日次入力'!$B$5:$B$3004,S$4,'日次入力'!$N$5:$N$3004,'設定'!$B$7)))</f>
        <v/>
      </c>
      <c r="T22" s="47">
        <f>IF(OR($A22="",T$4=""),"",IF('設定'!$B$7="",SUMIFS('日次入力'!$I$5:$I$3004,'日次入力'!$C$5:$C$3004,$A22,'日次入力'!$B$5:$B$3004,T$4),SUMIFS('日次入力'!$I$5:$I$3004,'日次入力'!$C$5:$C$3004,$A22,'日次入力'!$B$5:$B$3004,T$4,'日次入力'!$N$5:$N$3004,'設定'!$B$7)))</f>
        <v/>
      </c>
      <c r="U22" s="47">
        <f>IF(OR($A22="",U$4=""),"",IF('設定'!$B$7="",SUMIFS('日次入力'!$I$5:$I$3004,'日次入力'!$C$5:$C$3004,$A22,'日次入力'!$B$5:$B$3004,U$4),SUMIFS('日次入力'!$I$5:$I$3004,'日次入力'!$C$5:$C$3004,$A22,'日次入力'!$B$5:$B$3004,U$4,'日次入力'!$N$5:$N$3004,'設定'!$B$7)))</f>
        <v/>
      </c>
      <c r="V22" s="47">
        <f>IF(OR($A22="",V$4=""),"",IF('設定'!$B$7="",SUMIFS('日次入力'!$I$5:$I$3004,'日次入力'!$C$5:$C$3004,$A22,'日次入力'!$B$5:$B$3004,V$4),SUMIFS('日次入力'!$I$5:$I$3004,'日次入力'!$C$5:$C$3004,$A22,'日次入力'!$B$5:$B$3004,V$4,'日次入力'!$N$5:$N$3004,'設定'!$B$7)))</f>
        <v/>
      </c>
      <c r="W22" s="73">
        <f>IF($A22="","",SUM(C22:V22))</f>
        <v/>
      </c>
    </row>
    <row r="23" ht="17" customHeight="1">
      <c r="A23" s="32">
        <f>IF('案件'!$A23="","",'案件'!$A23)</f>
        <v/>
      </c>
      <c r="B23" s="29">
        <f>IF($A23="","",'案件'!$B23&amp;"")</f>
        <v/>
      </c>
      <c r="C23" s="47">
        <f>IF(OR($A23="",C$4=""),"",IF('設定'!$B$7="",SUMIFS('日次入力'!$I$5:$I$3004,'日次入力'!$C$5:$C$3004,$A23,'日次入力'!$B$5:$B$3004,C$4),SUMIFS('日次入力'!$I$5:$I$3004,'日次入力'!$C$5:$C$3004,$A23,'日次入力'!$B$5:$B$3004,C$4,'日次入力'!$N$5:$N$3004,'設定'!$B$7)))</f>
        <v/>
      </c>
      <c r="D23" s="47">
        <f>IF(OR($A23="",D$4=""),"",IF('設定'!$B$7="",SUMIFS('日次入力'!$I$5:$I$3004,'日次入力'!$C$5:$C$3004,$A23,'日次入力'!$B$5:$B$3004,D$4),SUMIFS('日次入力'!$I$5:$I$3004,'日次入力'!$C$5:$C$3004,$A23,'日次入力'!$B$5:$B$3004,D$4,'日次入力'!$N$5:$N$3004,'設定'!$B$7)))</f>
        <v/>
      </c>
      <c r="E23" s="47">
        <f>IF(OR($A23="",E$4=""),"",IF('設定'!$B$7="",SUMIFS('日次入力'!$I$5:$I$3004,'日次入力'!$C$5:$C$3004,$A23,'日次入力'!$B$5:$B$3004,E$4),SUMIFS('日次入力'!$I$5:$I$3004,'日次入力'!$C$5:$C$3004,$A23,'日次入力'!$B$5:$B$3004,E$4,'日次入力'!$N$5:$N$3004,'設定'!$B$7)))</f>
        <v/>
      </c>
      <c r="F23" s="47">
        <f>IF(OR($A23="",F$4=""),"",IF('設定'!$B$7="",SUMIFS('日次入力'!$I$5:$I$3004,'日次入力'!$C$5:$C$3004,$A23,'日次入力'!$B$5:$B$3004,F$4),SUMIFS('日次入力'!$I$5:$I$3004,'日次入力'!$C$5:$C$3004,$A23,'日次入力'!$B$5:$B$3004,F$4,'日次入力'!$N$5:$N$3004,'設定'!$B$7)))</f>
        <v/>
      </c>
      <c r="G23" s="47">
        <f>IF(OR($A23="",G$4=""),"",IF('設定'!$B$7="",SUMIFS('日次入力'!$I$5:$I$3004,'日次入力'!$C$5:$C$3004,$A23,'日次入力'!$B$5:$B$3004,G$4),SUMIFS('日次入力'!$I$5:$I$3004,'日次入力'!$C$5:$C$3004,$A23,'日次入力'!$B$5:$B$3004,G$4,'日次入力'!$N$5:$N$3004,'設定'!$B$7)))</f>
        <v/>
      </c>
      <c r="H23" s="47">
        <f>IF(OR($A23="",H$4=""),"",IF('設定'!$B$7="",SUMIFS('日次入力'!$I$5:$I$3004,'日次入力'!$C$5:$C$3004,$A23,'日次入力'!$B$5:$B$3004,H$4),SUMIFS('日次入力'!$I$5:$I$3004,'日次入力'!$C$5:$C$3004,$A23,'日次入力'!$B$5:$B$3004,H$4,'日次入力'!$N$5:$N$3004,'設定'!$B$7)))</f>
        <v/>
      </c>
      <c r="I23" s="47">
        <f>IF(OR($A23="",I$4=""),"",IF('設定'!$B$7="",SUMIFS('日次入力'!$I$5:$I$3004,'日次入力'!$C$5:$C$3004,$A23,'日次入力'!$B$5:$B$3004,I$4),SUMIFS('日次入力'!$I$5:$I$3004,'日次入力'!$C$5:$C$3004,$A23,'日次入力'!$B$5:$B$3004,I$4,'日次入力'!$N$5:$N$3004,'設定'!$B$7)))</f>
        <v/>
      </c>
      <c r="J23" s="47">
        <f>IF(OR($A23="",J$4=""),"",IF('設定'!$B$7="",SUMIFS('日次入力'!$I$5:$I$3004,'日次入力'!$C$5:$C$3004,$A23,'日次入力'!$B$5:$B$3004,J$4),SUMIFS('日次入力'!$I$5:$I$3004,'日次入力'!$C$5:$C$3004,$A23,'日次入力'!$B$5:$B$3004,J$4,'日次入力'!$N$5:$N$3004,'設定'!$B$7)))</f>
        <v/>
      </c>
      <c r="K23" s="47">
        <f>IF(OR($A23="",K$4=""),"",IF('設定'!$B$7="",SUMIFS('日次入力'!$I$5:$I$3004,'日次入力'!$C$5:$C$3004,$A23,'日次入力'!$B$5:$B$3004,K$4),SUMIFS('日次入力'!$I$5:$I$3004,'日次入力'!$C$5:$C$3004,$A23,'日次入力'!$B$5:$B$3004,K$4,'日次入力'!$N$5:$N$3004,'設定'!$B$7)))</f>
        <v/>
      </c>
      <c r="L23" s="47">
        <f>IF(OR($A23="",L$4=""),"",IF('設定'!$B$7="",SUMIFS('日次入力'!$I$5:$I$3004,'日次入力'!$C$5:$C$3004,$A23,'日次入力'!$B$5:$B$3004,L$4),SUMIFS('日次入力'!$I$5:$I$3004,'日次入力'!$C$5:$C$3004,$A23,'日次入力'!$B$5:$B$3004,L$4,'日次入力'!$N$5:$N$3004,'設定'!$B$7)))</f>
        <v/>
      </c>
      <c r="M23" s="47">
        <f>IF(OR($A23="",M$4=""),"",IF('設定'!$B$7="",SUMIFS('日次入力'!$I$5:$I$3004,'日次入力'!$C$5:$C$3004,$A23,'日次入力'!$B$5:$B$3004,M$4),SUMIFS('日次入力'!$I$5:$I$3004,'日次入力'!$C$5:$C$3004,$A23,'日次入力'!$B$5:$B$3004,M$4,'日次入力'!$N$5:$N$3004,'設定'!$B$7)))</f>
        <v/>
      </c>
      <c r="N23" s="47">
        <f>IF(OR($A23="",N$4=""),"",IF('設定'!$B$7="",SUMIFS('日次入力'!$I$5:$I$3004,'日次入力'!$C$5:$C$3004,$A23,'日次入力'!$B$5:$B$3004,N$4),SUMIFS('日次入力'!$I$5:$I$3004,'日次入力'!$C$5:$C$3004,$A23,'日次入力'!$B$5:$B$3004,N$4,'日次入力'!$N$5:$N$3004,'設定'!$B$7)))</f>
        <v/>
      </c>
      <c r="O23" s="47">
        <f>IF(OR($A23="",O$4=""),"",IF('設定'!$B$7="",SUMIFS('日次入力'!$I$5:$I$3004,'日次入力'!$C$5:$C$3004,$A23,'日次入力'!$B$5:$B$3004,O$4),SUMIFS('日次入力'!$I$5:$I$3004,'日次入力'!$C$5:$C$3004,$A23,'日次入力'!$B$5:$B$3004,O$4,'日次入力'!$N$5:$N$3004,'設定'!$B$7)))</f>
        <v/>
      </c>
      <c r="P23" s="47">
        <f>IF(OR($A23="",P$4=""),"",IF('設定'!$B$7="",SUMIFS('日次入力'!$I$5:$I$3004,'日次入力'!$C$5:$C$3004,$A23,'日次入力'!$B$5:$B$3004,P$4),SUMIFS('日次入力'!$I$5:$I$3004,'日次入力'!$C$5:$C$3004,$A23,'日次入力'!$B$5:$B$3004,P$4,'日次入力'!$N$5:$N$3004,'設定'!$B$7)))</f>
        <v/>
      </c>
      <c r="Q23" s="47">
        <f>IF(OR($A23="",Q$4=""),"",IF('設定'!$B$7="",SUMIFS('日次入力'!$I$5:$I$3004,'日次入力'!$C$5:$C$3004,$A23,'日次入力'!$B$5:$B$3004,Q$4),SUMIFS('日次入力'!$I$5:$I$3004,'日次入力'!$C$5:$C$3004,$A23,'日次入力'!$B$5:$B$3004,Q$4,'日次入力'!$N$5:$N$3004,'設定'!$B$7)))</f>
        <v/>
      </c>
      <c r="R23" s="47">
        <f>IF(OR($A23="",R$4=""),"",IF('設定'!$B$7="",SUMIFS('日次入力'!$I$5:$I$3004,'日次入力'!$C$5:$C$3004,$A23,'日次入力'!$B$5:$B$3004,R$4),SUMIFS('日次入力'!$I$5:$I$3004,'日次入力'!$C$5:$C$3004,$A23,'日次入力'!$B$5:$B$3004,R$4,'日次入力'!$N$5:$N$3004,'設定'!$B$7)))</f>
        <v/>
      </c>
      <c r="S23" s="47">
        <f>IF(OR($A23="",S$4=""),"",IF('設定'!$B$7="",SUMIFS('日次入力'!$I$5:$I$3004,'日次入力'!$C$5:$C$3004,$A23,'日次入力'!$B$5:$B$3004,S$4),SUMIFS('日次入力'!$I$5:$I$3004,'日次入力'!$C$5:$C$3004,$A23,'日次入力'!$B$5:$B$3004,S$4,'日次入力'!$N$5:$N$3004,'設定'!$B$7)))</f>
        <v/>
      </c>
      <c r="T23" s="47">
        <f>IF(OR($A23="",T$4=""),"",IF('設定'!$B$7="",SUMIFS('日次入力'!$I$5:$I$3004,'日次入力'!$C$5:$C$3004,$A23,'日次入力'!$B$5:$B$3004,T$4),SUMIFS('日次入力'!$I$5:$I$3004,'日次入力'!$C$5:$C$3004,$A23,'日次入力'!$B$5:$B$3004,T$4,'日次入力'!$N$5:$N$3004,'設定'!$B$7)))</f>
        <v/>
      </c>
      <c r="U23" s="47">
        <f>IF(OR($A23="",U$4=""),"",IF('設定'!$B$7="",SUMIFS('日次入力'!$I$5:$I$3004,'日次入力'!$C$5:$C$3004,$A23,'日次入力'!$B$5:$B$3004,U$4),SUMIFS('日次入力'!$I$5:$I$3004,'日次入力'!$C$5:$C$3004,$A23,'日次入力'!$B$5:$B$3004,U$4,'日次入力'!$N$5:$N$3004,'設定'!$B$7)))</f>
        <v/>
      </c>
      <c r="V23" s="47">
        <f>IF(OR($A23="",V$4=""),"",IF('設定'!$B$7="",SUMIFS('日次入力'!$I$5:$I$3004,'日次入力'!$C$5:$C$3004,$A23,'日次入力'!$B$5:$B$3004,V$4),SUMIFS('日次入力'!$I$5:$I$3004,'日次入力'!$C$5:$C$3004,$A23,'日次入力'!$B$5:$B$3004,V$4,'日次入力'!$N$5:$N$3004,'設定'!$B$7)))</f>
        <v/>
      </c>
      <c r="W23" s="73">
        <f>IF($A23="","",SUM(C23:V23))</f>
        <v/>
      </c>
    </row>
    <row r="24" ht="17" customHeight="1">
      <c r="A24" s="32">
        <f>IF('案件'!$A24="","",'案件'!$A24)</f>
        <v/>
      </c>
      <c r="B24" s="29">
        <f>IF($A24="","",'案件'!$B24&amp;"")</f>
        <v/>
      </c>
      <c r="C24" s="47">
        <f>IF(OR($A24="",C$4=""),"",IF('設定'!$B$7="",SUMIFS('日次入力'!$I$5:$I$3004,'日次入力'!$C$5:$C$3004,$A24,'日次入力'!$B$5:$B$3004,C$4),SUMIFS('日次入力'!$I$5:$I$3004,'日次入力'!$C$5:$C$3004,$A24,'日次入力'!$B$5:$B$3004,C$4,'日次入力'!$N$5:$N$3004,'設定'!$B$7)))</f>
        <v/>
      </c>
      <c r="D24" s="47">
        <f>IF(OR($A24="",D$4=""),"",IF('設定'!$B$7="",SUMIFS('日次入力'!$I$5:$I$3004,'日次入力'!$C$5:$C$3004,$A24,'日次入力'!$B$5:$B$3004,D$4),SUMIFS('日次入力'!$I$5:$I$3004,'日次入力'!$C$5:$C$3004,$A24,'日次入力'!$B$5:$B$3004,D$4,'日次入力'!$N$5:$N$3004,'設定'!$B$7)))</f>
        <v/>
      </c>
      <c r="E24" s="47">
        <f>IF(OR($A24="",E$4=""),"",IF('設定'!$B$7="",SUMIFS('日次入力'!$I$5:$I$3004,'日次入力'!$C$5:$C$3004,$A24,'日次入力'!$B$5:$B$3004,E$4),SUMIFS('日次入力'!$I$5:$I$3004,'日次入力'!$C$5:$C$3004,$A24,'日次入力'!$B$5:$B$3004,E$4,'日次入力'!$N$5:$N$3004,'設定'!$B$7)))</f>
        <v/>
      </c>
      <c r="F24" s="47">
        <f>IF(OR($A24="",F$4=""),"",IF('設定'!$B$7="",SUMIFS('日次入力'!$I$5:$I$3004,'日次入力'!$C$5:$C$3004,$A24,'日次入力'!$B$5:$B$3004,F$4),SUMIFS('日次入力'!$I$5:$I$3004,'日次入力'!$C$5:$C$3004,$A24,'日次入力'!$B$5:$B$3004,F$4,'日次入力'!$N$5:$N$3004,'設定'!$B$7)))</f>
        <v/>
      </c>
      <c r="G24" s="47">
        <f>IF(OR($A24="",G$4=""),"",IF('設定'!$B$7="",SUMIFS('日次入力'!$I$5:$I$3004,'日次入力'!$C$5:$C$3004,$A24,'日次入力'!$B$5:$B$3004,G$4),SUMIFS('日次入力'!$I$5:$I$3004,'日次入力'!$C$5:$C$3004,$A24,'日次入力'!$B$5:$B$3004,G$4,'日次入力'!$N$5:$N$3004,'設定'!$B$7)))</f>
        <v/>
      </c>
      <c r="H24" s="47">
        <f>IF(OR($A24="",H$4=""),"",IF('設定'!$B$7="",SUMIFS('日次入力'!$I$5:$I$3004,'日次入力'!$C$5:$C$3004,$A24,'日次入力'!$B$5:$B$3004,H$4),SUMIFS('日次入力'!$I$5:$I$3004,'日次入力'!$C$5:$C$3004,$A24,'日次入力'!$B$5:$B$3004,H$4,'日次入力'!$N$5:$N$3004,'設定'!$B$7)))</f>
        <v/>
      </c>
      <c r="I24" s="47">
        <f>IF(OR($A24="",I$4=""),"",IF('設定'!$B$7="",SUMIFS('日次入力'!$I$5:$I$3004,'日次入力'!$C$5:$C$3004,$A24,'日次入力'!$B$5:$B$3004,I$4),SUMIFS('日次入力'!$I$5:$I$3004,'日次入力'!$C$5:$C$3004,$A24,'日次入力'!$B$5:$B$3004,I$4,'日次入力'!$N$5:$N$3004,'設定'!$B$7)))</f>
        <v/>
      </c>
      <c r="J24" s="47">
        <f>IF(OR($A24="",J$4=""),"",IF('設定'!$B$7="",SUMIFS('日次入力'!$I$5:$I$3004,'日次入力'!$C$5:$C$3004,$A24,'日次入力'!$B$5:$B$3004,J$4),SUMIFS('日次入力'!$I$5:$I$3004,'日次入力'!$C$5:$C$3004,$A24,'日次入力'!$B$5:$B$3004,J$4,'日次入力'!$N$5:$N$3004,'設定'!$B$7)))</f>
        <v/>
      </c>
      <c r="K24" s="47">
        <f>IF(OR($A24="",K$4=""),"",IF('設定'!$B$7="",SUMIFS('日次入力'!$I$5:$I$3004,'日次入力'!$C$5:$C$3004,$A24,'日次入力'!$B$5:$B$3004,K$4),SUMIFS('日次入力'!$I$5:$I$3004,'日次入力'!$C$5:$C$3004,$A24,'日次入力'!$B$5:$B$3004,K$4,'日次入力'!$N$5:$N$3004,'設定'!$B$7)))</f>
        <v/>
      </c>
      <c r="L24" s="47">
        <f>IF(OR($A24="",L$4=""),"",IF('設定'!$B$7="",SUMIFS('日次入力'!$I$5:$I$3004,'日次入力'!$C$5:$C$3004,$A24,'日次入力'!$B$5:$B$3004,L$4),SUMIFS('日次入力'!$I$5:$I$3004,'日次入力'!$C$5:$C$3004,$A24,'日次入力'!$B$5:$B$3004,L$4,'日次入力'!$N$5:$N$3004,'設定'!$B$7)))</f>
        <v/>
      </c>
      <c r="M24" s="47">
        <f>IF(OR($A24="",M$4=""),"",IF('設定'!$B$7="",SUMIFS('日次入力'!$I$5:$I$3004,'日次入力'!$C$5:$C$3004,$A24,'日次入力'!$B$5:$B$3004,M$4),SUMIFS('日次入力'!$I$5:$I$3004,'日次入力'!$C$5:$C$3004,$A24,'日次入力'!$B$5:$B$3004,M$4,'日次入力'!$N$5:$N$3004,'設定'!$B$7)))</f>
        <v/>
      </c>
      <c r="N24" s="47">
        <f>IF(OR($A24="",N$4=""),"",IF('設定'!$B$7="",SUMIFS('日次入力'!$I$5:$I$3004,'日次入力'!$C$5:$C$3004,$A24,'日次入力'!$B$5:$B$3004,N$4),SUMIFS('日次入力'!$I$5:$I$3004,'日次入力'!$C$5:$C$3004,$A24,'日次入力'!$B$5:$B$3004,N$4,'日次入力'!$N$5:$N$3004,'設定'!$B$7)))</f>
        <v/>
      </c>
      <c r="O24" s="47">
        <f>IF(OR($A24="",O$4=""),"",IF('設定'!$B$7="",SUMIFS('日次入力'!$I$5:$I$3004,'日次入力'!$C$5:$C$3004,$A24,'日次入力'!$B$5:$B$3004,O$4),SUMIFS('日次入力'!$I$5:$I$3004,'日次入力'!$C$5:$C$3004,$A24,'日次入力'!$B$5:$B$3004,O$4,'日次入力'!$N$5:$N$3004,'設定'!$B$7)))</f>
        <v/>
      </c>
      <c r="P24" s="47">
        <f>IF(OR($A24="",P$4=""),"",IF('設定'!$B$7="",SUMIFS('日次入力'!$I$5:$I$3004,'日次入力'!$C$5:$C$3004,$A24,'日次入力'!$B$5:$B$3004,P$4),SUMIFS('日次入力'!$I$5:$I$3004,'日次入力'!$C$5:$C$3004,$A24,'日次入力'!$B$5:$B$3004,P$4,'日次入力'!$N$5:$N$3004,'設定'!$B$7)))</f>
        <v/>
      </c>
      <c r="Q24" s="47">
        <f>IF(OR($A24="",Q$4=""),"",IF('設定'!$B$7="",SUMIFS('日次入力'!$I$5:$I$3004,'日次入力'!$C$5:$C$3004,$A24,'日次入力'!$B$5:$B$3004,Q$4),SUMIFS('日次入力'!$I$5:$I$3004,'日次入力'!$C$5:$C$3004,$A24,'日次入力'!$B$5:$B$3004,Q$4,'日次入力'!$N$5:$N$3004,'設定'!$B$7)))</f>
        <v/>
      </c>
      <c r="R24" s="47">
        <f>IF(OR($A24="",R$4=""),"",IF('設定'!$B$7="",SUMIFS('日次入力'!$I$5:$I$3004,'日次入力'!$C$5:$C$3004,$A24,'日次入力'!$B$5:$B$3004,R$4),SUMIFS('日次入力'!$I$5:$I$3004,'日次入力'!$C$5:$C$3004,$A24,'日次入力'!$B$5:$B$3004,R$4,'日次入力'!$N$5:$N$3004,'設定'!$B$7)))</f>
        <v/>
      </c>
      <c r="S24" s="47">
        <f>IF(OR($A24="",S$4=""),"",IF('設定'!$B$7="",SUMIFS('日次入力'!$I$5:$I$3004,'日次入力'!$C$5:$C$3004,$A24,'日次入力'!$B$5:$B$3004,S$4),SUMIFS('日次入力'!$I$5:$I$3004,'日次入力'!$C$5:$C$3004,$A24,'日次入力'!$B$5:$B$3004,S$4,'日次入力'!$N$5:$N$3004,'設定'!$B$7)))</f>
        <v/>
      </c>
      <c r="T24" s="47">
        <f>IF(OR($A24="",T$4=""),"",IF('設定'!$B$7="",SUMIFS('日次入力'!$I$5:$I$3004,'日次入力'!$C$5:$C$3004,$A24,'日次入力'!$B$5:$B$3004,T$4),SUMIFS('日次入力'!$I$5:$I$3004,'日次入力'!$C$5:$C$3004,$A24,'日次入力'!$B$5:$B$3004,T$4,'日次入力'!$N$5:$N$3004,'設定'!$B$7)))</f>
        <v/>
      </c>
      <c r="U24" s="47">
        <f>IF(OR($A24="",U$4=""),"",IF('設定'!$B$7="",SUMIFS('日次入力'!$I$5:$I$3004,'日次入力'!$C$5:$C$3004,$A24,'日次入力'!$B$5:$B$3004,U$4),SUMIFS('日次入力'!$I$5:$I$3004,'日次入力'!$C$5:$C$3004,$A24,'日次入力'!$B$5:$B$3004,U$4,'日次入力'!$N$5:$N$3004,'設定'!$B$7)))</f>
        <v/>
      </c>
      <c r="V24" s="47">
        <f>IF(OR($A24="",V$4=""),"",IF('設定'!$B$7="",SUMIFS('日次入力'!$I$5:$I$3004,'日次入力'!$C$5:$C$3004,$A24,'日次入力'!$B$5:$B$3004,V$4),SUMIFS('日次入力'!$I$5:$I$3004,'日次入力'!$C$5:$C$3004,$A24,'日次入力'!$B$5:$B$3004,V$4,'日次入力'!$N$5:$N$3004,'設定'!$B$7)))</f>
        <v/>
      </c>
      <c r="W24" s="73">
        <f>IF($A24="","",SUM(C24:V24))</f>
        <v/>
      </c>
    </row>
    <row r="25" ht="17" customHeight="1">
      <c r="A25" s="32">
        <f>IF('案件'!$A25="","",'案件'!$A25)</f>
        <v/>
      </c>
      <c r="B25" s="29">
        <f>IF($A25="","",'案件'!$B25&amp;"")</f>
        <v/>
      </c>
      <c r="C25" s="47">
        <f>IF(OR($A25="",C$4=""),"",IF('設定'!$B$7="",SUMIFS('日次入力'!$I$5:$I$3004,'日次入力'!$C$5:$C$3004,$A25,'日次入力'!$B$5:$B$3004,C$4),SUMIFS('日次入力'!$I$5:$I$3004,'日次入力'!$C$5:$C$3004,$A25,'日次入力'!$B$5:$B$3004,C$4,'日次入力'!$N$5:$N$3004,'設定'!$B$7)))</f>
        <v/>
      </c>
      <c r="D25" s="47">
        <f>IF(OR($A25="",D$4=""),"",IF('設定'!$B$7="",SUMIFS('日次入力'!$I$5:$I$3004,'日次入力'!$C$5:$C$3004,$A25,'日次入力'!$B$5:$B$3004,D$4),SUMIFS('日次入力'!$I$5:$I$3004,'日次入力'!$C$5:$C$3004,$A25,'日次入力'!$B$5:$B$3004,D$4,'日次入力'!$N$5:$N$3004,'設定'!$B$7)))</f>
        <v/>
      </c>
      <c r="E25" s="47">
        <f>IF(OR($A25="",E$4=""),"",IF('設定'!$B$7="",SUMIFS('日次入力'!$I$5:$I$3004,'日次入力'!$C$5:$C$3004,$A25,'日次入力'!$B$5:$B$3004,E$4),SUMIFS('日次入力'!$I$5:$I$3004,'日次入力'!$C$5:$C$3004,$A25,'日次入力'!$B$5:$B$3004,E$4,'日次入力'!$N$5:$N$3004,'設定'!$B$7)))</f>
        <v/>
      </c>
      <c r="F25" s="47">
        <f>IF(OR($A25="",F$4=""),"",IF('設定'!$B$7="",SUMIFS('日次入力'!$I$5:$I$3004,'日次入力'!$C$5:$C$3004,$A25,'日次入力'!$B$5:$B$3004,F$4),SUMIFS('日次入力'!$I$5:$I$3004,'日次入力'!$C$5:$C$3004,$A25,'日次入力'!$B$5:$B$3004,F$4,'日次入力'!$N$5:$N$3004,'設定'!$B$7)))</f>
        <v/>
      </c>
      <c r="G25" s="47">
        <f>IF(OR($A25="",G$4=""),"",IF('設定'!$B$7="",SUMIFS('日次入力'!$I$5:$I$3004,'日次入力'!$C$5:$C$3004,$A25,'日次入力'!$B$5:$B$3004,G$4),SUMIFS('日次入力'!$I$5:$I$3004,'日次入力'!$C$5:$C$3004,$A25,'日次入力'!$B$5:$B$3004,G$4,'日次入力'!$N$5:$N$3004,'設定'!$B$7)))</f>
        <v/>
      </c>
      <c r="H25" s="47">
        <f>IF(OR($A25="",H$4=""),"",IF('設定'!$B$7="",SUMIFS('日次入力'!$I$5:$I$3004,'日次入力'!$C$5:$C$3004,$A25,'日次入力'!$B$5:$B$3004,H$4),SUMIFS('日次入力'!$I$5:$I$3004,'日次入力'!$C$5:$C$3004,$A25,'日次入力'!$B$5:$B$3004,H$4,'日次入力'!$N$5:$N$3004,'設定'!$B$7)))</f>
        <v/>
      </c>
      <c r="I25" s="47">
        <f>IF(OR($A25="",I$4=""),"",IF('設定'!$B$7="",SUMIFS('日次入力'!$I$5:$I$3004,'日次入力'!$C$5:$C$3004,$A25,'日次入力'!$B$5:$B$3004,I$4),SUMIFS('日次入力'!$I$5:$I$3004,'日次入力'!$C$5:$C$3004,$A25,'日次入力'!$B$5:$B$3004,I$4,'日次入力'!$N$5:$N$3004,'設定'!$B$7)))</f>
        <v/>
      </c>
      <c r="J25" s="47">
        <f>IF(OR($A25="",J$4=""),"",IF('設定'!$B$7="",SUMIFS('日次入力'!$I$5:$I$3004,'日次入力'!$C$5:$C$3004,$A25,'日次入力'!$B$5:$B$3004,J$4),SUMIFS('日次入力'!$I$5:$I$3004,'日次入力'!$C$5:$C$3004,$A25,'日次入力'!$B$5:$B$3004,J$4,'日次入力'!$N$5:$N$3004,'設定'!$B$7)))</f>
        <v/>
      </c>
      <c r="K25" s="47">
        <f>IF(OR($A25="",K$4=""),"",IF('設定'!$B$7="",SUMIFS('日次入力'!$I$5:$I$3004,'日次入力'!$C$5:$C$3004,$A25,'日次入力'!$B$5:$B$3004,K$4),SUMIFS('日次入力'!$I$5:$I$3004,'日次入力'!$C$5:$C$3004,$A25,'日次入力'!$B$5:$B$3004,K$4,'日次入力'!$N$5:$N$3004,'設定'!$B$7)))</f>
        <v/>
      </c>
      <c r="L25" s="47">
        <f>IF(OR($A25="",L$4=""),"",IF('設定'!$B$7="",SUMIFS('日次入力'!$I$5:$I$3004,'日次入力'!$C$5:$C$3004,$A25,'日次入力'!$B$5:$B$3004,L$4),SUMIFS('日次入力'!$I$5:$I$3004,'日次入力'!$C$5:$C$3004,$A25,'日次入力'!$B$5:$B$3004,L$4,'日次入力'!$N$5:$N$3004,'設定'!$B$7)))</f>
        <v/>
      </c>
      <c r="M25" s="47">
        <f>IF(OR($A25="",M$4=""),"",IF('設定'!$B$7="",SUMIFS('日次入力'!$I$5:$I$3004,'日次入力'!$C$5:$C$3004,$A25,'日次入力'!$B$5:$B$3004,M$4),SUMIFS('日次入力'!$I$5:$I$3004,'日次入力'!$C$5:$C$3004,$A25,'日次入力'!$B$5:$B$3004,M$4,'日次入力'!$N$5:$N$3004,'設定'!$B$7)))</f>
        <v/>
      </c>
      <c r="N25" s="47">
        <f>IF(OR($A25="",N$4=""),"",IF('設定'!$B$7="",SUMIFS('日次入力'!$I$5:$I$3004,'日次入力'!$C$5:$C$3004,$A25,'日次入力'!$B$5:$B$3004,N$4),SUMIFS('日次入力'!$I$5:$I$3004,'日次入力'!$C$5:$C$3004,$A25,'日次入力'!$B$5:$B$3004,N$4,'日次入力'!$N$5:$N$3004,'設定'!$B$7)))</f>
        <v/>
      </c>
      <c r="O25" s="47">
        <f>IF(OR($A25="",O$4=""),"",IF('設定'!$B$7="",SUMIFS('日次入力'!$I$5:$I$3004,'日次入力'!$C$5:$C$3004,$A25,'日次入力'!$B$5:$B$3004,O$4),SUMIFS('日次入力'!$I$5:$I$3004,'日次入力'!$C$5:$C$3004,$A25,'日次入力'!$B$5:$B$3004,O$4,'日次入力'!$N$5:$N$3004,'設定'!$B$7)))</f>
        <v/>
      </c>
      <c r="P25" s="47">
        <f>IF(OR($A25="",P$4=""),"",IF('設定'!$B$7="",SUMIFS('日次入力'!$I$5:$I$3004,'日次入力'!$C$5:$C$3004,$A25,'日次入力'!$B$5:$B$3004,P$4),SUMIFS('日次入力'!$I$5:$I$3004,'日次入力'!$C$5:$C$3004,$A25,'日次入力'!$B$5:$B$3004,P$4,'日次入力'!$N$5:$N$3004,'設定'!$B$7)))</f>
        <v/>
      </c>
      <c r="Q25" s="47">
        <f>IF(OR($A25="",Q$4=""),"",IF('設定'!$B$7="",SUMIFS('日次入力'!$I$5:$I$3004,'日次入力'!$C$5:$C$3004,$A25,'日次入力'!$B$5:$B$3004,Q$4),SUMIFS('日次入力'!$I$5:$I$3004,'日次入力'!$C$5:$C$3004,$A25,'日次入力'!$B$5:$B$3004,Q$4,'日次入力'!$N$5:$N$3004,'設定'!$B$7)))</f>
        <v/>
      </c>
      <c r="R25" s="47">
        <f>IF(OR($A25="",R$4=""),"",IF('設定'!$B$7="",SUMIFS('日次入力'!$I$5:$I$3004,'日次入力'!$C$5:$C$3004,$A25,'日次入力'!$B$5:$B$3004,R$4),SUMIFS('日次入力'!$I$5:$I$3004,'日次入力'!$C$5:$C$3004,$A25,'日次入力'!$B$5:$B$3004,R$4,'日次入力'!$N$5:$N$3004,'設定'!$B$7)))</f>
        <v/>
      </c>
      <c r="S25" s="47">
        <f>IF(OR($A25="",S$4=""),"",IF('設定'!$B$7="",SUMIFS('日次入力'!$I$5:$I$3004,'日次入力'!$C$5:$C$3004,$A25,'日次入力'!$B$5:$B$3004,S$4),SUMIFS('日次入力'!$I$5:$I$3004,'日次入力'!$C$5:$C$3004,$A25,'日次入力'!$B$5:$B$3004,S$4,'日次入力'!$N$5:$N$3004,'設定'!$B$7)))</f>
        <v/>
      </c>
      <c r="T25" s="47">
        <f>IF(OR($A25="",T$4=""),"",IF('設定'!$B$7="",SUMIFS('日次入力'!$I$5:$I$3004,'日次入力'!$C$5:$C$3004,$A25,'日次入力'!$B$5:$B$3004,T$4),SUMIFS('日次入力'!$I$5:$I$3004,'日次入力'!$C$5:$C$3004,$A25,'日次入力'!$B$5:$B$3004,T$4,'日次入力'!$N$5:$N$3004,'設定'!$B$7)))</f>
        <v/>
      </c>
      <c r="U25" s="47">
        <f>IF(OR($A25="",U$4=""),"",IF('設定'!$B$7="",SUMIFS('日次入力'!$I$5:$I$3004,'日次入力'!$C$5:$C$3004,$A25,'日次入力'!$B$5:$B$3004,U$4),SUMIFS('日次入力'!$I$5:$I$3004,'日次入力'!$C$5:$C$3004,$A25,'日次入力'!$B$5:$B$3004,U$4,'日次入力'!$N$5:$N$3004,'設定'!$B$7)))</f>
        <v/>
      </c>
      <c r="V25" s="47">
        <f>IF(OR($A25="",V$4=""),"",IF('設定'!$B$7="",SUMIFS('日次入力'!$I$5:$I$3004,'日次入力'!$C$5:$C$3004,$A25,'日次入力'!$B$5:$B$3004,V$4),SUMIFS('日次入力'!$I$5:$I$3004,'日次入力'!$C$5:$C$3004,$A25,'日次入力'!$B$5:$B$3004,V$4,'日次入力'!$N$5:$N$3004,'設定'!$B$7)))</f>
        <v/>
      </c>
      <c r="W25" s="73">
        <f>IF($A25="","",SUM(C25:V25))</f>
        <v/>
      </c>
    </row>
    <row r="26" ht="17" customHeight="1">
      <c r="A26" s="32">
        <f>IF('案件'!$A26="","",'案件'!$A26)</f>
        <v/>
      </c>
      <c r="B26" s="29">
        <f>IF($A26="","",'案件'!$B26&amp;"")</f>
        <v/>
      </c>
      <c r="C26" s="47">
        <f>IF(OR($A26="",C$4=""),"",IF('設定'!$B$7="",SUMIFS('日次入力'!$I$5:$I$3004,'日次入力'!$C$5:$C$3004,$A26,'日次入力'!$B$5:$B$3004,C$4),SUMIFS('日次入力'!$I$5:$I$3004,'日次入力'!$C$5:$C$3004,$A26,'日次入力'!$B$5:$B$3004,C$4,'日次入力'!$N$5:$N$3004,'設定'!$B$7)))</f>
        <v/>
      </c>
      <c r="D26" s="47">
        <f>IF(OR($A26="",D$4=""),"",IF('設定'!$B$7="",SUMIFS('日次入力'!$I$5:$I$3004,'日次入力'!$C$5:$C$3004,$A26,'日次入力'!$B$5:$B$3004,D$4),SUMIFS('日次入力'!$I$5:$I$3004,'日次入力'!$C$5:$C$3004,$A26,'日次入力'!$B$5:$B$3004,D$4,'日次入力'!$N$5:$N$3004,'設定'!$B$7)))</f>
        <v/>
      </c>
      <c r="E26" s="47">
        <f>IF(OR($A26="",E$4=""),"",IF('設定'!$B$7="",SUMIFS('日次入力'!$I$5:$I$3004,'日次入力'!$C$5:$C$3004,$A26,'日次入力'!$B$5:$B$3004,E$4),SUMIFS('日次入力'!$I$5:$I$3004,'日次入力'!$C$5:$C$3004,$A26,'日次入力'!$B$5:$B$3004,E$4,'日次入力'!$N$5:$N$3004,'設定'!$B$7)))</f>
        <v/>
      </c>
      <c r="F26" s="47">
        <f>IF(OR($A26="",F$4=""),"",IF('設定'!$B$7="",SUMIFS('日次入力'!$I$5:$I$3004,'日次入力'!$C$5:$C$3004,$A26,'日次入力'!$B$5:$B$3004,F$4),SUMIFS('日次入力'!$I$5:$I$3004,'日次入力'!$C$5:$C$3004,$A26,'日次入力'!$B$5:$B$3004,F$4,'日次入力'!$N$5:$N$3004,'設定'!$B$7)))</f>
        <v/>
      </c>
      <c r="G26" s="47">
        <f>IF(OR($A26="",G$4=""),"",IF('設定'!$B$7="",SUMIFS('日次入力'!$I$5:$I$3004,'日次入力'!$C$5:$C$3004,$A26,'日次入力'!$B$5:$B$3004,G$4),SUMIFS('日次入力'!$I$5:$I$3004,'日次入力'!$C$5:$C$3004,$A26,'日次入力'!$B$5:$B$3004,G$4,'日次入力'!$N$5:$N$3004,'設定'!$B$7)))</f>
        <v/>
      </c>
      <c r="H26" s="47">
        <f>IF(OR($A26="",H$4=""),"",IF('設定'!$B$7="",SUMIFS('日次入力'!$I$5:$I$3004,'日次入力'!$C$5:$C$3004,$A26,'日次入力'!$B$5:$B$3004,H$4),SUMIFS('日次入力'!$I$5:$I$3004,'日次入力'!$C$5:$C$3004,$A26,'日次入力'!$B$5:$B$3004,H$4,'日次入力'!$N$5:$N$3004,'設定'!$B$7)))</f>
        <v/>
      </c>
      <c r="I26" s="47">
        <f>IF(OR($A26="",I$4=""),"",IF('設定'!$B$7="",SUMIFS('日次入力'!$I$5:$I$3004,'日次入力'!$C$5:$C$3004,$A26,'日次入力'!$B$5:$B$3004,I$4),SUMIFS('日次入力'!$I$5:$I$3004,'日次入力'!$C$5:$C$3004,$A26,'日次入力'!$B$5:$B$3004,I$4,'日次入力'!$N$5:$N$3004,'設定'!$B$7)))</f>
        <v/>
      </c>
      <c r="J26" s="47">
        <f>IF(OR($A26="",J$4=""),"",IF('設定'!$B$7="",SUMIFS('日次入力'!$I$5:$I$3004,'日次入力'!$C$5:$C$3004,$A26,'日次入力'!$B$5:$B$3004,J$4),SUMIFS('日次入力'!$I$5:$I$3004,'日次入力'!$C$5:$C$3004,$A26,'日次入力'!$B$5:$B$3004,J$4,'日次入力'!$N$5:$N$3004,'設定'!$B$7)))</f>
        <v/>
      </c>
      <c r="K26" s="47">
        <f>IF(OR($A26="",K$4=""),"",IF('設定'!$B$7="",SUMIFS('日次入力'!$I$5:$I$3004,'日次入力'!$C$5:$C$3004,$A26,'日次入力'!$B$5:$B$3004,K$4),SUMIFS('日次入力'!$I$5:$I$3004,'日次入力'!$C$5:$C$3004,$A26,'日次入力'!$B$5:$B$3004,K$4,'日次入力'!$N$5:$N$3004,'設定'!$B$7)))</f>
        <v/>
      </c>
      <c r="L26" s="47">
        <f>IF(OR($A26="",L$4=""),"",IF('設定'!$B$7="",SUMIFS('日次入力'!$I$5:$I$3004,'日次入力'!$C$5:$C$3004,$A26,'日次入力'!$B$5:$B$3004,L$4),SUMIFS('日次入力'!$I$5:$I$3004,'日次入力'!$C$5:$C$3004,$A26,'日次入力'!$B$5:$B$3004,L$4,'日次入力'!$N$5:$N$3004,'設定'!$B$7)))</f>
        <v/>
      </c>
      <c r="M26" s="47">
        <f>IF(OR($A26="",M$4=""),"",IF('設定'!$B$7="",SUMIFS('日次入力'!$I$5:$I$3004,'日次入力'!$C$5:$C$3004,$A26,'日次入力'!$B$5:$B$3004,M$4),SUMIFS('日次入力'!$I$5:$I$3004,'日次入力'!$C$5:$C$3004,$A26,'日次入力'!$B$5:$B$3004,M$4,'日次入力'!$N$5:$N$3004,'設定'!$B$7)))</f>
        <v/>
      </c>
      <c r="N26" s="47">
        <f>IF(OR($A26="",N$4=""),"",IF('設定'!$B$7="",SUMIFS('日次入力'!$I$5:$I$3004,'日次入力'!$C$5:$C$3004,$A26,'日次入力'!$B$5:$B$3004,N$4),SUMIFS('日次入力'!$I$5:$I$3004,'日次入力'!$C$5:$C$3004,$A26,'日次入力'!$B$5:$B$3004,N$4,'日次入力'!$N$5:$N$3004,'設定'!$B$7)))</f>
        <v/>
      </c>
      <c r="O26" s="47">
        <f>IF(OR($A26="",O$4=""),"",IF('設定'!$B$7="",SUMIFS('日次入力'!$I$5:$I$3004,'日次入力'!$C$5:$C$3004,$A26,'日次入力'!$B$5:$B$3004,O$4),SUMIFS('日次入力'!$I$5:$I$3004,'日次入力'!$C$5:$C$3004,$A26,'日次入力'!$B$5:$B$3004,O$4,'日次入力'!$N$5:$N$3004,'設定'!$B$7)))</f>
        <v/>
      </c>
      <c r="P26" s="47">
        <f>IF(OR($A26="",P$4=""),"",IF('設定'!$B$7="",SUMIFS('日次入力'!$I$5:$I$3004,'日次入力'!$C$5:$C$3004,$A26,'日次入力'!$B$5:$B$3004,P$4),SUMIFS('日次入力'!$I$5:$I$3004,'日次入力'!$C$5:$C$3004,$A26,'日次入力'!$B$5:$B$3004,P$4,'日次入力'!$N$5:$N$3004,'設定'!$B$7)))</f>
        <v/>
      </c>
      <c r="Q26" s="47">
        <f>IF(OR($A26="",Q$4=""),"",IF('設定'!$B$7="",SUMIFS('日次入力'!$I$5:$I$3004,'日次入力'!$C$5:$C$3004,$A26,'日次入力'!$B$5:$B$3004,Q$4),SUMIFS('日次入力'!$I$5:$I$3004,'日次入力'!$C$5:$C$3004,$A26,'日次入力'!$B$5:$B$3004,Q$4,'日次入力'!$N$5:$N$3004,'設定'!$B$7)))</f>
        <v/>
      </c>
      <c r="R26" s="47">
        <f>IF(OR($A26="",R$4=""),"",IF('設定'!$B$7="",SUMIFS('日次入力'!$I$5:$I$3004,'日次入力'!$C$5:$C$3004,$A26,'日次入力'!$B$5:$B$3004,R$4),SUMIFS('日次入力'!$I$5:$I$3004,'日次入力'!$C$5:$C$3004,$A26,'日次入力'!$B$5:$B$3004,R$4,'日次入力'!$N$5:$N$3004,'設定'!$B$7)))</f>
        <v/>
      </c>
      <c r="S26" s="47">
        <f>IF(OR($A26="",S$4=""),"",IF('設定'!$B$7="",SUMIFS('日次入力'!$I$5:$I$3004,'日次入力'!$C$5:$C$3004,$A26,'日次入力'!$B$5:$B$3004,S$4),SUMIFS('日次入力'!$I$5:$I$3004,'日次入力'!$C$5:$C$3004,$A26,'日次入力'!$B$5:$B$3004,S$4,'日次入力'!$N$5:$N$3004,'設定'!$B$7)))</f>
        <v/>
      </c>
      <c r="T26" s="47">
        <f>IF(OR($A26="",T$4=""),"",IF('設定'!$B$7="",SUMIFS('日次入力'!$I$5:$I$3004,'日次入力'!$C$5:$C$3004,$A26,'日次入力'!$B$5:$B$3004,T$4),SUMIFS('日次入力'!$I$5:$I$3004,'日次入力'!$C$5:$C$3004,$A26,'日次入力'!$B$5:$B$3004,T$4,'日次入力'!$N$5:$N$3004,'設定'!$B$7)))</f>
        <v/>
      </c>
      <c r="U26" s="47">
        <f>IF(OR($A26="",U$4=""),"",IF('設定'!$B$7="",SUMIFS('日次入力'!$I$5:$I$3004,'日次入力'!$C$5:$C$3004,$A26,'日次入力'!$B$5:$B$3004,U$4),SUMIFS('日次入力'!$I$5:$I$3004,'日次入力'!$C$5:$C$3004,$A26,'日次入力'!$B$5:$B$3004,U$4,'日次入力'!$N$5:$N$3004,'設定'!$B$7)))</f>
        <v/>
      </c>
      <c r="V26" s="47">
        <f>IF(OR($A26="",V$4=""),"",IF('設定'!$B$7="",SUMIFS('日次入力'!$I$5:$I$3004,'日次入力'!$C$5:$C$3004,$A26,'日次入力'!$B$5:$B$3004,V$4),SUMIFS('日次入力'!$I$5:$I$3004,'日次入力'!$C$5:$C$3004,$A26,'日次入力'!$B$5:$B$3004,V$4,'日次入力'!$N$5:$N$3004,'設定'!$B$7)))</f>
        <v/>
      </c>
      <c r="W26" s="73">
        <f>IF($A26="","",SUM(C26:V26))</f>
        <v/>
      </c>
    </row>
    <row r="27" ht="17" customHeight="1">
      <c r="A27" s="32">
        <f>IF('案件'!$A27="","",'案件'!$A27)</f>
        <v/>
      </c>
      <c r="B27" s="29">
        <f>IF($A27="","",'案件'!$B27&amp;"")</f>
        <v/>
      </c>
      <c r="C27" s="47">
        <f>IF(OR($A27="",C$4=""),"",IF('設定'!$B$7="",SUMIFS('日次入力'!$I$5:$I$3004,'日次入力'!$C$5:$C$3004,$A27,'日次入力'!$B$5:$B$3004,C$4),SUMIFS('日次入力'!$I$5:$I$3004,'日次入力'!$C$5:$C$3004,$A27,'日次入力'!$B$5:$B$3004,C$4,'日次入力'!$N$5:$N$3004,'設定'!$B$7)))</f>
        <v/>
      </c>
      <c r="D27" s="47">
        <f>IF(OR($A27="",D$4=""),"",IF('設定'!$B$7="",SUMIFS('日次入力'!$I$5:$I$3004,'日次入力'!$C$5:$C$3004,$A27,'日次入力'!$B$5:$B$3004,D$4),SUMIFS('日次入力'!$I$5:$I$3004,'日次入力'!$C$5:$C$3004,$A27,'日次入力'!$B$5:$B$3004,D$4,'日次入力'!$N$5:$N$3004,'設定'!$B$7)))</f>
        <v/>
      </c>
      <c r="E27" s="47">
        <f>IF(OR($A27="",E$4=""),"",IF('設定'!$B$7="",SUMIFS('日次入力'!$I$5:$I$3004,'日次入力'!$C$5:$C$3004,$A27,'日次入力'!$B$5:$B$3004,E$4),SUMIFS('日次入力'!$I$5:$I$3004,'日次入力'!$C$5:$C$3004,$A27,'日次入力'!$B$5:$B$3004,E$4,'日次入力'!$N$5:$N$3004,'設定'!$B$7)))</f>
        <v/>
      </c>
      <c r="F27" s="47">
        <f>IF(OR($A27="",F$4=""),"",IF('設定'!$B$7="",SUMIFS('日次入力'!$I$5:$I$3004,'日次入力'!$C$5:$C$3004,$A27,'日次入力'!$B$5:$B$3004,F$4),SUMIFS('日次入力'!$I$5:$I$3004,'日次入力'!$C$5:$C$3004,$A27,'日次入力'!$B$5:$B$3004,F$4,'日次入力'!$N$5:$N$3004,'設定'!$B$7)))</f>
        <v/>
      </c>
      <c r="G27" s="47">
        <f>IF(OR($A27="",G$4=""),"",IF('設定'!$B$7="",SUMIFS('日次入力'!$I$5:$I$3004,'日次入力'!$C$5:$C$3004,$A27,'日次入力'!$B$5:$B$3004,G$4),SUMIFS('日次入力'!$I$5:$I$3004,'日次入力'!$C$5:$C$3004,$A27,'日次入力'!$B$5:$B$3004,G$4,'日次入力'!$N$5:$N$3004,'設定'!$B$7)))</f>
        <v/>
      </c>
      <c r="H27" s="47">
        <f>IF(OR($A27="",H$4=""),"",IF('設定'!$B$7="",SUMIFS('日次入力'!$I$5:$I$3004,'日次入力'!$C$5:$C$3004,$A27,'日次入力'!$B$5:$B$3004,H$4),SUMIFS('日次入力'!$I$5:$I$3004,'日次入力'!$C$5:$C$3004,$A27,'日次入力'!$B$5:$B$3004,H$4,'日次入力'!$N$5:$N$3004,'設定'!$B$7)))</f>
        <v/>
      </c>
      <c r="I27" s="47">
        <f>IF(OR($A27="",I$4=""),"",IF('設定'!$B$7="",SUMIFS('日次入力'!$I$5:$I$3004,'日次入力'!$C$5:$C$3004,$A27,'日次入力'!$B$5:$B$3004,I$4),SUMIFS('日次入力'!$I$5:$I$3004,'日次入力'!$C$5:$C$3004,$A27,'日次入力'!$B$5:$B$3004,I$4,'日次入力'!$N$5:$N$3004,'設定'!$B$7)))</f>
        <v/>
      </c>
      <c r="J27" s="47">
        <f>IF(OR($A27="",J$4=""),"",IF('設定'!$B$7="",SUMIFS('日次入力'!$I$5:$I$3004,'日次入力'!$C$5:$C$3004,$A27,'日次入力'!$B$5:$B$3004,J$4),SUMIFS('日次入力'!$I$5:$I$3004,'日次入力'!$C$5:$C$3004,$A27,'日次入力'!$B$5:$B$3004,J$4,'日次入力'!$N$5:$N$3004,'設定'!$B$7)))</f>
        <v/>
      </c>
      <c r="K27" s="47">
        <f>IF(OR($A27="",K$4=""),"",IF('設定'!$B$7="",SUMIFS('日次入力'!$I$5:$I$3004,'日次入力'!$C$5:$C$3004,$A27,'日次入力'!$B$5:$B$3004,K$4),SUMIFS('日次入力'!$I$5:$I$3004,'日次入力'!$C$5:$C$3004,$A27,'日次入力'!$B$5:$B$3004,K$4,'日次入力'!$N$5:$N$3004,'設定'!$B$7)))</f>
        <v/>
      </c>
      <c r="L27" s="47">
        <f>IF(OR($A27="",L$4=""),"",IF('設定'!$B$7="",SUMIFS('日次入力'!$I$5:$I$3004,'日次入力'!$C$5:$C$3004,$A27,'日次入力'!$B$5:$B$3004,L$4),SUMIFS('日次入力'!$I$5:$I$3004,'日次入力'!$C$5:$C$3004,$A27,'日次入力'!$B$5:$B$3004,L$4,'日次入力'!$N$5:$N$3004,'設定'!$B$7)))</f>
        <v/>
      </c>
      <c r="M27" s="47">
        <f>IF(OR($A27="",M$4=""),"",IF('設定'!$B$7="",SUMIFS('日次入力'!$I$5:$I$3004,'日次入力'!$C$5:$C$3004,$A27,'日次入力'!$B$5:$B$3004,M$4),SUMIFS('日次入力'!$I$5:$I$3004,'日次入力'!$C$5:$C$3004,$A27,'日次入力'!$B$5:$B$3004,M$4,'日次入力'!$N$5:$N$3004,'設定'!$B$7)))</f>
        <v/>
      </c>
      <c r="N27" s="47">
        <f>IF(OR($A27="",N$4=""),"",IF('設定'!$B$7="",SUMIFS('日次入力'!$I$5:$I$3004,'日次入力'!$C$5:$C$3004,$A27,'日次入力'!$B$5:$B$3004,N$4),SUMIFS('日次入力'!$I$5:$I$3004,'日次入力'!$C$5:$C$3004,$A27,'日次入力'!$B$5:$B$3004,N$4,'日次入力'!$N$5:$N$3004,'設定'!$B$7)))</f>
        <v/>
      </c>
      <c r="O27" s="47">
        <f>IF(OR($A27="",O$4=""),"",IF('設定'!$B$7="",SUMIFS('日次入力'!$I$5:$I$3004,'日次入力'!$C$5:$C$3004,$A27,'日次入力'!$B$5:$B$3004,O$4),SUMIFS('日次入力'!$I$5:$I$3004,'日次入力'!$C$5:$C$3004,$A27,'日次入力'!$B$5:$B$3004,O$4,'日次入力'!$N$5:$N$3004,'設定'!$B$7)))</f>
        <v/>
      </c>
      <c r="P27" s="47">
        <f>IF(OR($A27="",P$4=""),"",IF('設定'!$B$7="",SUMIFS('日次入力'!$I$5:$I$3004,'日次入力'!$C$5:$C$3004,$A27,'日次入力'!$B$5:$B$3004,P$4),SUMIFS('日次入力'!$I$5:$I$3004,'日次入力'!$C$5:$C$3004,$A27,'日次入力'!$B$5:$B$3004,P$4,'日次入力'!$N$5:$N$3004,'設定'!$B$7)))</f>
        <v/>
      </c>
      <c r="Q27" s="47">
        <f>IF(OR($A27="",Q$4=""),"",IF('設定'!$B$7="",SUMIFS('日次入力'!$I$5:$I$3004,'日次入力'!$C$5:$C$3004,$A27,'日次入力'!$B$5:$B$3004,Q$4),SUMIFS('日次入力'!$I$5:$I$3004,'日次入力'!$C$5:$C$3004,$A27,'日次入力'!$B$5:$B$3004,Q$4,'日次入力'!$N$5:$N$3004,'設定'!$B$7)))</f>
        <v/>
      </c>
      <c r="R27" s="47">
        <f>IF(OR($A27="",R$4=""),"",IF('設定'!$B$7="",SUMIFS('日次入力'!$I$5:$I$3004,'日次入力'!$C$5:$C$3004,$A27,'日次入力'!$B$5:$B$3004,R$4),SUMIFS('日次入力'!$I$5:$I$3004,'日次入力'!$C$5:$C$3004,$A27,'日次入力'!$B$5:$B$3004,R$4,'日次入力'!$N$5:$N$3004,'設定'!$B$7)))</f>
        <v/>
      </c>
      <c r="S27" s="47">
        <f>IF(OR($A27="",S$4=""),"",IF('設定'!$B$7="",SUMIFS('日次入力'!$I$5:$I$3004,'日次入力'!$C$5:$C$3004,$A27,'日次入力'!$B$5:$B$3004,S$4),SUMIFS('日次入力'!$I$5:$I$3004,'日次入力'!$C$5:$C$3004,$A27,'日次入力'!$B$5:$B$3004,S$4,'日次入力'!$N$5:$N$3004,'設定'!$B$7)))</f>
        <v/>
      </c>
      <c r="T27" s="47">
        <f>IF(OR($A27="",T$4=""),"",IF('設定'!$B$7="",SUMIFS('日次入力'!$I$5:$I$3004,'日次入力'!$C$5:$C$3004,$A27,'日次入力'!$B$5:$B$3004,T$4),SUMIFS('日次入力'!$I$5:$I$3004,'日次入力'!$C$5:$C$3004,$A27,'日次入力'!$B$5:$B$3004,T$4,'日次入力'!$N$5:$N$3004,'設定'!$B$7)))</f>
        <v/>
      </c>
      <c r="U27" s="47">
        <f>IF(OR($A27="",U$4=""),"",IF('設定'!$B$7="",SUMIFS('日次入力'!$I$5:$I$3004,'日次入力'!$C$5:$C$3004,$A27,'日次入力'!$B$5:$B$3004,U$4),SUMIFS('日次入力'!$I$5:$I$3004,'日次入力'!$C$5:$C$3004,$A27,'日次入力'!$B$5:$B$3004,U$4,'日次入力'!$N$5:$N$3004,'設定'!$B$7)))</f>
        <v/>
      </c>
      <c r="V27" s="47">
        <f>IF(OR($A27="",V$4=""),"",IF('設定'!$B$7="",SUMIFS('日次入力'!$I$5:$I$3004,'日次入力'!$C$5:$C$3004,$A27,'日次入力'!$B$5:$B$3004,V$4),SUMIFS('日次入力'!$I$5:$I$3004,'日次入力'!$C$5:$C$3004,$A27,'日次入力'!$B$5:$B$3004,V$4,'日次入力'!$N$5:$N$3004,'設定'!$B$7)))</f>
        <v/>
      </c>
      <c r="W27" s="73">
        <f>IF($A27="","",SUM(C27:V27))</f>
        <v/>
      </c>
    </row>
    <row r="28" ht="17" customHeight="1">
      <c r="A28" s="32">
        <f>IF('案件'!$A28="","",'案件'!$A28)</f>
        <v/>
      </c>
      <c r="B28" s="29">
        <f>IF($A28="","",'案件'!$B28&amp;"")</f>
        <v/>
      </c>
      <c r="C28" s="47">
        <f>IF(OR($A28="",C$4=""),"",IF('設定'!$B$7="",SUMIFS('日次入力'!$I$5:$I$3004,'日次入力'!$C$5:$C$3004,$A28,'日次入力'!$B$5:$B$3004,C$4),SUMIFS('日次入力'!$I$5:$I$3004,'日次入力'!$C$5:$C$3004,$A28,'日次入力'!$B$5:$B$3004,C$4,'日次入力'!$N$5:$N$3004,'設定'!$B$7)))</f>
        <v/>
      </c>
      <c r="D28" s="47">
        <f>IF(OR($A28="",D$4=""),"",IF('設定'!$B$7="",SUMIFS('日次入力'!$I$5:$I$3004,'日次入力'!$C$5:$C$3004,$A28,'日次入力'!$B$5:$B$3004,D$4),SUMIFS('日次入力'!$I$5:$I$3004,'日次入力'!$C$5:$C$3004,$A28,'日次入力'!$B$5:$B$3004,D$4,'日次入力'!$N$5:$N$3004,'設定'!$B$7)))</f>
        <v/>
      </c>
      <c r="E28" s="47">
        <f>IF(OR($A28="",E$4=""),"",IF('設定'!$B$7="",SUMIFS('日次入力'!$I$5:$I$3004,'日次入力'!$C$5:$C$3004,$A28,'日次入力'!$B$5:$B$3004,E$4),SUMIFS('日次入力'!$I$5:$I$3004,'日次入力'!$C$5:$C$3004,$A28,'日次入力'!$B$5:$B$3004,E$4,'日次入力'!$N$5:$N$3004,'設定'!$B$7)))</f>
        <v/>
      </c>
      <c r="F28" s="47">
        <f>IF(OR($A28="",F$4=""),"",IF('設定'!$B$7="",SUMIFS('日次入力'!$I$5:$I$3004,'日次入力'!$C$5:$C$3004,$A28,'日次入力'!$B$5:$B$3004,F$4),SUMIFS('日次入力'!$I$5:$I$3004,'日次入力'!$C$5:$C$3004,$A28,'日次入力'!$B$5:$B$3004,F$4,'日次入力'!$N$5:$N$3004,'設定'!$B$7)))</f>
        <v/>
      </c>
      <c r="G28" s="47">
        <f>IF(OR($A28="",G$4=""),"",IF('設定'!$B$7="",SUMIFS('日次入力'!$I$5:$I$3004,'日次入力'!$C$5:$C$3004,$A28,'日次入力'!$B$5:$B$3004,G$4),SUMIFS('日次入力'!$I$5:$I$3004,'日次入力'!$C$5:$C$3004,$A28,'日次入力'!$B$5:$B$3004,G$4,'日次入力'!$N$5:$N$3004,'設定'!$B$7)))</f>
        <v/>
      </c>
      <c r="H28" s="47">
        <f>IF(OR($A28="",H$4=""),"",IF('設定'!$B$7="",SUMIFS('日次入力'!$I$5:$I$3004,'日次入力'!$C$5:$C$3004,$A28,'日次入力'!$B$5:$B$3004,H$4),SUMIFS('日次入力'!$I$5:$I$3004,'日次入力'!$C$5:$C$3004,$A28,'日次入力'!$B$5:$B$3004,H$4,'日次入力'!$N$5:$N$3004,'設定'!$B$7)))</f>
        <v/>
      </c>
      <c r="I28" s="47">
        <f>IF(OR($A28="",I$4=""),"",IF('設定'!$B$7="",SUMIFS('日次入力'!$I$5:$I$3004,'日次入力'!$C$5:$C$3004,$A28,'日次入力'!$B$5:$B$3004,I$4),SUMIFS('日次入力'!$I$5:$I$3004,'日次入力'!$C$5:$C$3004,$A28,'日次入力'!$B$5:$B$3004,I$4,'日次入力'!$N$5:$N$3004,'設定'!$B$7)))</f>
        <v/>
      </c>
      <c r="J28" s="47">
        <f>IF(OR($A28="",J$4=""),"",IF('設定'!$B$7="",SUMIFS('日次入力'!$I$5:$I$3004,'日次入力'!$C$5:$C$3004,$A28,'日次入力'!$B$5:$B$3004,J$4),SUMIFS('日次入力'!$I$5:$I$3004,'日次入力'!$C$5:$C$3004,$A28,'日次入力'!$B$5:$B$3004,J$4,'日次入力'!$N$5:$N$3004,'設定'!$B$7)))</f>
        <v/>
      </c>
      <c r="K28" s="47">
        <f>IF(OR($A28="",K$4=""),"",IF('設定'!$B$7="",SUMIFS('日次入力'!$I$5:$I$3004,'日次入力'!$C$5:$C$3004,$A28,'日次入力'!$B$5:$B$3004,K$4),SUMIFS('日次入力'!$I$5:$I$3004,'日次入力'!$C$5:$C$3004,$A28,'日次入力'!$B$5:$B$3004,K$4,'日次入力'!$N$5:$N$3004,'設定'!$B$7)))</f>
        <v/>
      </c>
      <c r="L28" s="47">
        <f>IF(OR($A28="",L$4=""),"",IF('設定'!$B$7="",SUMIFS('日次入力'!$I$5:$I$3004,'日次入力'!$C$5:$C$3004,$A28,'日次入力'!$B$5:$B$3004,L$4),SUMIFS('日次入力'!$I$5:$I$3004,'日次入力'!$C$5:$C$3004,$A28,'日次入力'!$B$5:$B$3004,L$4,'日次入力'!$N$5:$N$3004,'設定'!$B$7)))</f>
        <v/>
      </c>
      <c r="M28" s="47">
        <f>IF(OR($A28="",M$4=""),"",IF('設定'!$B$7="",SUMIFS('日次入力'!$I$5:$I$3004,'日次入力'!$C$5:$C$3004,$A28,'日次入力'!$B$5:$B$3004,M$4),SUMIFS('日次入力'!$I$5:$I$3004,'日次入力'!$C$5:$C$3004,$A28,'日次入力'!$B$5:$B$3004,M$4,'日次入力'!$N$5:$N$3004,'設定'!$B$7)))</f>
        <v/>
      </c>
      <c r="N28" s="47">
        <f>IF(OR($A28="",N$4=""),"",IF('設定'!$B$7="",SUMIFS('日次入力'!$I$5:$I$3004,'日次入力'!$C$5:$C$3004,$A28,'日次入力'!$B$5:$B$3004,N$4),SUMIFS('日次入力'!$I$5:$I$3004,'日次入力'!$C$5:$C$3004,$A28,'日次入力'!$B$5:$B$3004,N$4,'日次入力'!$N$5:$N$3004,'設定'!$B$7)))</f>
        <v/>
      </c>
      <c r="O28" s="47">
        <f>IF(OR($A28="",O$4=""),"",IF('設定'!$B$7="",SUMIFS('日次入力'!$I$5:$I$3004,'日次入力'!$C$5:$C$3004,$A28,'日次入力'!$B$5:$B$3004,O$4),SUMIFS('日次入力'!$I$5:$I$3004,'日次入力'!$C$5:$C$3004,$A28,'日次入力'!$B$5:$B$3004,O$4,'日次入力'!$N$5:$N$3004,'設定'!$B$7)))</f>
        <v/>
      </c>
      <c r="P28" s="47">
        <f>IF(OR($A28="",P$4=""),"",IF('設定'!$B$7="",SUMIFS('日次入力'!$I$5:$I$3004,'日次入力'!$C$5:$C$3004,$A28,'日次入力'!$B$5:$B$3004,P$4),SUMIFS('日次入力'!$I$5:$I$3004,'日次入力'!$C$5:$C$3004,$A28,'日次入力'!$B$5:$B$3004,P$4,'日次入力'!$N$5:$N$3004,'設定'!$B$7)))</f>
        <v/>
      </c>
      <c r="Q28" s="47">
        <f>IF(OR($A28="",Q$4=""),"",IF('設定'!$B$7="",SUMIFS('日次入力'!$I$5:$I$3004,'日次入力'!$C$5:$C$3004,$A28,'日次入力'!$B$5:$B$3004,Q$4),SUMIFS('日次入力'!$I$5:$I$3004,'日次入力'!$C$5:$C$3004,$A28,'日次入力'!$B$5:$B$3004,Q$4,'日次入力'!$N$5:$N$3004,'設定'!$B$7)))</f>
        <v/>
      </c>
      <c r="R28" s="47">
        <f>IF(OR($A28="",R$4=""),"",IF('設定'!$B$7="",SUMIFS('日次入力'!$I$5:$I$3004,'日次入力'!$C$5:$C$3004,$A28,'日次入力'!$B$5:$B$3004,R$4),SUMIFS('日次入力'!$I$5:$I$3004,'日次入力'!$C$5:$C$3004,$A28,'日次入力'!$B$5:$B$3004,R$4,'日次入力'!$N$5:$N$3004,'設定'!$B$7)))</f>
        <v/>
      </c>
      <c r="S28" s="47">
        <f>IF(OR($A28="",S$4=""),"",IF('設定'!$B$7="",SUMIFS('日次入力'!$I$5:$I$3004,'日次入力'!$C$5:$C$3004,$A28,'日次入力'!$B$5:$B$3004,S$4),SUMIFS('日次入力'!$I$5:$I$3004,'日次入力'!$C$5:$C$3004,$A28,'日次入力'!$B$5:$B$3004,S$4,'日次入力'!$N$5:$N$3004,'設定'!$B$7)))</f>
        <v/>
      </c>
      <c r="T28" s="47">
        <f>IF(OR($A28="",T$4=""),"",IF('設定'!$B$7="",SUMIFS('日次入力'!$I$5:$I$3004,'日次入力'!$C$5:$C$3004,$A28,'日次入力'!$B$5:$B$3004,T$4),SUMIFS('日次入力'!$I$5:$I$3004,'日次入力'!$C$5:$C$3004,$A28,'日次入力'!$B$5:$B$3004,T$4,'日次入力'!$N$5:$N$3004,'設定'!$B$7)))</f>
        <v/>
      </c>
      <c r="U28" s="47">
        <f>IF(OR($A28="",U$4=""),"",IF('設定'!$B$7="",SUMIFS('日次入力'!$I$5:$I$3004,'日次入力'!$C$5:$C$3004,$A28,'日次入力'!$B$5:$B$3004,U$4),SUMIFS('日次入力'!$I$5:$I$3004,'日次入力'!$C$5:$C$3004,$A28,'日次入力'!$B$5:$B$3004,U$4,'日次入力'!$N$5:$N$3004,'設定'!$B$7)))</f>
        <v/>
      </c>
      <c r="V28" s="47">
        <f>IF(OR($A28="",V$4=""),"",IF('設定'!$B$7="",SUMIFS('日次入力'!$I$5:$I$3004,'日次入力'!$C$5:$C$3004,$A28,'日次入力'!$B$5:$B$3004,V$4),SUMIFS('日次入力'!$I$5:$I$3004,'日次入力'!$C$5:$C$3004,$A28,'日次入力'!$B$5:$B$3004,V$4,'日次入力'!$N$5:$N$3004,'設定'!$B$7)))</f>
        <v/>
      </c>
      <c r="W28" s="73">
        <f>IF($A28="","",SUM(C28:V28))</f>
        <v/>
      </c>
    </row>
    <row r="29" ht="17" customHeight="1">
      <c r="A29" s="32">
        <f>IF('案件'!$A29="","",'案件'!$A29)</f>
        <v/>
      </c>
      <c r="B29" s="29">
        <f>IF($A29="","",'案件'!$B29&amp;"")</f>
        <v/>
      </c>
      <c r="C29" s="47">
        <f>IF(OR($A29="",C$4=""),"",IF('設定'!$B$7="",SUMIFS('日次入力'!$I$5:$I$3004,'日次入力'!$C$5:$C$3004,$A29,'日次入力'!$B$5:$B$3004,C$4),SUMIFS('日次入力'!$I$5:$I$3004,'日次入力'!$C$5:$C$3004,$A29,'日次入力'!$B$5:$B$3004,C$4,'日次入力'!$N$5:$N$3004,'設定'!$B$7)))</f>
        <v/>
      </c>
      <c r="D29" s="47">
        <f>IF(OR($A29="",D$4=""),"",IF('設定'!$B$7="",SUMIFS('日次入力'!$I$5:$I$3004,'日次入力'!$C$5:$C$3004,$A29,'日次入力'!$B$5:$B$3004,D$4),SUMIFS('日次入力'!$I$5:$I$3004,'日次入力'!$C$5:$C$3004,$A29,'日次入力'!$B$5:$B$3004,D$4,'日次入力'!$N$5:$N$3004,'設定'!$B$7)))</f>
        <v/>
      </c>
      <c r="E29" s="47">
        <f>IF(OR($A29="",E$4=""),"",IF('設定'!$B$7="",SUMIFS('日次入力'!$I$5:$I$3004,'日次入力'!$C$5:$C$3004,$A29,'日次入力'!$B$5:$B$3004,E$4),SUMIFS('日次入力'!$I$5:$I$3004,'日次入力'!$C$5:$C$3004,$A29,'日次入力'!$B$5:$B$3004,E$4,'日次入力'!$N$5:$N$3004,'設定'!$B$7)))</f>
        <v/>
      </c>
      <c r="F29" s="47">
        <f>IF(OR($A29="",F$4=""),"",IF('設定'!$B$7="",SUMIFS('日次入力'!$I$5:$I$3004,'日次入力'!$C$5:$C$3004,$A29,'日次入力'!$B$5:$B$3004,F$4),SUMIFS('日次入力'!$I$5:$I$3004,'日次入力'!$C$5:$C$3004,$A29,'日次入力'!$B$5:$B$3004,F$4,'日次入力'!$N$5:$N$3004,'設定'!$B$7)))</f>
        <v/>
      </c>
      <c r="G29" s="47">
        <f>IF(OR($A29="",G$4=""),"",IF('設定'!$B$7="",SUMIFS('日次入力'!$I$5:$I$3004,'日次入力'!$C$5:$C$3004,$A29,'日次入力'!$B$5:$B$3004,G$4),SUMIFS('日次入力'!$I$5:$I$3004,'日次入力'!$C$5:$C$3004,$A29,'日次入力'!$B$5:$B$3004,G$4,'日次入力'!$N$5:$N$3004,'設定'!$B$7)))</f>
        <v/>
      </c>
      <c r="H29" s="47">
        <f>IF(OR($A29="",H$4=""),"",IF('設定'!$B$7="",SUMIFS('日次入力'!$I$5:$I$3004,'日次入力'!$C$5:$C$3004,$A29,'日次入力'!$B$5:$B$3004,H$4),SUMIFS('日次入力'!$I$5:$I$3004,'日次入力'!$C$5:$C$3004,$A29,'日次入力'!$B$5:$B$3004,H$4,'日次入力'!$N$5:$N$3004,'設定'!$B$7)))</f>
        <v/>
      </c>
      <c r="I29" s="47">
        <f>IF(OR($A29="",I$4=""),"",IF('設定'!$B$7="",SUMIFS('日次入力'!$I$5:$I$3004,'日次入力'!$C$5:$C$3004,$A29,'日次入力'!$B$5:$B$3004,I$4),SUMIFS('日次入力'!$I$5:$I$3004,'日次入力'!$C$5:$C$3004,$A29,'日次入力'!$B$5:$B$3004,I$4,'日次入力'!$N$5:$N$3004,'設定'!$B$7)))</f>
        <v/>
      </c>
      <c r="J29" s="47">
        <f>IF(OR($A29="",J$4=""),"",IF('設定'!$B$7="",SUMIFS('日次入力'!$I$5:$I$3004,'日次入力'!$C$5:$C$3004,$A29,'日次入力'!$B$5:$B$3004,J$4),SUMIFS('日次入力'!$I$5:$I$3004,'日次入力'!$C$5:$C$3004,$A29,'日次入力'!$B$5:$B$3004,J$4,'日次入力'!$N$5:$N$3004,'設定'!$B$7)))</f>
        <v/>
      </c>
      <c r="K29" s="47">
        <f>IF(OR($A29="",K$4=""),"",IF('設定'!$B$7="",SUMIFS('日次入力'!$I$5:$I$3004,'日次入力'!$C$5:$C$3004,$A29,'日次入力'!$B$5:$B$3004,K$4),SUMIFS('日次入力'!$I$5:$I$3004,'日次入力'!$C$5:$C$3004,$A29,'日次入力'!$B$5:$B$3004,K$4,'日次入力'!$N$5:$N$3004,'設定'!$B$7)))</f>
        <v/>
      </c>
      <c r="L29" s="47">
        <f>IF(OR($A29="",L$4=""),"",IF('設定'!$B$7="",SUMIFS('日次入力'!$I$5:$I$3004,'日次入力'!$C$5:$C$3004,$A29,'日次入力'!$B$5:$B$3004,L$4),SUMIFS('日次入力'!$I$5:$I$3004,'日次入力'!$C$5:$C$3004,$A29,'日次入力'!$B$5:$B$3004,L$4,'日次入力'!$N$5:$N$3004,'設定'!$B$7)))</f>
        <v/>
      </c>
      <c r="M29" s="47">
        <f>IF(OR($A29="",M$4=""),"",IF('設定'!$B$7="",SUMIFS('日次入力'!$I$5:$I$3004,'日次入力'!$C$5:$C$3004,$A29,'日次入力'!$B$5:$B$3004,M$4),SUMIFS('日次入力'!$I$5:$I$3004,'日次入力'!$C$5:$C$3004,$A29,'日次入力'!$B$5:$B$3004,M$4,'日次入力'!$N$5:$N$3004,'設定'!$B$7)))</f>
        <v/>
      </c>
      <c r="N29" s="47">
        <f>IF(OR($A29="",N$4=""),"",IF('設定'!$B$7="",SUMIFS('日次入力'!$I$5:$I$3004,'日次入力'!$C$5:$C$3004,$A29,'日次入力'!$B$5:$B$3004,N$4),SUMIFS('日次入力'!$I$5:$I$3004,'日次入力'!$C$5:$C$3004,$A29,'日次入力'!$B$5:$B$3004,N$4,'日次入力'!$N$5:$N$3004,'設定'!$B$7)))</f>
        <v/>
      </c>
      <c r="O29" s="47">
        <f>IF(OR($A29="",O$4=""),"",IF('設定'!$B$7="",SUMIFS('日次入力'!$I$5:$I$3004,'日次入力'!$C$5:$C$3004,$A29,'日次入力'!$B$5:$B$3004,O$4),SUMIFS('日次入力'!$I$5:$I$3004,'日次入力'!$C$5:$C$3004,$A29,'日次入力'!$B$5:$B$3004,O$4,'日次入力'!$N$5:$N$3004,'設定'!$B$7)))</f>
        <v/>
      </c>
      <c r="P29" s="47">
        <f>IF(OR($A29="",P$4=""),"",IF('設定'!$B$7="",SUMIFS('日次入力'!$I$5:$I$3004,'日次入力'!$C$5:$C$3004,$A29,'日次入力'!$B$5:$B$3004,P$4),SUMIFS('日次入力'!$I$5:$I$3004,'日次入力'!$C$5:$C$3004,$A29,'日次入力'!$B$5:$B$3004,P$4,'日次入力'!$N$5:$N$3004,'設定'!$B$7)))</f>
        <v/>
      </c>
      <c r="Q29" s="47">
        <f>IF(OR($A29="",Q$4=""),"",IF('設定'!$B$7="",SUMIFS('日次入力'!$I$5:$I$3004,'日次入力'!$C$5:$C$3004,$A29,'日次入力'!$B$5:$B$3004,Q$4),SUMIFS('日次入力'!$I$5:$I$3004,'日次入力'!$C$5:$C$3004,$A29,'日次入力'!$B$5:$B$3004,Q$4,'日次入力'!$N$5:$N$3004,'設定'!$B$7)))</f>
        <v/>
      </c>
      <c r="R29" s="47">
        <f>IF(OR($A29="",R$4=""),"",IF('設定'!$B$7="",SUMIFS('日次入力'!$I$5:$I$3004,'日次入力'!$C$5:$C$3004,$A29,'日次入力'!$B$5:$B$3004,R$4),SUMIFS('日次入力'!$I$5:$I$3004,'日次入力'!$C$5:$C$3004,$A29,'日次入力'!$B$5:$B$3004,R$4,'日次入力'!$N$5:$N$3004,'設定'!$B$7)))</f>
        <v/>
      </c>
      <c r="S29" s="47">
        <f>IF(OR($A29="",S$4=""),"",IF('設定'!$B$7="",SUMIFS('日次入力'!$I$5:$I$3004,'日次入力'!$C$5:$C$3004,$A29,'日次入力'!$B$5:$B$3004,S$4),SUMIFS('日次入力'!$I$5:$I$3004,'日次入力'!$C$5:$C$3004,$A29,'日次入力'!$B$5:$B$3004,S$4,'日次入力'!$N$5:$N$3004,'設定'!$B$7)))</f>
        <v/>
      </c>
      <c r="T29" s="47">
        <f>IF(OR($A29="",T$4=""),"",IF('設定'!$B$7="",SUMIFS('日次入力'!$I$5:$I$3004,'日次入力'!$C$5:$C$3004,$A29,'日次入力'!$B$5:$B$3004,T$4),SUMIFS('日次入力'!$I$5:$I$3004,'日次入力'!$C$5:$C$3004,$A29,'日次入力'!$B$5:$B$3004,T$4,'日次入力'!$N$5:$N$3004,'設定'!$B$7)))</f>
        <v/>
      </c>
      <c r="U29" s="47">
        <f>IF(OR($A29="",U$4=""),"",IF('設定'!$B$7="",SUMIFS('日次入力'!$I$5:$I$3004,'日次入力'!$C$5:$C$3004,$A29,'日次入力'!$B$5:$B$3004,U$4),SUMIFS('日次入力'!$I$5:$I$3004,'日次入力'!$C$5:$C$3004,$A29,'日次入力'!$B$5:$B$3004,U$4,'日次入力'!$N$5:$N$3004,'設定'!$B$7)))</f>
        <v/>
      </c>
      <c r="V29" s="47">
        <f>IF(OR($A29="",V$4=""),"",IF('設定'!$B$7="",SUMIFS('日次入力'!$I$5:$I$3004,'日次入力'!$C$5:$C$3004,$A29,'日次入力'!$B$5:$B$3004,V$4),SUMIFS('日次入力'!$I$5:$I$3004,'日次入力'!$C$5:$C$3004,$A29,'日次入力'!$B$5:$B$3004,V$4,'日次入力'!$N$5:$N$3004,'設定'!$B$7)))</f>
        <v/>
      </c>
      <c r="W29" s="73">
        <f>IF($A29="","",SUM(C29:V29))</f>
        <v/>
      </c>
    </row>
    <row r="30" ht="17" customHeight="1">
      <c r="A30" s="32">
        <f>IF('案件'!$A30="","",'案件'!$A30)</f>
        <v/>
      </c>
      <c r="B30" s="29">
        <f>IF($A30="","",'案件'!$B30&amp;"")</f>
        <v/>
      </c>
      <c r="C30" s="47">
        <f>IF(OR($A30="",C$4=""),"",IF('設定'!$B$7="",SUMIFS('日次入力'!$I$5:$I$3004,'日次入力'!$C$5:$C$3004,$A30,'日次入力'!$B$5:$B$3004,C$4),SUMIFS('日次入力'!$I$5:$I$3004,'日次入力'!$C$5:$C$3004,$A30,'日次入力'!$B$5:$B$3004,C$4,'日次入力'!$N$5:$N$3004,'設定'!$B$7)))</f>
        <v/>
      </c>
      <c r="D30" s="47">
        <f>IF(OR($A30="",D$4=""),"",IF('設定'!$B$7="",SUMIFS('日次入力'!$I$5:$I$3004,'日次入力'!$C$5:$C$3004,$A30,'日次入力'!$B$5:$B$3004,D$4),SUMIFS('日次入力'!$I$5:$I$3004,'日次入力'!$C$5:$C$3004,$A30,'日次入力'!$B$5:$B$3004,D$4,'日次入力'!$N$5:$N$3004,'設定'!$B$7)))</f>
        <v/>
      </c>
      <c r="E30" s="47">
        <f>IF(OR($A30="",E$4=""),"",IF('設定'!$B$7="",SUMIFS('日次入力'!$I$5:$I$3004,'日次入力'!$C$5:$C$3004,$A30,'日次入力'!$B$5:$B$3004,E$4),SUMIFS('日次入力'!$I$5:$I$3004,'日次入力'!$C$5:$C$3004,$A30,'日次入力'!$B$5:$B$3004,E$4,'日次入力'!$N$5:$N$3004,'設定'!$B$7)))</f>
        <v/>
      </c>
      <c r="F30" s="47">
        <f>IF(OR($A30="",F$4=""),"",IF('設定'!$B$7="",SUMIFS('日次入力'!$I$5:$I$3004,'日次入力'!$C$5:$C$3004,$A30,'日次入力'!$B$5:$B$3004,F$4),SUMIFS('日次入力'!$I$5:$I$3004,'日次入力'!$C$5:$C$3004,$A30,'日次入力'!$B$5:$B$3004,F$4,'日次入力'!$N$5:$N$3004,'設定'!$B$7)))</f>
        <v/>
      </c>
      <c r="G30" s="47">
        <f>IF(OR($A30="",G$4=""),"",IF('設定'!$B$7="",SUMIFS('日次入力'!$I$5:$I$3004,'日次入力'!$C$5:$C$3004,$A30,'日次入力'!$B$5:$B$3004,G$4),SUMIFS('日次入力'!$I$5:$I$3004,'日次入力'!$C$5:$C$3004,$A30,'日次入力'!$B$5:$B$3004,G$4,'日次入力'!$N$5:$N$3004,'設定'!$B$7)))</f>
        <v/>
      </c>
      <c r="H30" s="47">
        <f>IF(OR($A30="",H$4=""),"",IF('設定'!$B$7="",SUMIFS('日次入力'!$I$5:$I$3004,'日次入力'!$C$5:$C$3004,$A30,'日次入力'!$B$5:$B$3004,H$4),SUMIFS('日次入力'!$I$5:$I$3004,'日次入力'!$C$5:$C$3004,$A30,'日次入力'!$B$5:$B$3004,H$4,'日次入力'!$N$5:$N$3004,'設定'!$B$7)))</f>
        <v/>
      </c>
      <c r="I30" s="47">
        <f>IF(OR($A30="",I$4=""),"",IF('設定'!$B$7="",SUMIFS('日次入力'!$I$5:$I$3004,'日次入力'!$C$5:$C$3004,$A30,'日次入力'!$B$5:$B$3004,I$4),SUMIFS('日次入力'!$I$5:$I$3004,'日次入力'!$C$5:$C$3004,$A30,'日次入力'!$B$5:$B$3004,I$4,'日次入力'!$N$5:$N$3004,'設定'!$B$7)))</f>
        <v/>
      </c>
      <c r="J30" s="47">
        <f>IF(OR($A30="",J$4=""),"",IF('設定'!$B$7="",SUMIFS('日次入力'!$I$5:$I$3004,'日次入力'!$C$5:$C$3004,$A30,'日次入力'!$B$5:$B$3004,J$4),SUMIFS('日次入力'!$I$5:$I$3004,'日次入力'!$C$5:$C$3004,$A30,'日次入力'!$B$5:$B$3004,J$4,'日次入力'!$N$5:$N$3004,'設定'!$B$7)))</f>
        <v/>
      </c>
      <c r="K30" s="47">
        <f>IF(OR($A30="",K$4=""),"",IF('設定'!$B$7="",SUMIFS('日次入力'!$I$5:$I$3004,'日次入力'!$C$5:$C$3004,$A30,'日次入力'!$B$5:$B$3004,K$4),SUMIFS('日次入力'!$I$5:$I$3004,'日次入力'!$C$5:$C$3004,$A30,'日次入力'!$B$5:$B$3004,K$4,'日次入力'!$N$5:$N$3004,'設定'!$B$7)))</f>
        <v/>
      </c>
      <c r="L30" s="47">
        <f>IF(OR($A30="",L$4=""),"",IF('設定'!$B$7="",SUMIFS('日次入力'!$I$5:$I$3004,'日次入力'!$C$5:$C$3004,$A30,'日次入力'!$B$5:$B$3004,L$4),SUMIFS('日次入力'!$I$5:$I$3004,'日次入力'!$C$5:$C$3004,$A30,'日次入力'!$B$5:$B$3004,L$4,'日次入力'!$N$5:$N$3004,'設定'!$B$7)))</f>
        <v/>
      </c>
      <c r="M30" s="47">
        <f>IF(OR($A30="",M$4=""),"",IF('設定'!$B$7="",SUMIFS('日次入力'!$I$5:$I$3004,'日次入力'!$C$5:$C$3004,$A30,'日次入力'!$B$5:$B$3004,M$4),SUMIFS('日次入力'!$I$5:$I$3004,'日次入力'!$C$5:$C$3004,$A30,'日次入力'!$B$5:$B$3004,M$4,'日次入力'!$N$5:$N$3004,'設定'!$B$7)))</f>
        <v/>
      </c>
      <c r="N30" s="47">
        <f>IF(OR($A30="",N$4=""),"",IF('設定'!$B$7="",SUMIFS('日次入力'!$I$5:$I$3004,'日次入力'!$C$5:$C$3004,$A30,'日次入力'!$B$5:$B$3004,N$4),SUMIFS('日次入力'!$I$5:$I$3004,'日次入力'!$C$5:$C$3004,$A30,'日次入力'!$B$5:$B$3004,N$4,'日次入力'!$N$5:$N$3004,'設定'!$B$7)))</f>
        <v/>
      </c>
      <c r="O30" s="47">
        <f>IF(OR($A30="",O$4=""),"",IF('設定'!$B$7="",SUMIFS('日次入力'!$I$5:$I$3004,'日次入力'!$C$5:$C$3004,$A30,'日次入力'!$B$5:$B$3004,O$4),SUMIFS('日次入力'!$I$5:$I$3004,'日次入力'!$C$5:$C$3004,$A30,'日次入力'!$B$5:$B$3004,O$4,'日次入力'!$N$5:$N$3004,'設定'!$B$7)))</f>
        <v/>
      </c>
      <c r="P30" s="47">
        <f>IF(OR($A30="",P$4=""),"",IF('設定'!$B$7="",SUMIFS('日次入力'!$I$5:$I$3004,'日次入力'!$C$5:$C$3004,$A30,'日次入力'!$B$5:$B$3004,P$4),SUMIFS('日次入力'!$I$5:$I$3004,'日次入力'!$C$5:$C$3004,$A30,'日次入力'!$B$5:$B$3004,P$4,'日次入力'!$N$5:$N$3004,'設定'!$B$7)))</f>
        <v/>
      </c>
      <c r="Q30" s="47">
        <f>IF(OR($A30="",Q$4=""),"",IF('設定'!$B$7="",SUMIFS('日次入力'!$I$5:$I$3004,'日次入力'!$C$5:$C$3004,$A30,'日次入力'!$B$5:$B$3004,Q$4),SUMIFS('日次入力'!$I$5:$I$3004,'日次入力'!$C$5:$C$3004,$A30,'日次入力'!$B$5:$B$3004,Q$4,'日次入力'!$N$5:$N$3004,'設定'!$B$7)))</f>
        <v/>
      </c>
      <c r="R30" s="47">
        <f>IF(OR($A30="",R$4=""),"",IF('設定'!$B$7="",SUMIFS('日次入力'!$I$5:$I$3004,'日次入力'!$C$5:$C$3004,$A30,'日次入力'!$B$5:$B$3004,R$4),SUMIFS('日次入力'!$I$5:$I$3004,'日次入力'!$C$5:$C$3004,$A30,'日次入力'!$B$5:$B$3004,R$4,'日次入力'!$N$5:$N$3004,'設定'!$B$7)))</f>
        <v/>
      </c>
      <c r="S30" s="47">
        <f>IF(OR($A30="",S$4=""),"",IF('設定'!$B$7="",SUMIFS('日次入力'!$I$5:$I$3004,'日次入力'!$C$5:$C$3004,$A30,'日次入力'!$B$5:$B$3004,S$4),SUMIFS('日次入力'!$I$5:$I$3004,'日次入力'!$C$5:$C$3004,$A30,'日次入力'!$B$5:$B$3004,S$4,'日次入力'!$N$5:$N$3004,'設定'!$B$7)))</f>
        <v/>
      </c>
      <c r="T30" s="47">
        <f>IF(OR($A30="",T$4=""),"",IF('設定'!$B$7="",SUMIFS('日次入力'!$I$5:$I$3004,'日次入力'!$C$5:$C$3004,$A30,'日次入力'!$B$5:$B$3004,T$4),SUMIFS('日次入力'!$I$5:$I$3004,'日次入力'!$C$5:$C$3004,$A30,'日次入力'!$B$5:$B$3004,T$4,'日次入力'!$N$5:$N$3004,'設定'!$B$7)))</f>
        <v/>
      </c>
      <c r="U30" s="47">
        <f>IF(OR($A30="",U$4=""),"",IF('設定'!$B$7="",SUMIFS('日次入力'!$I$5:$I$3004,'日次入力'!$C$5:$C$3004,$A30,'日次入力'!$B$5:$B$3004,U$4),SUMIFS('日次入力'!$I$5:$I$3004,'日次入力'!$C$5:$C$3004,$A30,'日次入力'!$B$5:$B$3004,U$4,'日次入力'!$N$5:$N$3004,'設定'!$B$7)))</f>
        <v/>
      </c>
      <c r="V30" s="47">
        <f>IF(OR($A30="",V$4=""),"",IF('設定'!$B$7="",SUMIFS('日次入力'!$I$5:$I$3004,'日次入力'!$C$5:$C$3004,$A30,'日次入力'!$B$5:$B$3004,V$4),SUMIFS('日次入力'!$I$5:$I$3004,'日次入力'!$C$5:$C$3004,$A30,'日次入力'!$B$5:$B$3004,V$4,'日次入力'!$N$5:$N$3004,'設定'!$B$7)))</f>
        <v/>
      </c>
      <c r="W30" s="73">
        <f>IF($A30="","",SUM(C30:V30))</f>
        <v/>
      </c>
    </row>
    <row r="31" ht="17" customHeight="1">
      <c r="A31" s="32">
        <f>IF('案件'!$A31="","",'案件'!$A31)</f>
        <v/>
      </c>
      <c r="B31" s="29">
        <f>IF($A31="","",'案件'!$B31&amp;"")</f>
        <v/>
      </c>
      <c r="C31" s="47">
        <f>IF(OR($A31="",C$4=""),"",IF('設定'!$B$7="",SUMIFS('日次入力'!$I$5:$I$3004,'日次入力'!$C$5:$C$3004,$A31,'日次入力'!$B$5:$B$3004,C$4),SUMIFS('日次入力'!$I$5:$I$3004,'日次入力'!$C$5:$C$3004,$A31,'日次入力'!$B$5:$B$3004,C$4,'日次入力'!$N$5:$N$3004,'設定'!$B$7)))</f>
        <v/>
      </c>
      <c r="D31" s="47">
        <f>IF(OR($A31="",D$4=""),"",IF('設定'!$B$7="",SUMIFS('日次入力'!$I$5:$I$3004,'日次入力'!$C$5:$C$3004,$A31,'日次入力'!$B$5:$B$3004,D$4),SUMIFS('日次入力'!$I$5:$I$3004,'日次入力'!$C$5:$C$3004,$A31,'日次入力'!$B$5:$B$3004,D$4,'日次入力'!$N$5:$N$3004,'設定'!$B$7)))</f>
        <v/>
      </c>
      <c r="E31" s="47">
        <f>IF(OR($A31="",E$4=""),"",IF('設定'!$B$7="",SUMIFS('日次入力'!$I$5:$I$3004,'日次入力'!$C$5:$C$3004,$A31,'日次入力'!$B$5:$B$3004,E$4),SUMIFS('日次入力'!$I$5:$I$3004,'日次入力'!$C$5:$C$3004,$A31,'日次入力'!$B$5:$B$3004,E$4,'日次入力'!$N$5:$N$3004,'設定'!$B$7)))</f>
        <v/>
      </c>
      <c r="F31" s="47">
        <f>IF(OR($A31="",F$4=""),"",IF('設定'!$B$7="",SUMIFS('日次入力'!$I$5:$I$3004,'日次入力'!$C$5:$C$3004,$A31,'日次入力'!$B$5:$B$3004,F$4),SUMIFS('日次入力'!$I$5:$I$3004,'日次入力'!$C$5:$C$3004,$A31,'日次入力'!$B$5:$B$3004,F$4,'日次入力'!$N$5:$N$3004,'設定'!$B$7)))</f>
        <v/>
      </c>
      <c r="G31" s="47">
        <f>IF(OR($A31="",G$4=""),"",IF('設定'!$B$7="",SUMIFS('日次入力'!$I$5:$I$3004,'日次入力'!$C$5:$C$3004,$A31,'日次入力'!$B$5:$B$3004,G$4),SUMIFS('日次入力'!$I$5:$I$3004,'日次入力'!$C$5:$C$3004,$A31,'日次入力'!$B$5:$B$3004,G$4,'日次入力'!$N$5:$N$3004,'設定'!$B$7)))</f>
        <v/>
      </c>
      <c r="H31" s="47">
        <f>IF(OR($A31="",H$4=""),"",IF('設定'!$B$7="",SUMIFS('日次入力'!$I$5:$I$3004,'日次入力'!$C$5:$C$3004,$A31,'日次入力'!$B$5:$B$3004,H$4),SUMIFS('日次入力'!$I$5:$I$3004,'日次入力'!$C$5:$C$3004,$A31,'日次入力'!$B$5:$B$3004,H$4,'日次入力'!$N$5:$N$3004,'設定'!$B$7)))</f>
        <v/>
      </c>
      <c r="I31" s="47">
        <f>IF(OR($A31="",I$4=""),"",IF('設定'!$B$7="",SUMIFS('日次入力'!$I$5:$I$3004,'日次入力'!$C$5:$C$3004,$A31,'日次入力'!$B$5:$B$3004,I$4),SUMIFS('日次入力'!$I$5:$I$3004,'日次入力'!$C$5:$C$3004,$A31,'日次入力'!$B$5:$B$3004,I$4,'日次入力'!$N$5:$N$3004,'設定'!$B$7)))</f>
        <v/>
      </c>
      <c r="J31" s="47">
        <f>IF(OR($A31="",J$4=""),"",IF('設定'!$B$7="",SUMIFS('日次入力'!$I$5:$I$3004,'日次入力'!$C$5:$C$3004,$A31,'日次入力'!$B$5:$B$3004,J$4),SUMIFS('日次入力'!$I$5:$I$3004,'日次入力'!$C$5:$C$3004,$A31,'日次入力'!$B$5:$B$3004,J$4,'日次入力'!$N$5:$N$3004,'設定'!$B$7)))</f>
        <v/>
      </c>
      <c r="K31" s="47">
        <f>IF(OR($A31="",K$4=""),"",IF('設定'!$B$7="",SUMIFS('日次入力'!$I$5:$I$3004,'日次入力'!$C$5:$C$3004,$A31,'日次入力'!$B$5:$B$3004,K$4),SUMIFS('日次入力'!$I$5:$I$3004,'日次入力'!$C$5:$C$3004,$A31,'日次入力'!$B$5:$B$3004,K$4,'日次入力'!$N$5:$N$3004,'設定'!$B$7)))</f>
        <v/>
      </c>
      <c r="L31" s="47">
        <f>IF(OR($A31="",L$4=""),"",IF('設定'!$B$7="",SUMIFS('日次入力'!$I$5:$I$3004,'日次入力'!$C$5:$C$3004,$A31,'日次入力'!$B$5:$B$3004,L$4),SUMIFS('日次入力'!$I$5:$I$3004,'日次入力'!$C$5:$C$3004,$A31,'日次入力'!$B$5:$B$3004,L$4,'日次入力'!$N$5:$N$3004,'設定'!$B$7)))</f>
        <v/>
      </c>
      <c r="M31" s="47">
        <f>IF(OR($A31="",M$4=""),"",IF('設定'!$B$7="",SUMIFS('日次入力'!$I$5:$I$3004,'日次入力'!$C$5:$C$3004,$A31,'日次入力'!$B$5:$B$3004,M$4),SUMIFS('日次入力'!$I$5:$I$3004,'日次入力'!$C$5:$C$3004,$A31,'日次入力'!$B$5:$B$3004,M$4,'日次入力'!$N$5:$N$3004,'設定'!$B$7)))</f>
        <v/>
      </c>
      <c r="N31" s="47">
        <f>IF(OR($A31="",N$4=""),"",IF('設定'!$B$7="",SUMIFS('日次入力'!$I$5:$I$3004,'日次入力'!$C$5:$C$3004,$A31,'日次入力'!$B$5:$B$3004,N$4),SUMIFS('日次入力'!$I$5:$I$3004,'日次入力'!$C$5:$C$3004,$A31,'日次入力'!$B$5:$B$3004,N$4,'日次入力'!$N$5:$N$3004,'設定'!$B$7)))</f>
        <v/>
      </c>
      <c r="O31" s="47">
        <f>IF(OR($A31="",O$4=""),"",IF('設定'!$B$7="",SUMIFS('日次入力'!$I$5:$I$3004,'日次入力'!$C$5:$C$3004,$A31,'日次入力'!$B$5:$B$3004,O$4),SUMIFS('日次入力'!$I$5:$I$3004,'日次入力'!$C$5:$C$3004,$A31,'日次入力'!$B$5:$B$3004,O$4,'日次入力'!$N$5:$N$3004,'設定'!$B$7)))</f>
        <v/>
      </c>
      <c r="P31" s="47">
        <f>IF(OR($A31="",P$4=""),"",IF('設定'!$B$7="",SUMIFS('日次入力'!$I$5:$I$3004,'日次入力'!$C$5:$C$3004,$A31,'日次入力'!$B$5:$B$3004,P$4),SUMIFS('日次入力'!$I$5:$I$3004,'日次入力'!$C$5:$C$3004,$A31,'日次入力'!$B$5:$B$3004,P$4,'日次入力'!$N$5:$N$3004,'設定'!$B$7)))</f>
        <v/>
      </c>
      <c r="Q31" s="47">
        <f>IF(OR($A31="",Q$4=""),"",IF('設定'!$B$7="",SUMIFS('日次入力'!$I$5:$I$3004,'日次入力'!$C$5:$C$3004,$A31,'日次入力'!$B$5:$B$3004,Q$4),SUMIFS('日次入力'!$I$5:$I$3004,'日次入力'!$C$5:$C$3004,$A31,'日次入力'!$B$5:$B$3004,Q$4,'日次入力'!$N$5:$N$3004,'設定'!$B$7)))</f>
        <v/>
      </c>
      <c r="R31" s="47">
        <f>IF(OR($A31="",R$4=""),"",IF('設定'!$B$7="",SUMIFS('日次入力'!$I$5:$I$3004,'日次入力'!$C$5:$C$3004,$A31,'日次入力'!$B$5:$B$3004,R$4),SUMIFS('日次入力'!$I$5:$I$3004,'日次入力'!$C$5:$C$3004,$A31,'日次入力'!$B$5:$B$3004,R$4,'日次入力'!$N$5:$N$3004,'設定'!$B$7)))</f>
        <v/>
      </c>
      <c r="S31" s="47">
        <f>IF(OR($A31="",S$4=""),"",IF('設定'!$B$7="",SUMIFS('日次入力'!$I$5:$I$3004,'日次入力'!$C$5:$C$3004,$A31,'日次入力'!$B$5:$B$3004,S$4),SUMIFS('日次入力'!$I$5:$I$3004,'日次入力'!$C$5:$C$3004,$A31,'日次入力'!$B$5:$B$3004,S$4,'日次入力'!$N$5:$N$3004,'設定'!$B$7)))</f>
        <v/>
      </c>
      <c r="T31" s="47">
        <f>IF(OR($A31="",T$4=""),"",IF('設定'!$B$7="",SUMIFS('日次入力'!$I$5:$I$3004,'日次入力'!$C$5:$C$3004,$A31,'日次入力'!$B$5:$B$3004,T$4),SUMIFS('日次入力'!$I$5:$I$3004,'日次入力'!$C$5:$C$3004,$A31,'日次入力'!$B$5:$B$3004,T$4,'日次入力'!$N$5:$N$3004,'設定'!$B$7)))</f>
        <v/>
      </c>
      <c r="U31" s="47">
        <f>IF(OR($A31="",U$4=""),"",IF('設定'!$B$7="",SUMIFS('日次入力'!$I$5:$I$3004,'日次入力'!$C$5:$C$3004,$A31,'日次入力'!$B$5:$B$3004,U$4),SUMIFS('日次入力'!$I$5:$I$3004,'日次入力'!$C$5:$C$3004,$A31,'日次入力'!$B$5:$B$3004,U$4,'日次入力'!$N$5:$N$3004,'設定'!$B$7)))</f>
        <v/>
      </c>
      <c r="V31" s="47">
        <f>IF(OR($A31="",V$4=""),"",IF('設定'!$B$7="",SUMIFS('日次入力'!$I$5:$I$3004,'日次入力'!$C$5:$C$3004,$A31,'日次入力'!$B$5:$B$3004,V$4),SUMIFS('日次入力'!$I$5:$I$3004,'日次入力'!$C$5:$C$3004,$A31,'日次入力'!$B$5:$B$3004,V$4,'日次入力'!$N$5:$N$3004,'設定'!$B$7)))</f>
        <v/>
      </c>
      <c r="W31" s="73">
        <f>IF($A31="","",SUM(C31:V31))</f>
        <v/>
      </c>
    </row>
    <row r="32" ht="17" customHeight="1">
      <c r="A32" s="32">
        <f>IF('案件'!$A32="","",'案件'!$A32)</f>
        <v/>
      </c>
      <c r="B32" s="29">
        <f>IF($A32="","",'案件'!$B32&amp;"")</f>
        <v/>
      </c>
      <c r="C32" s="47">
        <f>IF(OR($A32="",C$4=""),"",IF('設定'!$B$7="",SUMIFS('日次入力'!$I$5:$I$3004,'日次入力'!$C$5:$C$3004,$A32,'日次入力'!$B$5:$B$3004,C$4),SUMIFS('日次入力'!$I$5:$I$3004,'日次入力'!$C$5:$C$3004,$A32,'日次入力'!$B$5:$B$3004,C$4,'日次入力'!$N$5:$N$3004,'設定'!$B$7)))</f>
        <v/>
      </c>
      <c r="D32" s="47">
        <f>IF(OR($A32="",D$4=""),"",IF('設定'!$B$7="",SUMIFS('日次入力'!$I$5:$I$3004,'日次入力'!$C$5:$C$3004,$A32,'日次入力'!$B$5:$B$3004,D$4),SUMIFS('日次入力'!$I$5:$I$3004,'日次入力'!$C$5:$C$3004,$A32,'日次入力'!$B$5:$B$3004,D$4,'日次入力'!$N$5:$N$3004,'設定'!$B$7)))</f>
        <v/>
      </c>
      <c r="E32" s="47">
        <f>IF(OR($A32="",E$4=""),"",IF('設定'!$B$7="",SUMIFS('日次入力'!$I$5:$I$3004,'日次入力'!$C$5:$C$3004,$A32,'日次入力'!$B$5:$B$3004,E$4),SUMIFS('日次入力'!$I$5:$I$3004,'日次入力'!$C$5:$C$3004,$A32,'日次入力'!$B$5:$B$3004,E$4,'日次入力'!$N$5:$N$3004,'設定'!$B$7)))</f>
        <v/>
      </c>
      <c r="F32" s="47">
        <f>IF(OR($A32="",F$4=""),"",IF('設定'!$B$7="",SUMIFS('日次入力'!$I$5:$I$3004,'日次入力'!$C$5:$C$3004,$A32,'日次入力'!$B$5:$B$3004,F$4),SUMIFS('日次入力'!$I$5:$I$3004,'日次入力'!$C$5:$C$3004,$A32,'日次入力'!$B$5:$B$3004,F$4,'日次入力'!$N$5:$N$3004,'設定'!$B$7)))</f>
        <v/>
      </c>
      <c r="G32" s="47">
        <f>IF(OR($A32="",G$4=""),"",IF('設定'!$B$7="",SUMIFS('日次入力'!$I$5:$I$3004,'日次入力'!$C$5:$C$3004,$A32,'日次入力'!$B$5:$B$3004,G$4),SUMIFS('日次入力'!$I$5:$I$3004,'日次入力'!$C$5:$C$3004,$A32,'日次入力'!$B$5:$B$3004,G$4,'日次入力'!$N$5:$N$3004,'設定'!$B$7)))</f>
        <v/>
      </c>
      <c r="H32" s="47">
        <f>IF(OR($A32="",H$4=""),"",IF('設定'!$B$7="",SUMIFS('日次入力'!$I$5:$I$3004,'日次入力'!$C$5:$C$3004,$A32,'日次入力'!$B$5:$B$3004,H$4),SUMIFS('日次入力'!$I$5:$I$3004,'日次入力'!$C$5:$C$3004,$A32,'日次入力'!$B$5:$B$3004,H$4,'日次入力'!$N$5:$N$3004,'設定'!$B$7)))</f>
        <v/>
      </c>
      <c r="I32" s="47">
        <f>IF(OR($A32="",I$4=""),"",IF('設定'!$B$7="",SUMIFS('日次入力'!$I$5:$I$3004,'日次入力'!$C$5:$C$3004,$A32,'日次入力'!$B$5:$B$3004,I$4),SUMIFS('日次入力'!$I$5:$I$3004,'日次入力'!$C$5:$C$3004,$A32,'日次入力'!$B$5:$B$3004,I$4,'日次入力'!$N$5:$N$3004,'設定'!$B$7)))</f>
        <v/>
      </c>
      <c r="J32" s="47">
        <f>IF(OR($A32="",J$4=""),"",IF('設定'!$B$7="",SUMIFS('日次入力'!$I$5:$I$3004,'日次入力'!$C$5:$C$3004,$A32,'日次入力'!$B$5:$B$3004,J$4),SUMIFS('日次入力'!$I$5:$I$3004,'日次入力'!$C$5:$C$3004,$A32,'日次入力'!$B$5:$B$3004,J$4,'日次入力'!$N$5:$N$3004,'設定'!$B$7)))</f>
        <v/>
      </c>
      <c r="K32" s="47">
        <f>IF(OR($A32="",K$4=""),"",IF('設定'!$B$7="",SUMIFS('日次入力'!$I$5:$I$3004,'日次入力'!$C$5:$C$3004,$A32,'日次入力'!$B$5:$B$3004,K$4),SUMIFS('日次入力'!$I$5:$I$3004,'日次入力'!$C$5:$C$3004,$A32,'日次入力'!$B$5:$B$3004,K$4,'日次入力'!$N$5:$N$3004,'設定'!$B$7)))</f>
        <v/>
      </c>
      <c r="L32" s="47">
        <f>IF(OR($A32="",L$4=""),"",IF('設定'!$B$7="",SUMIFS('日次入力'!$I$5:$I$3004,'日次入力'!$C$5:$C$3004,$A32,'日次入力'!$B$5:$B$3004,L$4),SUMIFS('日次入力'!$I$5:$I$3004,'日次入力'!$C$5:$C$3004,$A32,'日次入力'!$B$5:$B$3004,L$4,'日次入力'!$N$5:$N$3004,'設定'!$B$7)))</f>
        <v/>
      </c>
      <c r="M32" s="47">
        <f>IF(OR($A32="",M$4=""),"",IF('設定'!$B$7="",SUMIFS('日次入力'!$I$5:$I$3004,'日次入力'!$C$5:$C$3004,$A32,'日次入力'!$B$5:$B$3004,M$4),SUMIFS('日次入力'!$I$5:$I$3004,'日次入力'!$C$5:$C$3004,$A32,'日次入力'!$B$5:$B$3004,M$4,'日次入力'!$N$5:$N$3004,'設定'!$B$7)))</f>
        <v/>
      </c>
      <c r="N32" s="47">
        <f>IF(OR($A32="",N$4=""),"",IF('設定'!$B$7="",SUMIFS('日次入力'!$I$5:$I$3004,'日次入力'!$C$5:$C$3004,$A32,'日次入力'!$B$5:$B$3004,N$4),SUMIFS('日次入力'!$I$5:$I$3004,'日次入力'!$C$5:$C$3004,$A32,'日次入力'!$B$5:$B$3004,N$4,'日次入力'!$N$5:$N$3004,'設定'!$B$7)))</f>
        <v/>
      </c>
      <c r="O32" s="47">
        <f>IF(OR($A32="",O$4=""),"",IF('設定'!$B$7="",SUMIFS('日次入力'!$I$5:$I$3004,'日次入力'!$C$5:$C$3004,$A32,'日次入力'!$B$5:$B$3004,O$4),SUMIFS('日次入力'!$I$5:$I$3004,'日次入力'!$C$5:$C$3004,$A32,'日次入力'!$B$5:$B$3004,O$4,'日次入力'!$N$5:$N$3004,'設定'!$B$7)))</f>
        <v/>
      </c>
      <c r="P32" s="47">
        <f>IF(OR($A32="",P$4=""),"",IF('設定'!$B$7="",SUMIFS('日次入力'!$I$5:$I$3004,'日次入力'!$C$5:$C$3004,$A32,'日次入力'!$B$5:$B$3004,P$4),SUMIFS('日次入力'!$I$5:$I$3004,'日次入力'!$C$5:$C$3004,$A32,'日次入力'!$B$5:$B$3004,P$4,'日次入力'!$N$5:$N$3004,'設定'!$B$7)))</f>
        <v/>
      </c>
      <c r="Q32" s="47">
        <f>IF(OR($A32="",Q$4=""),"",IF('設定'!$B$7="",SUMIFS('日次入力'!$I$5:$I$3004,'日次入力'!$C$5:$C$3004,$A32,'日次入力'!$B$5:$B$3004,Q$4),SUMIFS('日次入力'!$I$5:$I$3004,'日次入力'!$C$5:$C$3004,$A32,'日次入力'!$B$5:$B$3004,Q$4,'日次入力'!$N$5:$N$3004,'設定'!$B$7)))</f>
        <v/>
      </c>
      <c r="R32" s="47">
        <f>IF(OR($A32="",R$4=""),"",IF('設定'!$B$7="",SUMIFS('日次入力'!$I$5:$I$3004,'日次入力'!$C$5:$C$3004,$A32,'日次入力'!$B$5:$B$3004,R$4),SUMIFS('日次入力'!$I$5:$I$3004,'日次入力'!$C$5:$C$3004,$A32,'日次入力'!$B$5:$B$3004,R$4,'日次入力'!$N$5:$N$3004,'設定'!$B$7)))</f>
        <v/>
      </c>
      <c r="S32" s="47">
        <f>IF(OR($A32="",S$4=""),"",IF('設定'!$B$7="",SUMIFS('日次入力'!$I$5:$I$3004,'日次入力'!$C$5:$C$3004,$A32,'日次入力'!$B$5:$B$3004,S$4),SUMIFS('日次入力'!$I$5:$I$3004,'日次入力'!$C$5:$C$3004,$A32,'日次入力'!$B$5:$B$3004,S$4,'日次入力'!$N$5:$N$3004,'設定'!$B$7)))</f>
        <v/>
      </c>
      <c r="T32" s="47">
        <f>IF(OR($A32="",T$4=""),"",IF('設定'!$B$7="",SUMIFS('日次入力'!$I$5:$I$3004,'日次入力'!$C$5:$C$3004,$A32,'日次入力'!$B$5:$B$3004,T$4),SUMIFS('日次入力'!$I$5:$I$3004,'日次入力'!$C$5:$C$3004,$A32,'日次入力'!$B$5:$B$3004,T$4,'日次入力'!$N$5:$N$3004,'設定'!$B$7)))</f>
        <v/>
      </c>
      <c r="U32" s="47">
        <f>IF(OR($A32="",U$4=""),"",IF('設定'!$B$7="",SUMIFS('日次入力'!$I$5:$I$3004,'日次入力'!$C$5:$C$3004,$A32,'日次入力'!$B$5:$B$3004,U$4),SUMIFS('日次入力'!$I$5:$I$3004,'日次入力'!$C$5:$C$3004,$A32,'日次入力'!$B$5:$B$3004,U$4,'日次入力'!$N$5:$N$3004,'設定'!$B$7)))</f>
        <v/>
      </c>
      <c r="V32" s="47">
        <f>IF(OR($A32="",V$4=""),"",IF('設定'!$B$7="",SUMIFS('日次入力'!$I$5:$I$3004,'日次入力'!$C$5:$C$3004,$A32,'日次入力'!$B$5:$B$3004,V$4),SUMIFS('日次入力'!$I$5:$I$3004,'日次入力'!$C$5:$C$3004,$A32,'日次入力'!$B$5:$B$3004,V$4,'日次入力'!$N$5:$N$3004,'設定'!$B$7)))</f>
        <v/>
      </c>
      <c r="W32" s="73">
        <f>IF($A32="","",SUM(C32:V32))</f>
        <v/>
      </c>
    </row>
    <row r="33" ht="17" customHeight="1">
      <c r="A33" s="32">
        <f>IF('案件'!$A33="","",'案件'!$A33)</f>
        <v/>
      </c>
      <c r="B33" s="29">
        <f>IF($A33="","",'案件'!$B33&amp;"")</f>
        <v/>
      </c>
      <c r="C33" s="47">
        <f>IF(OR($A33="",C$4=""),"",IF('設定'!$B$7="",SUMIFS('日次入力'!$I$5:$I$3004,'日次入力'!$C$5:$C$3004,$A33,'日次入力'!$B$5:$B$3004,C$4),SUMIFS('日次入力'!$I$5:$I$3004,'日次入力'!$C$5:$C$3004,$A33,'日次入力'!$B$5:$B$3004,C$4,'日次入力'!$N$5:$N$3004,'設定'!$B$7)))</f>
        <v/>
      </c>
      <c r="D33" s="47">
        <f>IF(OR($A33="",D$4=""),"",IF('設定'!$B$7="",SUMIFS('日次入力'!$I$5:$I$3004,'日次入力'!$C$5:$C$3004,$A33,'日次入力'!$B$5:$B$3004,D$4),SUMIFS('日次入力'!$I$5:$I$3004,'日次入力'!$C$5:$C$3004,$A33,'日次入力'!$B$5:$B$3004,D$4,'日次入力'!$N$5:$N$3004,'設定'!$B$7)))</f>
        <v/>
      </c>
      <c r="E33" s="47">
        <f>IF(OR($A33="",E$4=""),"",IF('設定'!$B$7="",SUMIFS('日次入力'!$I$5:$I$3004,'日次入力'!$C$5:$C$3004,$A33,'日次入力'!$B$5:$B$3004,E$4),SUMIFS('日次入力'!$I$5:$I$3004,'日次入力'!$C$5:$C$3004,$A33,'日次入力'!$B$5:$B$3004,E$4,'日次入力'!$N$5:$N$3004,'設定'!$B$7)))</f>
        <v/>
      </c>
      <c r="F33" s="47">
        <f>IF(OR($A33="",F$4=""),"",IF('設定'!$B$7="",SUMIFS('日次入力'!$I$5:$I$3004,'日次入力'!$C$5:$C$3004,$A33,'日次入力'!$B$5:$B$3004,F$4),SUMIFS('日次入力'!$I$5:$I$3004,'日次入力'!$C$5:$C$3004,$A33,'日次入力'!$B$5:$B$3004,F$4,'日次入力'!$N$5:$N$3004,'設定'!$B$7)))</f>
        <v/>
      </c>
      <c r="G33" s="47">
        <f>IF(OR($A33="",G$4=""),"",IF('設定'!$B$7="",SUMIFS('日次入力'!$I$5:$I$3004,'日次入力'!$C$5:$C$3004,$A33,'日次入力'!$B$5:$B$3004,G$4),SUMIFS('日次入力'!$I$5:$I$3004,'日次入力'!$C$5:$C$3004,$A33,'日次入力'!$B$5:$B$3004,G$4,'日次入力'!$N$5:$N$3004,'設定'!$B$7)))</f>
        <v/>
      </c>
      <c r="H33" s="47">
        <f>IF(OR($A33="",H$4=""),"",IF('設定'!$B$7="",SUMIFS('日次入力'!$I$5:$I$3004,'日次入力'!$C$5:$C$3004,$A33,'日次入力'!$B$5:$B$3004,H$4),SUMIFS('日次入力'!$I$5:$I$3004,'日次入力'!$C$5:$C$3004,$A33,'日次入力'!$B$5:$B$3004,H$4,'日次入力'!$N$5:$N$3004,'設定'!$B$7)))</f>
        <v/>
      </c>
      <c r="I33" s="47">
        <f>IF(OR($A33="",I$4=""),"",IF('設定'!$B$7="",SUMIFS('日次入力'!$I$5:$I$3004,'日次入力'!$C$5:$C$3004,$A33,'日次入力'!$B$5:$B$3004,I$4),SUMIFS('日次入力'!$I$5:$I$3004,'日次入力'!$C$5:$C$3004,$A33,'日次入力'!$B$5:$B$3004,I$4,'日次入力'!$N$5:$N$3004,'設定'!$B$7)))</f>
        <v/>
      </c>
      <c r="J33" s="47">
        <f>IF(OR($A33="",J$4=""),"",IF('設定'!$B$7="",SUMIFS('日次入力'!$I$5:$I$3004,'日次入力'!$C$5:$C$3004,$A33,'日次入力'!$B$5:$B$3004,J$4),SUMIFS('日次入力'!$I$5:$I$3004,'日次入力'!$C$5:$C$3004,$A33,'日次入力'!$B$5:$B$3004,J$4,'日次入力'!$N$5:$N$3004,'設定'!$B$7)))</f>
        <v/>
      </c>
      <c r="K33" s="47">
        <f>IF(OR($A33="",K$4=""),"",IF('設定'!$B$7="",SUMIFS('日次入力'!$I$5:$I$3004,'日次入力'!$C$5:$C$3004,$A33,'日次入力'!$B$5:$B$3004,K$4),SUMIFS('日次入力'!$I$5:$I$3004,'日次入力'!$C$5:$C$3004,$A33,'日次入力'!$B$5:$B$3004,K$4,'日次入力'!$N$5:$N$3004,'設定'!$B$7)))</f>
        <v/>
      </c>
      <c r="L33" s="47">
        <f>IF(OR($A33="",L$4=""),"",IF('設定'!$B$7="",SUMIFS('日次入力'!$I$5:$I$3004,'日次入力'!$C$5:$C$3004,$A33,'日次入力'!$B$5:$B$3004,L$4),SUMIFS('日次入力'!$I$5:$I$3004,'日次入力'!$C$5:$C$3004,$A33,'日次入力'!$B$5:$B$3004,L$4,'日次入力'!$N$5:$N$3004,'設定'!$B$7)))</f>
        <v/>
      </c>
      <c r="M33" s="47">
        <f>IF(OR($A33="",M$4=""),"",IF('設定'!$B$7="",SUMIFS('日次入力'!$I$5:$I$3004,'日次入力'!$C$5:$C$3004,$A33,'日次入力'!$B$5:$B$3004,M$4),SUMIFS('日次入力'!$I$5:$I$3004,'日次入力'!$C$5:$C$3004,$A33,'日次入力'!$B$5:$B$3004,M$4,'日次入力'!$N$5:$N$3004,'設定'!$B$7)))</f>
        <v/>
      </c>
      <c r="N33" s="47">
        <f>IF(OR($A33="",N$4=""),"",IF('設定'!$B$7="",SUMIFS('日次入力'!$I$5:$I$3004,'日次入力'!$C$5:$C$3004,$A33,'日次入力'!$B$5:$B$3004,N$4),SUMIFS('日次入力'!$I$5:$I$3004,'日次入力'!$C$5:$C$3004,$A33,'日次入力'!$B$5:$B$3004,N$4,'日次入力'!$N$5:$N$3004,'設定'!$B$7)))</f>
        <v/>
      </c>
      <c r="O33" s="47">
        <f>IF(OR($A33="",O$4=""),"",IF('設定'!$B$7="",SUMIFS('日次入力'!$I$5:$I$3004,'日次入力'!$C$5:$C$3004,$A33,'日次入力'!$B$5:$B$3004,O$4),SUMIFS('日次入力'!$I$5:$I$3004,'日次入力'!$C$5:$C$3004,$A33,'日次入力'!$B$5:$B$3004,O$4,'日次入力'!$N$5:$N$3004,'設定'!$B$7)))</f>
        <v/>
      </c>
      <c r="P33" s="47">
        <f>IF(OR($A33="",P$4=""),"",IF('設定'!$B$7="",SUMIFS('日次入力'!$I$5:$I$3004,'日次入力'!$C$5:$C$3004,$A33,'日次入力'!$B$5:$B$3004,P$4),SUMIFS('日次入力'!$I$5:$I$3004,'日次入力'!$C$5:$C$3004,$A33,'日次入力'!$B$5:$B$3004,P$4,'日次入力'!$N$5:$N$3004,'設定'!$B$7)))</f>
        <v/>
      </c>
      <c r="Q33" s="47">
        <f>IF(OR($A33="",Q$4=""),"",IF('設定'!$B$7="",SUMIFS('日次入力'!$I$5:$I$3004,'日次入力'!$C$5:$C$3004,$A33,'日次入力'!$B$5:$B$3004,Q$4),SUMIFS('日次入力'!$I$5:$I$3004,'日次入力'!$C$5:$C$3004,$A33,'日次入力'!$B$5:$B$3004,Q$4,'日次入力'!$N$5:$N$3004,'設定'!$B$7)))</f>
        <v/>
      </c>
      <c r="R33" s="47">
        <f>IF(OR($A33="",R$4=""),"",IF('設定'!$B$7="",SUMIFS('日次入力'!$I$5:$I$3004,'日次入力'!$C$5:$C$3004,$A33,'日次入力'!$B$5:$B$3004,R$4),SUMIFS('日次入力'!$I$5:$I$3004,'日次入力'!$C$5:$C$3004,$A33,'日次入力'!$B$5:$B$3004,R$4,'日次入力'!$N$5:$N$3004,'設定'!$B$7)))</f>
        <v/>
      </c>
      <c r="S33" s="47">
        <f>IF(OR($A33="",S$4=""),"",IF('設定'!$B$7="",SUMIFS('日次入力'!$I$5:$I$3004,'日次入力'!$C$5:$C$3004,$A33,'日次入力'!$B$5:$B$3004,S$4),SUMIFS('日次入力'!$I$5:$I$3004,'日次入力'!$C$5:$C$3004,$A33,'日次入力'!$B$5:$B$3004,S$4,'日次入力'!$N$5:$N$3004,'設定'!$B$7)))</f>
        <v/>
      </c>
      <c r="T33" s="47">
        <f>IF(OR($A33="",T$4=""),"",IF('設定'!$B$7="",SUMIFS('日次入力'!$I$5:$I$3004,'日次入力'!$C$5:$C$3004,$A33,'日次入力'!$B$5:$B$3004,T$4),SUMIFS('日次入力'!$I$5:$I$3004,'日次入力'!$C$5:$C$3004,$A33,'日次入力'!$B$5:$B$3004,T$4,'日次入力'!$N$5:$N$3004,'設定'!$B$7)))</f>
        <v/>
      </c>
      <c r="U33" s="47">
        <f>IF(OR($A33="",U$4=""),"",IF('設定'!$B$7="",SUMIFS('日次入力'!$I$5:$I$3004,'日次入力'!$C$5:$C$3004,$A33,'日次入力'!$B$5:$B$3004,U$4),SUMIFS('日次入力'!$I$5:$I$3004,'日次入力'!$C$5:$C$3004,$A33,'日次入力'!$B$5:$B$3004,U$4,'日次入力'!$N$5:$N$3004,'設定'!$B$7)))</f>
        <v/>
      </c>
      <c r="V33" s="47">
        <f>IF(OR($A33="",V$4=""),"",IF('設定'!$B$7="",SUMIFS('日次入力'!$I$5:$I$3004,'日次入力'!$C$5:$C$3004,$A33,'日次入力'!$B$5:$B$3004,V$4),SUMIFS('日次入力'!$I$5:$I$3004,'日次入力'!$C$5:$C$3004,$A33,'日次入力'!$B$5:$B$3004,V$4,'日次入力'!$N$5:$N$3004,'設定'!$B$7)))</f>
        <v/>
      </c>
      <c r="W33" s="73">
        <f>IF($A33="","",SUM(C33:V33))</f>
        <v/>
      </c>
    </row>
    <row r="34" ht="17" customHeight="1">
      <c r="A34" s="32">
        <f>IF('案件'!$A34="","",'案件'!$A34)</f>
        <v/>
      </c>
      <c r="B34" s="29">
        <f>IF($A34="","",'案件'!$B34&amp;"")</f>
        <v/>
      </c>
      <c r="C34" s="47">
        <f>IF(OR($A34="",C$4=""),"",IF('設定'!$B$7="",SUMIFS('日次入力'!$I$5:$I$3004,'日次入力'!$C$5:$C$3004,$A34,'日次入力'!$B$5:$B$3004,C$4),SUMIFS('日次入力'!$I$5:$I$3004,'日次入力'!$C$5:$C$3004,$A34,'日次入力'!$B$5:$B$3004,C$4,'日次入力'!$N$5:$N$3004,'設定'!$B$7)))</f>
        <v/>
      </c>
      <c r="D34" s="47">
        <f>IF(OR($A34="",D$4=""),"",IF('設定'!$B$7="",SUMIFS('日次入力'!$I$5:$I$3004,'日次入力'!$C$5:$C$3004,$A34,'日次入力'!$B$5:$B$3004,D$4),SUMIFS('日次入力'!$I$5:$I$3004,'日次入力'!$C$5:$C$3004,$A34,'日次入力'!$B$5:$B$3004,D$4,'日次入力'!$N$5:$N$3004,'設定'!$B$7)))</f>
        <v/>
      </c>
      <c r="E34" s="47">
        <f>IF(OR($A34="",E$4=""),"",IF('設定'!$B$7="",SUMIFS('日次入力'!$I$5:$I$3004,'日次入力'!$C$5:$C$3004,$A34,'日次入力'!$B$5:$B$3004,E$4),SUMIFS('日次入力'!$I$5:$I$3004,'日次入力'!$C$5:$C$3004,$A34,'日次入力'!$B$5:$B$3004,E$4,'日次入力'!$N$5:$N$3004,'設定'!$B$7)))</f>
        <v/>
      </c>
      <c r="F34" s="47">
        <f>IF(OR($A34="",F$4=""),"",IF('設定'!$B$7="",SUMIFS('日次入力'!$I$5:$I$3004,'日次入力'!$C$5:$C$3004,$A34,'日次入力'!$B$5:$B$3004,F$4),SUMIFS('日次入力'!$I$5:$I$3004,'日次入力'!$C$5:$C$3004,$A34,'日次入力'!$B$5:$B$3004,F$4,'日次入力'!$N$5:$N$3004,'設定'!$B$7)))</f>
        <v/>
      </c>
      <c r="G34" s="47">
        <f>IF(OR($A34="",G$4=""),"",IF('設定'!$B$7="",SUMIFS('日次入力'!$I$5:$I$3004,'日次入力'!$C$5:$C$3004,$A34,'日次入力'!$B$5:$B$3004,G$4),SUMIFS('日次入力'!$I$5:$I$3004,'日次入力'!$C$5:$C$3004,$A34,'日次入力'!$B$5:$B$3004,G$4,'日次入力'!$N$5:$N$3004,'設定'!$B$7)))</f>
        <v/>
      </c>
      <c r="H34" s="47">
        <f>IF(OR($A34="",H$4=""),"",IF('設定'!$B$7="",SUMIFS('日次入力'!$I$5:$I$3004,'日次入力'!$C$5:$C$3004,$A34,'日次入力'!$B$5:$B$3004,H$4),SUMIFS('日次入力'!$I$5:$I$3004,'日次入力'!$C$5:$C$3004,$A34,'日次入力'!$B$5:$B$3004,H$4,'日次入力'!$N$5:$N$3004,'設定'!$B$7)))</f>
        <v/>
      </c>
      <c r="I34" s="47">
        <f>IF(OR($A34="",I$4=""),"",IF('設定'!$B$7="",SUMIFS('日次入力'!$I$5:$I$3004,'日次入力'!$C$5:$C$3004,$A34,'日次入力'!$B$5:$B$3004,I$4),SUMIFS('日次入力'!$I$5:$I$3004,'日次入力'!$C$5:$C$3004,$A34,'日次入力'!$B$5:$B$3004,I$4,'日次入力'!$N$5:$N$3004,'設定'!$B$7)))</f>
        <v/>
      </c>
      <c r="J34" s="47">
        <f>IF(OR($A34="",J$4=""),"",IF('設定'!$B$7="",SUMIFS('日次入力'!$I$5:$I$3004,'日次入力'!$C$5:$C$3004,$A34,'日次入力'!$B$5:$B$3004,J$4),SUMIFS('日次入力'!$I$5:$I$3004,'日次入力'!$C$5:$C$3004,$A34,'日次入力'!$B$5:$B$3004,J$4,'日次入力'!$N$5:$N$3004,'設定'!$B$7)))</f>
        <v/>
      </c>
      <c r="K34" s="47">
        <f>IF(OR($A34="",K$4=""),"",IF('設定'!$B$7="",SUMIFS('日次入力'!$I$5:$I$3004,'日次入力'!$C$5:$C$3004,$A34,'日次入力'!$B$5:$B$3004,K$4),SUMIFS('日次入力'!$I$5:$I$3004,'日次入力'!$C$5:$C$3004,$A34,'日次入力'!$B$5:$B$3004,K$4,'日次入力'!$N$5:$N$3004,'設定'!$B$7)))</f>
        <v/>
      </c>
      <c r="L34" s="47">
        <f>IF(OR($A34="",L$4=""),"",IF('設定'!$B$7="",SUMIFS('日次入力'!$I$5:$I$3004,'日次入力'!$C$5:$C$3004,$A34,'日次入力'!$B$5:$B$3004,L$4),SUMIFS('日次入力'!$I$5:$I$3004,'日次入力'!$C$5:$C$3004,$A34,'日次入力'!$B$5:$B$3004,L$4,'日次入力'!$N$5:$N$3004,'設定'!$B$7)))</f>
        <v/>
      </c>
      <c r="M34" s="47">
        <f>IF(OR($A34="",M$4=""),"",IF('設定'!$B$7="",SUMIFS('日次入力'!$I$5:$I$3004,'日次入力'!$C$5:$C$3004,$A34,'日次入力'!$B$5:$B$3004,M$4),SUMIFS('日次入力'!$I$5:$I$3004,'日次入力'!$C$5:$C$3004,$A34,'日次入力'!$B$5:$B$3004,M$4,'日次入力'!$N$5:$N$3004,'設定'!$B$7)))</f>
        <v/>
      </c>
      <c r="N34" s="47">
        <f>IF(OR($A34="",N$4=""),"",IF('設定'!$B$7="",SUMIFS('日次入力'!$I$5:$I$3004,'日次入力'!$C$5:$C$3004,$A34,'日次入力'!$B$5:$B$3004,N$4),SUMIFS('日次入力'!$I$5:$I$3004,'日次入力'!$C$5:$C$3004,$A34,'日次入力'!$B$5:$B$3004,N$4,'日次入力'!$N$5:$N$3004,'設定'!$B$7)))</f>
        <v/>
      </c>
      <c r="O34" s="47">
        <f>IF(OR($A34="",O$4=""),"",IF('設定'!$B$7="",SUMIFS('日次入力'!$I$5:$I$3004,'日次入力'!$C$5:$C$3004,$A34,'日次入力'!$B$5:$B$3004,O$4),SUMIFS('日次入力'!$I$5:$I$3004,'日次入力'!$C$5:$C$3004,$A34,'日次入力'!$B$5:$B$3004,O$4,'日次入力'!$N$5:$N$3004,'設定'!$B$7)))</f>
        <v/>
      </c>
      <c r="P34" s="47">
        <f>IF(OR($A34="",P$4=""),"",IF('設定'!$B$7="",SUMIFS('日次入力'!$I$5:$I$3004,'日次入力'!$C$5:$C$3004,$A34,'日次入力'!$B$5:$B$3004,P$4),SUMIFS('日次入力'!$I$5:$I$3004,'日次入力'!$C$5:$C$3004,$A34,'日次入力'!$B$5:$B$3004,P$4,'日次入力'!$N$5:$N$3004,'設定'!$B$7)))</f>
        <v/>
      </c>
      <c r="Q34" s="47">
        <f>IF(OR($A34="",Q$4=""),"",IF('設定'!$B$7="",SUMIFS('日次入力'!$I$5:$I$3004,'日次入力'!$C$5:$C$3004,$A34,'日次入力'!$B$5:$B$3004,Q$4),SUMIFS('日次入力'!$I$5:$I$3004,'日次入力'!$C$5:$C$3004,$A34,'日次入力'!$B$5:$B$3004,Q$4,'日次入力'!$N$5:$N$3004,'設定'!$B$7)))</f>
        <v/>
      </c>
      <c r="R34" s="47">
        <f>IF(OR($A34="",R$4=""),"",IF('設定'!$B$7="",SUMIFS('日次入力'!$I$5:$I$3004,'日次入力'!$C$5:$C$3004,$A34,'日次入力'!$B$5:$B$3004,R$4),SUMIFS('日次入力'!$I$5:$I$3004,'日次入力'!$C$5:$C$3004,$A34,'日次入力'!$B$5:$B$3004,R$4,'日次入力'!$N$5:$N$3004,'設定'!$B$7)))</f>
        <v/>
      </c>
      <c r="S34" s="47">
        <f>IF(OR($A34="",S$4=""),"",IF('設定'!$B$7="",SUMIFS('日次入力'!$I$5:$I$3004,'日次入力'!$C$5:$C$3004,$A34,'日次入力'!$B$5:$B$3004,S$4),SUMIFS('日次入力'!$I$5:$I$3004,'日次入力'!$C$5:$C$3004,$A34,'日次入力'!$B$5:$B$3004,S$4,'日次入力'!$N$5:$N$3004,'設定'!$B$7)))</f>
        <v/>
      </c>
      <c r="T34" s="47">
        <f>IF(OR($A34="",T$4=""),"",IF('設定'!$B$7="",SUMIFS('日次入力'!$I$5:$I$3004,'日次入力'!$C$5:$C$3004,$A34,'日次入力'!$B$5:$B$3004,T$4),SUMIFS('日次入力'!$I$5:$I$3004,'日次入力'!$C$5:$C$3004,$A34,'日次入力'!$B$5:$B$3004,T$4,'日次入力'!$N$5:$N$3004,'設定'!$B$7)))</f>
        <v/>
      </c>
      <c r="U34" s="47">
        <f>IF(OR($A34="",U$4=""),"",IF('設定'!$B$7="",SUMIFS('日次入力'!$I$5:$I$3004,'日次入力'!$C$5:$C$3004,$A34,'日次入力'!$B$5:$B$3004,U$4),SUMIFS('日次入力'!$I$5:$I$3004,'日次入力'!$C$5:$C$3004,$A34,'日次入力'!$B$5:$B$3004,U$4,'日次入力'!$N$5:$N$3004,'設定'!$B$7)))</f>
        <v/>
      </c>
      <c r="V34" s="47">
        <f>IF(OR($A34="",V$4=""),"",IF('設定'!$B$7="",SUMIFS('日次入力'!$I$5:$I$3004,'日次入力'!$C$5:$C$3004,$A34,'日次入力'!$B$5:$B$3004,V$4),SUMIFS('日次入力'!$I$5:$I$3004,'日次入力'!$C$5:$C$3004,$A34,'日次入力'!$B$5:$B$3004,V$4,'日次入力'!$N$5:$N$3004,'設定'!$B$7)))</f>
        <v/>
      </c>
      <c r="W34" s="73">
        <f>IF($A34="","",SUM(C34:V34))</f>
        <v/>
      </c>
    </row>
    <row r="35" ht="17" customHeight="1">
      <c r="A35" s="32">
        <f>IF('案件'!$A35="","",'案件'!$A35)</f>
        <v/>
      </c>
      <c r="B35" s="29">
        <f>IF($A35="","",'案件'!$B35&amp;"")</f>
        <v/>
      </c>
      <c r="C35" s="47">
        <f>IF(OR($A35="",C$4=""),"",IF('設定'!$B$7="",SUMIFS('日次入力'!$I$5:$I$3004,'日次入力'!$C$5:$C$3004,$A35,'日次入力'!$B$5:$B$3004,C$4),SUMIFS('日次入力'!$I$5:$I$3004,'日次入力'!$C$5:$C$3004,$A35,'日次入力'!$B$5:$B$3004,C$4,'日次入力'!$N$5:$N$3004,'設定'!$B$7)))</f>
        <v/>
      </c>
      <c r="D35" s="47">
        <f>IF(OR($A35="",D$4=""),"",IF('設定'!$B$7="",SUMIFS('日次入力'!$I$5:$I$3004,'日次入力'!$C$5:$C$3004,$A35,'日次入力'!$B$5:$B$3004,D$4),SUMIFS('日次入力'!$I$5:$I$3004,'日次入力'!$C$5:$C$3004,$A35,'日次入力'!$B$5:$B$3004,D$4,'日次入力'!$N$5:$N$3004,'設定'!$B$7)))</f>
        <v/>
      </c>
      <c r="E35" s="47">
        <f>IF(OR($A35="",E$4=""),"",IF('設定'!$B$7="",SUMIFS('日次入力'!$I$5:$I$3004,'日次入力'!$C$5:$C$3004,$A35,'日次入力'!$B$5:$B$3004,E$4),SUMIFS('日次入力'!$I$5:$I$3004,'日次入力'!$C$5:$C$3004,$A35,'日次入力'!$B$5:$B$3004,E$4,'日次入力'!$N$5:$N$3004,'設定'!$B$7)))</f>
        <v/>
      </c>
      <c r="F35" s="47">
        <f>IF(OR($A35="",F$4=""),"",IF('設定'!$B$7="",SUMIFS('日次入力'!$I$5:$I$3004,'日次入力'!$C$5:$C$3004,$A35,'日次入力'!$B$5:$B$3004,F$4),SUMIFS('日次入力'!$I$5:$I$3004,'日次入力'!$C$5:$C$3004,$A35,'日次入力'!$B$5:$B$3004,F$4,'日次入力'!$N$5:$N$3004,'設定'!$B$7)))</f>
        <v/>
      </c>
      <c r="G35" s="47">
        <f>IF(OR($A35="",G$4=""),"",IF('設定'!$B$7="",SUMIFS('日次入力'!$I$5:$I$3004,'日次入力'!$C$5:$C$3004,$A35,'日次入力'!$B$5:$B$3004,G$4),SUMIFS('日次入力'!$I$5:$I$3004,'日次入力'!$C$5:$C$3004,$A35,'日次入力'!$B$5:$B$3004,G$4,'日次入力'!$N$5:$N$3004,'設定'!$B$7)))</f>
        <v/>
      </c>
      <c r="H35" s="47">
        <f>IF(OR($A35="",H$4=""),"",IF('設定'!$B$7="",SUMIFS('日次入力'!$I$5:$I$3004,'日次入力'!$C$5:$C$3004,$A35,'日次入力'!$B$5:$B$3004,H$4),SUMIFS('日次入力'!$I$5:$I$3004,'日次入力'!$C$5:$C$3004,$A35,'日次入力'!$B$5:$B$3004,H$4,'日次入力'!$N$5:$N$3004,'設定'!$B$7)))</f>
        <v/>
      </c>
      <c r="I35" s="47">
        <f>IF(OR($A35="",I$4=""),"",IF('設定'!$B$7="",SUMIFS('日次入力'!$I$5:$I$3004,'日次入力'!$C$5:$C$3004,$A35,'日次入力'!$B$5:$B$3004,I$4),SUMIFS('日次入力'!$I$5:$I$3004,'日次入力'!$C$5:$C$3004,$A35,'日次入力'!$B$5:$B$3004,I$4,'日次入力'!$N$5:$N$3004,'設定'!$B$7)))</f>
        <v/>
      </c>
      <c r="J35" s="47">
        <f>IF(OR($A35="",J$4=""),"",IF('設定'!$B$7="",SUMIFS('日次入力'!$I$5:$I$3004,'日次入力'!$C$5:$C$3004,$A35,'日次入力'!$B$5:$B$3004,J$4),SUMIFS('日次入力'!$I$5:$I$3004,'日次入力'!$C$5:$C$3004,$A35,'日次入力'!$B$5:$B$3004,J$4,'日次入力'!$N$5:$N$3004,'設定'!$B$7)))</f>
        <v/>
      </c>
      <c r="K35" s="47">
        <f>IF(OR($A35="",K$4=""),"",IF('設定'!$B$7="",SUMIFS('日次入力'!$I$5:$I$3004,'日次入力'!$C$5:$C$3004,$A35,'日次入力'!$B$5:$B$3004,K$4),SUMIFS('日次入力'!$I$5:$I$3004,'日次入力'!$C$5:$C$3004,$A35,'日次入力'!$B$5:$B$3004,K$4,'日次入力'!$N$5:$N$3004,'設定'!$B$7)))</f>
        <v/>
      </c>
      <c r="L35" s="47">
        <f>IF(OR($A35="",L$4=""),"",IF('設定'!$B$7="",SUMIFS('日次入力'!$I$5:$I$3004,'日次入力'!$C$5:$C$3004,$A35,'日次入力'!$B$5:$B$3004,L$4),SUMIFS('日次入力'!$I$5:$I$3004,'日次入力'!$C$5:$C$3004,$A35,'日次入力'!$B$5:$B$3004,L$4,'日次入力'!$N$5:$N$3004,'設定'!$B$7)))</f>
        <v/>
      </c>
      <c r="M35" s="47">
        <f>IF(OR($A35="",M$4=""),"",IF('設定'!$B$7="",SUMIFS('日次入力'!$I$5:$I$3004,'日次入力'!$C$5:$C$3004,$A35,'日次入力'!$B$5:$B$3004,M$4),SUMIFS('日次入力'!$I$5:$I$3004,'日次入力'!$C$5:$C$3004,$A35,'日次入力'!$B$5:$B$3004,M$4,'日次入力'!$N$5:$N$3004,'設定'!$B$7)))</f>
        <v/>
      </c>
      <c r="N35" s="47">
        <f>IF(OR($A35="",N$4=""),"",IF('設定'!$B$7="",SUMIFS('日次入力'!$I$5:$I$3004,'日次入力'!$C$5:$C$3004,$A35,'日次入力'!$B$5:$B$3004,N$4),SUMIFS('日次入力'!$I$5:$I$3004,'日次入力'!$C$5:$C$3004,$A35,'日次入力'!$B$5:$B$3004,N$4,'日次入力'!$N$5:$N$3004,'設定'!$B$7)))</f>
        <v/>
      </c>
      <c r="O35" s="47">
        <f>IF(OR($A35="",O$4=""),"",IF('設定'!$B$7="",SUMIFS('日次入力'!$I$5:$I$3004,'日次入力'!$C$5:$C$3004,$A35,'日次入力'!$B$5:$B$3004,O$4),SUMIFS('日次入力'!$I$5:$I$3004,'日次入力'!$C$5:$C$3004,$A35,'日次入力'!$B$5:$B$3004,O$4,'日次入力'!$N$5:$N$3004,'設定'!$B$7)))</f>
        <v/>
      </c>
      <c r="P35" s="47">
        <f>IF(OR($A35="",P$4=""),"",IF('設定'!$B$7="",SUMIFS('日次入力'!$I$5:$I$3004,'日次入力'!$C$5:$C$3004,$A35,'日次入力'!$B$5:$B$3004,P$4),SUMIFS('日次入力'!$I$5:$I$3004,'日次入力'!$C$5:$C$3004,$A35,'日次入力'!$B$5:$B$3004,P$4,'日次入力'!$N$5:$N$3004,'設定'!$B$7)))</f>
        <v/>
      </c>
      <c r="Q35" s="47">
        <f>IF(OR($A35="",Q$4=""),"",IF('設定'!$B$7="",SUMIFS('日次入力'!$I$5:$I$3004,'日次入力'!$C$5:$C$3004,$A35,'日次入力'!$B$5:$B$3004,Q$4),SUMIFS('日次入力'!$I$5:$I$3004,'日次入力'!$C$5:$C$3004,$A35,'日次入力'!$B$5:$B$3004,Q$4,'日次入力'!$N$5:$N$3004,'設定'!$B$7)))</f>
        <v/>
      </c>
      <c r="R35" s="47">
        <f>IF(OR($A35="",R$4=""),"",IF('設定'!$B$7="",SUMIFS('日次入力'!$I$5:$I$3004,'日次入力'!$C$5:$C$3004,$A35,'日次入力'!$B$5:$B$3004,R$4),SUMIFS('日次入力'!$I$5:$I$3004,'日次入力'!$C$5:$C$3004,$A35,'日次入力'!$B$5:$B$3004,R$4,'日次入力'!$N$5:$N$3004,'設定'!$B$7)))</f>
        <v/>
      </c>
      <c r="S35" s="47">
        <f>IF(OR($A35="",S$4=""),"",IF('設定'!$B$7="",SUMIFS('日次入力'!$I$5:$I$3004,'日次入力'!$C$5:$C$3004,$A35,'日次入力'!$B$5:$B$3004,S$4),SUMIFS('日次入力'!$I$5:$I$3004,'日次入力'!$C$5:$C$3004,$A35,'日次入力'!$B$5:$B$3004,S$4,'日次入力'!$N$5:$N$3004,'設定'!$B$7)))</f>
        <v/>
      </c>
      <c r="T35" s="47">
        <f>IF(OR($A35="",T$4=""),"",IF('設定'!$B$7="",SUMIFS('日次入力'!$I$5:$I$3004,'日次入力'!$C$5:$C$3004,$A35,'日次入力'!$B$5:$B$3004,T$4),SUMIFS('日次入力'!$I$5:$I$3004,'日次入力'!$C$5:$C$3004,$A35,'日次入力'!$B$5:$B$3004,T$4,'日次入力'!$N$5:$N$3004,'設定'!$B$7)))</f>
        <v/>
      </c>
      <c r="U35" s="47">
        <f>IF(OR($A35="",U$4=""),"",IF('設定'!$B$7="",SUMIFS('日次入力'!$I$5:$I$3004,'日次入力'!$C$5:$C$3004,$A35,'日次入力'!$B$5:$B$3004,U$4),SUMIFS('日次入力'!$I$5:$I$3004,'日次入力'!$C$5:$C$3004,$A35,'日次入力'!$B$5:$B$3004,U$4,'日次入力'!$N$5:$N$3004,'設定'!$B$7)))</f>
        <v/>
      </c>
      <c r="V35" s="47">
        <f>IF(OR($A35="",V$4=""),"",IF('設定'!$B$7="",SUMIFS('日次入力'!$I$5:$I$3004,'日次入力'!$C$5:$C$3004,$A35,'日次入力'!$B$5:$B$3004,V$4),SUMIFS('日次入力'!$I$5:$I$3004,'日次入力'!$C$5:$C$3004,$A35,'日次入力'!$B$5:$B$3004,V$4,'日次入力'!$N$5:$N$3004,'設定'!$B$7)))</f>
        <v/>
      </c>
      <c r="W35" s="73">
        <f>IF($A35="","",SUM(C35:V35))</f>
        <v/>
      </c>
    </row>
    <row r="36" ht="17" customHeight="1">
      <c r="A36" s="32">
        <f>IF('案件'!$A36="","",'案件'!$A36)</f>
        <v/>
      </c>
      <c r="B36" s="29">
        <f>IF($A36="","",'案件'!$B36&amp;"")</f>
        <v/>
      </c>
      <c r="C36" s="47">
        <f>IF(OR($A36="",C$4=""),"",IF('設定'!$B$7="",SUMIFS('日次入力'!$I$5:$I$3004,'日次入力'!$C$5:$C$3004,$A36,'日次入力'!$B$5:$B$3004,C$4),SUMIFS('日次入力'!$I$5:$I$3004,'日次入力'!$C$5:$C$3004,$A36,'日次入力'!$B$5:$B$3004,C$4,'日次入力'!$N$5:$N$3004,'設定'!$B$7)))</f>
        <v/>
      </c>
      <c r="D36" s="47">
        <f>IF(OR($A36="",D$4=""),"",IF('設定'!$B$7="",SUMIFS('日次入力'!$I$5:$I$3004,'日次入力'!$C$5:$C$3004,$A36,'日次入力'!$B$5:$B$3004,D$4),SUMIFS('日次入力'!$I$5:$I$3004,'日次入力'!$C$5:$C$3004,$A36,'日次入力'!$B$5:$B$3004,D$4,'日次入力'!$N$5:$N$3004,'設定'!$B$7)))</f>
        <v/>
      </c>
      <c r="E36" s="47">
        <f>IF(OR($A36="",E$4=""),"",IF('設定'!$B$7="",SUMIFS('日次入力'!$I$5:$I$3004,'日次入力'!$C$5:$C$3004,$A36,'日次入力'!$B$5:$B$3004,E$4),SUMIFS('日次入力'!$I$5:$I$3004,'日次入力'!$C$5:$C$3004,$A36,'日次入力'!$B$5:$B$3004,E$4,'日次入力'!$N$5:$N$3004,'設定'!$B$7)))</f>
        <v/>
      </c>
      <c r="F36" s="47">
        <f>IF(OR($A36="",F$4=""),"",IF('設定'!$B$7="",SUMIFS('日次入力'!$I$5:$I$3004,'日次入力'!$C$5:$C$3004,$A36,'日次入力'!$B$5:$B$3004,F$4),SUMIFS('日次入力'!$I$5:$I$3004,'日次入力'!$C$5:$C$3004,$A36,'日次入力'!$B$5:$B$3004,F$4,'日次入力'!$N$5:$N$3004,'設定'!$B$7)))</f>
        <v/>
      </c>
      <c r="G36" s="47">
        <f>IF(OR($A36="",G$4=""),"",IF('設定'!$B$7="",SUMIFS('日次入力'!$I$5:$I$3004,'日次入力'!$C$5:$C$3004,$A36,'日次入力'!$B$5:$B$3004,G$4),SUMIFS('日次入力'!$I$5:$I$3004,'日次入力'!$C$5:$C$3004,$A36,'日次入力'!$B$5:$B$3004,G$4,'日次入力'!$N$5:$N$3004,'設定'!$B$7)))</f>
        <v/>
      </c>
      <c r="H36" s="47">
        <f>IF(OR($A36="",H$4=""),"",IF('設定'!$B$7="",SUMIFS('日次入力'!$I$5:$I$3004,'日次入力'!$C$5:$C$3004,$A36,'日次入力'!$B$5:$B$3004,H$4),SUMIFS('日次入力'!$I$5:$I$3004,'日次入力'!$C$5:$C$3004,$A36,'日次入力'!$B$5:$B$3004,H$4,'日次入力'!$N$5:$N$3004,'設定'!$B$7)))</f>
        <v/>
      </c>
      <c r="I36" s="47">
        <f>IF(OR($A36="",I$4=""),"",IF('設定'!$B$7="",SUMIFS('日次入力'!$I$5:$I$3004,'日次入力'!$C$5:$C$3004,$A36,'日次入力'!$B$5:$B$3004,I$4),SUMIFS('日次入力'!$I$5:$I$3004,'日次入力'!$C$5:$C$3004,$A36,'日次入力'!$B$5:$B$3004,I$4,'日次入力'!$N$5:$N$3004,'設定'!$B$7)))</f>
        <v/>
      </c>
      <c r="J36" s="47">
        <f>IF(OR($A36="",J$4=""),"",IF('設定'!$B$7="",SUMIFS('日次入力'!$I$5:$I$3004,'日次入力'!$C$5:$C$3004,$A36,'日次入力'!$B$5:$B$3004,J$4),SUMIFS('日次入力'!$I$5:$I$3004,'日次入力'!$C$5:$C$3004,$A36,'日次入力'!$B$5:$B$3004,J$4,'日次入力'!$N$5:$N$3004,'設定'!$B$7)))</f>
        <v/>
      </c>
      <c r="K36" s="47">
        <f>IF(OR($A36="",K$4=""),"",IF('設定'!$B$7="",SUMIFS('日次入力'!$I$5:$I$3004,'日次入力'!$C$5:$C$3004,$A36,'日次入力'!$B$5:$B$3004,K$4),SUMIFS('日次入力'!$I$5:$I$3004,'日次入力'!$C$5:$C$3004,$A36,'日次入力'!$B$5:$B$3004,K$4,'日次入力'!$N$5:$N$3004,'設定'!$B$7)))</f>
        <v/>
      </c>
      <c r="L36" s="47">
        <f>IF(OR($A36="",L$4=""),"",IF('設定'!$B$7="",SUMIFS('日次入力'!$I$5:$I$3004,'日次入力'!$C$5:$C$3004,$A36,'日次入力'!$B$5:$B$3004,L$4),SUMIFS('日次入力'!$I$5:$I$3004,'日次入力'!$C$5:$C$3004,$A36,'日次入力'!$B$5:$B$3004,L$4,'日次入力'!$N$5:$N$3004,'設定'!$B$7)))</f>
        <v/>
      </c>
      <c r="M36" s="47">
        <f>IF(OR($A36="",M$4=""),"",IF('設定'!$B$7="",SUMIFS('日次入力'!$I$5:$I$3004,'日次入力'!$C$5:$C$3004,$A36,'日次入力'!$B$5:$B$3004,M$4),SUMIFS('日次入力'!$I$5:$I$3004,'日次入力'!$C$5:$C$3004,$A36,'日次入力'!$B$5:$B$3004,M$4,'日次入力'!$N$5:$N$3004,'設定'!$B$7)))</f>
        <v/>
      </c>
      <c r="N36" s="47">
        <f>IF(OR($A36="",N$4=""),"",IF('設定'!$B$7="",SUMIFS('日次入力'!$I$5:$I$3004,'日次入力'!$C$5:$C$3004,$A36,'日次入力'!$B$5:$B$3004,N$4),SUMIFS('日次入力'!$I$5:$I$3004,'日次入力'!$C$5:$C$3004,$A36,'日次入力'!$B$5:$B$3004,N$4,'日次入力'!$N$5:$N$3004,'設定'!$B$7)))</f>
        <v/>
      </c>
      <c r="O36" s="47">
        <f>IF(OR($A36="",O$4=""),"",IF('設定'!$B$7="",SUMIFS('日次入力'!$I$5:$I$3004,'日次入力'!$C$5:$C$3004,$A36,'日次入力'!$B$5:$B$3004,O$4),SUMIFS('日次入力'!$I$5:$I$3004,'日次入力'!$C$5:$C$3004,$A36,'日次入力'!$B$5:$B$3004,O$4,'日次入力'!$N$5:$N$3004,'設定'!$B$7)))</f>
        <v/>
      </c>
      <c r="P36" s="47">
        <f>IF(OR($A36="",P$4=""),"",IF('設定'!$B$7="",SUMIFS('日次入力'!$I$5:$I$3004,'日次入力'!$C$5:$C$3004,$A36,'日次入力'!$B$5:$B$3004,P$4),SUMIFS('日次入力'!$I$5:$I$3004,'日次入力'!$C$5:$C$3004,$A36,'日次入力'!$B$5:$B$3004,P$4,'日次入力'!$N$5:$N$3004,'設定'!$B$7)))</f>
        <v/>
      </c>
      <c r="Q36" s="47">
        <f>IF(OR($A36="",Q$4=""),"",IF('設定'!$B$7="",SUMIFS('日次入力'!$I$5:$I$3004,'日次入力'!$C$5:$C$3004,$A36,'日次入力'!$B$5:$B$3004,Q$4),SUMIFS('日次入力'!$I$5:$I$3004,'日次入力'!$C$5:$C$3004,$A36,'日次入力'!$B$5:$B$3004,Q$4,'日次入力'!$N$5:$N$3004,'設定'!$B$7)))</f>
        <v/>
      </c>
      <c r="R36" s="47">
        <f>IF(OR($A36="",R$4=""),"",IF('設定'!$B$7="",SUMIFS('日次入力'!$I$5:$I$3004,'日次入力'!$C$5:$C$3004,$A36,'日次入力'!$B$5:$B$3004,R$4),SUMIFS('日次入力'!$I$5:$I$3004,'日次入力'!$C$5:$C$3004,$A36,'日次入力'!$B$5:$B$3004,R$4,'日次入力'!$N$5:$N$3004,'設定'!$B$7)))</f>
        <v/>
      </c>
      <c r="S36" s="47">
        <f>IF(OR($A36="",S$4=""),"",IF('設定'!$B$7="",SUMIFS('日次入力'!$I$5:$I$3004,'日次入力'!$C$5:$C$3004,$A36,'日次入力'!$B$5:$B$3004,S$4),SUMIFS('日次入力'!$I$5:$I$3004,'日次入力'!$C$5:$C$3004,$A36,'日次入力'!$B$5:$B$3004,S$4,'日次入力'!$N$5:$N$3004,'設定'!$B$7)))</f>
        <v/>
      </c>
      <c r="T36" s="47">
        <f>IF(OR($A36="",T$4=""),"",IF('設定'!$B$7="",SUMIFS('日次入力'!$I$5:$I$3004,'日次入力'!$C$5:$C$3004,$A36,'日次入力'!$B$5:$B$3004,T$4),SUMIFS('日次入力'!$I$5:$I$3004,'日次入力'!$C$5:$C$3004,$A36,'日次入力'!$B$5:$B$3004,T$4,'日次入力'!$N$5:$N$3004,'設定'!$B$7)))</f>
        <v/>
      </c>
      <c r="U36" s="47">
        <f>IF(OR($A36="",U$4=""),"",IF('設定'!$B$7="",SUMIFS('日次入力'!$I$5:$I$3004,'日次入力'!$C$5:$C$3004,$A36,'日次入力'!$B$5:$B$3004,U$4),SUMIFS('日次入力'!$I$5:$I$3004,'日次入力'!$C$5:$C$3004,$A36,'日次入力'!$B$5:$B$3004,U$4,'日次入力'!$N$5:$N$3004,'設定'!$B$7)))</f>
        <v/>
      </c>
      <c r="V36" s="47">
        <f>IF(OR($A36="",V$4=""),"",IF('設定'!$B$7="",SUMIFS('日次入力'!$I$5:$I$3004,'日次入力'!$C$5:$C$3004,$A36,'日次入力'!$B$5:$B$3004,V$4),SUMIFS('日次入力'!$I$5:$I$3004,'日次入力'!$C$5:$C$3004,$A36,'日次入力'!$B$5:$B$3004,V$4,'日次入力'!$N$5:$N$3004,'設定'!$B$7)))</f>
        <v/>
      </c>
      <c r="W36" s="73">
        <f>IF($A36="","",SUM(C36:V36))</f>
        <v/>
      </c>
    </row>
    <row r="37" ht="17" customHeight="1">
      <c r="A37" s="32">
        <f>IF('案件'!$A37="","",'案件'!$A37)</f>
        <v/>
      </c>
      <c r="B37" s="29">
        <f>IF($A37="","",'案件'!$B37&amp;"")</f>
        <v/>
      </c>
      <c r="C37" s="47">
        <f>IF(OR($A37="",C$4=""),"",IF('設定'!$B$7="",SUMIFS('日次入力'!$I$5:$I$3004,'日次入力'!$C$5:$C$3004,$A37,'日次入力'!$B$5:$B$3004,C$4),SUMIFS('日次入力'!$I$5:$I$3004,'日次入力'!$C$5:$C$3004,$A37,'日次入力'!$B$5:$B$3004,C$4,'日次入力'!$N$5:$N$3004,'設定'!$B$7)))</f>
        <v/>
      </c>
      <c r="D37" s="47">
        <f>IF(OR($A37="",D$4=""),"",IF('設定'!$B$7="",SUMIFS('日次入力'!$I$5:$I$3004,'日次入力'!$C$5:$C$3004,$A37,'日次入力'!$B$5:$B$3004,D$4),SUMIFS('日次入力'!$I$5:$I$3004,'日次入力'!$C$5:$C$3004,$A37,'日次入力'!$B$5:$B$3004,D$4,'日次入力'!$N$5:$N$3004,'設定'!$B$7)))</f>
        <v/>
      </c>
      <c r="E37" s="47">
        <f>IF(OR($A37="",E$4=""),"",IF('設定'!$B$7="",SUMIFS('日次入力'!$I$5:$I$3004,'日次入力'!$C$5:$C$3004,$A37,'日次入力'!$B$5:$B$3004,E$4),SUMIFS('日次入力'!$I$5:$I$3004,'日次入力'!$C$5:$C$3004,$A37,'日次入力'!$B$5:$B$3004,E$4,'日次入力'!$N$5:$N$3004,'設定'!$B$7)))</f>
        <v/>
      </c>
      <c r="F37" s="47">
        <f>IF(OR($A37="",F$4=""),"",IF('設定'!$B$7="",SUMIFS('日次入力'!$I$5:$I$3004,'日次入力'!$C$5:$C$3004,$A37,'日次入力'!$B$5:$B$3004,F$4),SUMIFS('日次入力'!$I$5:$I$3004,'日次入力'!$C$5:$C$3004,$A37,'日次入力'!$B$5:$B$3004,F$4,'日次入力'!$N$5:$N$3004,'設定'!$B$7)))</f>
        <v/>
      </c>
      <c r="G37" s="47">
        <f>IF(OR($A37="",G$4=""),"",IF('設定'!$B$7="",SUMIFS('日次入力'!$I$5:$I$3004,'日次入力'!$C$5:$C$3004,$A37,'日次入力'!$B$5:$B$3004,G$4),SUMIFS('日次入力'!$I$5:$I$3004,'日次入力'!$C$5:$C$3004,$A37,'日次入力'!$B$5:$B$3004,G$4,'日次入力'!$N$5:$N$3004,'設定'!$B$7)))</f>
        <v/>
      </c>
      <c r="H37" s="47">
        <f>IF(OR($A37="",H$4=""),"",IF('設定'!$B$7="",SUMIFS('日次入力'!$I$5:$I$3004,'日次入力'!$C$5:$C$3004,$A37,'日次入力'!$B$5:$B$3004,H$4),SUMIFS('日次入力'!$I$5:$I$3004,'日次入力'!$C$5:$C$3004,$A37,'日次入力'!$B$5:$B$3004,H$4,'日次入力'!$N$5:$N$3004,'設定'!$B$7)))</f>
        <v/>
      </c>
      <c r="I37" s="47">
        <f>IF(OR($A37="",I$4=""),"",IF('設定'!$B$7="",SUMIFS('日次入力'!$I$5:$I$3004,'日次入力'!$C$5:$C$3004,$A37,'日次入力'!$B$5:$B$3004,I$4),SUMIFS('日次入力'!$I$5:$I$3004,'日次入力'!$C$5:$C$3004,$A37,'日次入力'!$B$5:$B$3004,I$4,'日次入力'!$N$5:$N$3004,'設定'!$B$7)))</f>
        <v/>
      </c>
      <c r="J37" s="47">
        <f>IF(OR($A37="",J$4=""),"",IF('設定'!$B$7="",SUMIFS('日次入力'!$I$5:$I$3004,'日次入力'!$C$5:$C$3004,$A37,'日次入力'!$B$5:$B$3004,J$4),SUMIFS('日次入力'!$I$5:$I$3004,'日次入力'!$C$5:$C$3004,$A37,'日次入力'!$B$5:$B$3004,J$4,'日次入力'!$N$5:$N$3004,'設定'!$B$7)))</f>
        <v/>
      </c>
      <c r="K37" s="47">
        <f>IF(OR($A37="",K$4=""),"",IF('設定'!$B$7="",SUMIFS('日次入力'!$I$5:$I$3004,'日次入力'!$C$5:$C$3004,$A37,'日次入力'!$B$5:$B$3004,K$4),SUMIFS('日次入力'!$I$5:$I$3004,'日次入力'!$C$5:$C$3004,$A37,'日次入力'!$B$5:$B$3004,K$4,'日次入力'!$N$5:$N$3004,'設定'!$B$7)))</f>
        <v/>
      </c>
      <c r="L37" s="47">
        <f>IF(OR($A37="",L$4=""),"",IF('設定'!$B$7="",SUMIFS('日次入力'!$I$5:$I$3004,'日次入力'!$C$5:$C$3004,$A37,'日次入力'!$B$5:$B$3004,L$4),SUMIFS('日次入力'!$I$5:$I$3004,'日次入力'!$C$5:$C$3004,$A37,'日次入力'!$B$5:$B$3004,L$4,'日次入力'!$N$5:$N$3004,'設定'!$B$7)))</f>
        <v/>
      </c>
      <c r="M37" s="47">
        <f>IF(OR($A37="",M$4=""),"",IF('設定'!$B$7="",SUMIFS('日次入力'!$I$5:$I$3004,'日次入力'!$C$5:$C$3004,$A37,'日次入力'!$B$5:$B$3004,M$4),SUMIFS('日次入力'!$I$5:$I$3004,'日次入力'!$C$5:$C$3004,$A37,'日次入力'!$B$5:$B$3004,M$4,'日次入力'!$N$5:$N$3004,'設定'!$B$7)))</f>
        <v/>
      </c>
      <c r="N37" s="47">
        <f>IF(OR($A37="",N$4=""),"",IF('設定'!$B$7="",SUMIFS('日次入力'!$I$5:$I$3004,'日次入力'!$C$5:$C$3004,$A37,'日次入力'!$B$5:$B$3004,N$4),SUMIFS('日次入力'!$I$5:$I$3004,'日次入力'!$C$5:$C$3004,$A37,'日次入力'!$B$5:$B$3004,N$4,'日次入力'!$N$5:$N$3004,'設定'!$B$7)))</f>
        <v/>
      </c>
      <c r="O37" s="47">
        <f>IF(OR($A37="",O$4=""),"",IF('設定'!$B$7="",SUMIFS('日次入力'!$I$5:$I$3004,'日次入力'!$C$5:$C$3004,$A37,'日次入力'!$B$5:$B$3004,O$4),SUMIFS('日次入力'!$I$5:$I$3004,'日次入力'!$C$5:$C$3004,$A37,'日次入力'!$B$5:$B$3004,O$4,'日次入力'!$N$5:$N$3004,'設定'!$B$7)))</f>
        <v/>
      </c>
      <c r="P37" s="47">
        <f>IF(OR($A37="",P$4=""),"",IF('設定'!$B$7="",SUMIFS('日次入力'!$I$5:$I$3004,'日次入力'!$C$5:$C$3004,$A37,'日次入力'!$B$5:$B$3004,P$4),SUMIFS('日次入力'!$I$5:$I$3004,'日次入力'!$C$5:$C$3004,$A37,'日次入力'!$B$5:$B$3004,P$4,'日次入力'!$N$5:$N$3004,'設定'!$B$7)))</f>
        <v/>
      </c>
      <c r="Q37" s="47">
        <f>IF(OR($A37="",Q$4=""),"",IF('設定'!$B$7="",SUMIFS('日次入力'!$I$5:$I$3004,'日次入力'!$C$5:$C$3004,$A37,'日次入力'!$B$5:$B$3004,Q$4),SUMIFS('日次入力'!$I$5:$I$3004,'日次入力'!$C$5:$C$3004,$A37,'日次入力'!$B$5:$B$3004,Q$4,'日次入力'!$N$5:$N$3004,'設定'!$B$7)))</f>
        <v/>
      </c>
      <c r="R37" s="47">
        <f>IF(OR($A37="",R$4=""),"",IF('設定'!$B$7="",SUMIFS('日次入力'!$I$5:$I$3004,'日次入力'!$C$5:$C$3004,$A37,'日次入力'!$B$5:$B$3004,R$4),SUMIFS('日次入力'!$I$5:$I$3004,'日次入力'!$C$5:$C$3004,$A37,'日次入力'!$B$5:$B$3004,R$4,'日次入力'!$N$5:$N$3004,'設定'!$B$7)))</f>
        <v/>
      </c>
      <c r="S37" s="47">
        <f>IF(OR($A37="",S$4=""),"",IF('設定'!$B$7="",SUMIFS('日次入力'!$I$5:$I$3004,'日次入力'!$C$5:$C$3004,$A37,'日次入力'!$B$5:$B$3004,S$4),SUMIFS('日次入力'!$I$5:$I$3004,'日次入力'!$C$5:$C$3004,$A37,'日次入力'!$B$5:$B$3004,S$4,'日次入力'!$N$5:$N$3004,'設定'!$B$7)))</f>
        <v/>
      </c>
      <c r="T37" s="47">
        <f>IF(OR($A37="",T$4=""),"",IF('設定'!$B$7="",SUMIFS('日次入力'!$I$5:$I$3004,'日次入力'!$C$5:$C$3004,$A37,'日次入力'!$B$5:$B$3004,T$4),SUMIFS('日次入力'!$I$5:$I$3004,'日次入力'!$C$5:$C$3004,$A37,'日次入力'!$B$5:$B$3004,T$4,'日次入力'!$N$5:$N$3004,'設定'!$B$7)))</f>
        <v/>
      </c>
      <c r="U37" s="47">
        <f>IF(OR($A37="",U$4=""),"",IF('設定'!$B$7="",SUMIFS('日次入力'!$I$5:$I$3004,'日次入力'!$C$5:$C$3004,$A37,'日次入力'!$B$5:$B$3004,U$4),SUMIFS('日次入力'!$I$5:$I$3004,'日次入力'!$C$5:$C$3004,$A37,'日次入力'!$B$5:$B$3004,U$4,'日次入力'!$N$5:$N$3004,'設定'!$B$7)))</f>
        <v/>
      </c>
      <c r="V37" s="47">
        <f>IF(OR($A37="",V$4=""),"",IF('設定'!$B$7="",SUMIFS('日次入力'!$I$5:$I$3004,'日次入力'!$C$5:$C$3004,$A37,'日次入力'!$B$5:$B$3004,V$4),SUMIFS('日次入力'!$I$5:$I$3004,'日次入力'!$C$5:$C$3004,$A37,'日次入力'!$B$5:$B$3004,V$4,'日次入力'!$N$5:$N$3004,'設定'!$B$7)))</f>
        <v/>
      </c>
      <c r="W37" s="73">
        <f>IF($A37="","",SUM(C37:V37))</f>
        <v/>
      </c>
    </row>
    <row r="38" ht="17" customHeight="1">
      <c r="A38" s="32">
        <f>IF('案件'!$A38="","",'案件'!$A38)</f>
        <v/>
      </c>
      <c r="B38" s="29">
        <f>IF($A38="","",'案件'!$B38&amp;"")</f>
        <v/>
      </c>
      <c r="C38" s="47">
        <f>IF(OR($A38="",C$4=""),"",IF('設定'!$B$7="",SUMIFS('日次入力'!$I$5:$I$3004,'日次入力'!$C$5:$C$3004,$A38,'日次入力'!$B$5:$B$3004,C$4),SUMIFS('日次入力'!$I$5:$I$3004,'日次入力'!$C$5:$C$3004,$A38,'日次入力'!$B$5:$B$3004,C$4,'日次入力'!$N$5:$N$3004,'設定'!$B$7)))</f>
        <v/>
      </c>
      <c r="D38" s="47">
        <f>IF(OR($A38="",D$4=""),"",IF('設定'!$B$7="",SUMIFS('日次入力'!$I$5:$I$3004,'日次入力'!$C$5:$C$3004,$A38,'日次入力'!$B$5:$B$3004,D$4),SUMIFS('日次入力'!$I$5:$I$3004,'日次入力'!$C$5:$C$3004,$A38,'日次入力'!$B$5:$B$3004,D$4,'日次入力'!$N$5:$N$3004,'設定'!$B$7)))</f>
        <v/>
      </c>
      <c r="E38" s="47">
        <f>IF(OR($A38="",E$4=""),"",IF('設定'!$B$7="",SUMIFS('日次入力'!$I$5:$I$3004,'日次入力'!$C$5:$C$3004,$A38,'日次入力'!$B$5:$B$3004,E$4),SUMIFS('日次入力'!$I$5:$I$3004,'日次入力'!$C$5:$C$3004,$A38,'日次入力'!$B$5:$B$3004,E$4,'日次入力'!$N$5:$N$3004,'設定'!$B$7)))</f>
        <v/>
      </c>
      <c r="F38" s="47">
        <f>IF(OR($A38="",F$4=""),"",IF('設定'!$B$7="",SUMIFS('日次入力'!$I$5:$I$3004,'日次入力'!$C$5:$C$3004,$A38,'日次入力'!$B$5:$B$3004,F$4),SUMIFS('日次入力'!$I$5:$I$3004,'日次入力'!$C$5:$C$3004,$A38,'日次入力'!$B$5:$B$3004,F$4,'日次入力'!$N$5:$N$3004,'設定'!$B$7)))</f>
        <v/>
      </c>
      <c r="G38" s="47">
        <f>IF(OR($A38="",G$4=""),"",IF('設定'!$B$7="",SUMIFS('日次入力'!$I$5:$I$3004,'日次入力'!$C$5:$C$3004,$A38,'日次入力'!$B$5:$B$3004,G$4),SUMIFS('日次入力'!$I$5:$I$3004,'日次入力'!$C$5:$C$3004,$A38,'日次入力'!$B$5:$B$3004,G$4,'日次入力'!$N$5:$N$3004,'設定'!$B$7)))</f>
        <v/>
      </c>
      <c r="H38" s="47">
        <f>IF(OR($A38="",H$4=""),"",IF('設定'!$B$7="",SUMIFS('日次入力'!$I$5:$I$3004,'日次入力'!$C$5:$C$3004,$A38,'日次入力'!$B$5:$B$3004,H$4),SUMIFS('日次入力'!$I$5:$I$3004,'日次入力'!$C$5:$C$3004,$A38,'日次入力'!$B$5:$B$3004,H$4,'日次入力'!$N$5:$N$3004,'設定'!$B$7)))</f>
        <v/>
      </c>
      <c r="I38" s="47">
        <f>IF(OR($A38="",I$4=""),"",IF('設定'!$B$7="",SUMIFS('日次入力'!$I$5:$I$3004,'日次入力'!$C$5:$C$3004,$A38,'日次入力'!$B$5:$B$3004,I$4),SUMIFS('日次入力'!$I$5:$I$3004,'日次入力'!$C$5:$C$3004,$A38,'日次入力'!$B$5:$B$3004,I$4,'日次入力'!$N$5:$N$3004,'設定'!$B$7)))</f>
        <v/>
      </c>
      <c r="J38" s="47">
        <f>IF(OR($A38="",J$4=""),"",IF('設定'!$B$7="",SUMIFS('日次入力'!$I$5:$I$3004,'日次入力'!$C$5:$C$3004,$A38,'日次入力'!$B$5:$B$3004,J$4),SUMIFS('日次入力'!$I$5:$I$3004,'日次入力'!$C$5:$C$3004,$A38,'日次入力'!$B$5:$B$3004,J$4,'日次入力'!$N$5:$N$3004,'設定'!$B$7)))</f>
        <v/>
      </c>
      <c r="K38" s="47">
        <f>IF(OR($A38="",K$4=""),"",IF('設定'!$B$7="",SUMIFS('日次入力'!$I$5:$I$3004,'日次入力'!$C$5:$C$3004,$A38,'日次入力'!$B$5:$B$3004,K$4),SUMIFS('日次入力'!$I$5:$I$3004,'日次入力'!$C$5:$C$3004,$A38,'日次入力'!$B$5:$B$3004,K$4,'日次入力'!$N$5:$N$3004,'設定'!$B$7)))</f>
        <v/>
      </c>
      <c r="L38" s="47">
        <f>IF(OR($A38="",L$4=""),"",IF('設定'!$B$7="",SUMIFS('日次入力'!$I$5:$I$3004,'日次入力'!$C$5:$C$3004,$A38,'日次入力'!$B$5:$B$3004,L$4),SUMIFS('日次入力'!$I$5:$I$3004,'日次入力'!$C$5:$C$3004,$A38,'日次入力'!$B$5:$B$3004,L$4,'日次入力'!$N$5:$N$3004,'設定'!$B$7)))</f>
        <v/>
      </c>
      <c r="M38" s="47">
        <f>IF(OR($A38="",M$4=""),"",IF('設定'!$B$7="",SUMIFS('日次入力'!$I$5:$I$3004,'日次入力'!$C$5:$C$3004,$A38,'日次入力'!$B$5:$B$3004,M$4),SUMIFS('日次入力'!$I$5:$I$3004,'日次入力'!$C$5:$C$3004,$A38,'日次入力'!$B$5:$B$3004,M$4,'日次入力'!$N$5:$N$3004,'設定'!$B$7)))</f>
        <v/>
      </c>
      <c r="N38" s="47">
        <f>IF(OR($A38="",N$4=""),"",IF('設定'!$B$7="",SUMIFS('日次入力'!$I$5:$I$3004,'日次入力'!$C$5:$C$3004,$A38,'日次入力'!$B$5:$B$3004,N$4),SUMIFS('日次入力'!$I$5:$I$3004,'日次入力'!$C$5:$C$3004,$A38,'日次入力'!$B$5:$B$3004,N$4,'日次入力'!$N$5:$N$3004,'設定'!$B$7)))</f>
        <v/>
      </c>
      <c r="O38" s="47">
        <f>IF(OR($A38="",O$4=""),"",IF('設定'!$B$7="",SUMIFS('日次入力'!$I$5:$I$3004,'日次入力'!$C$5:$C$3004,$A38,'日次入力'!$B$5:$B$3004,O$4),SUMIFS('日次入力'!$I$5:$I$3004,'日次入力'!$C$5:$C$3004,$A38,'日次入力'!$B$5:$B$3004,O$4,'日次入力'!$N$5:$N$3004,'設定'!$B$7)))</f>
        <v/>
      </c>
      <c r="P38" s="47">
        <f>IF(OR($A38="",P$4=""),"",IF('設定'!$B$7="",SUMIFS('日次入力'!$I$5:$I$3004,'日次入力'!$C$5:$C$3004,$A38,'日次入力'!$B$5:$B$3004,P$4),SUMIFS('日次入力'!$I$5:$I$3004,'日次入力'!$C$5:$C$3004,$A38,'日次入力'!$B$5:$B$3004,P$4,'日次入力'!$N$5:$N$3004,'設定'!$B$7)))</f>
        <v/>
      </c>
      <c r="Q38" s="47">
        <f>IF(OR($A38="",Q$4=""),"",IF('設定'!$B$7="",SUMIFS('日次入力'!$I$5:$I$3004,'日次入力'!$C$5:$C$3004,$A38,'日次入力'!$B$5:$B$3004,Q$4),SUMIFS('日次入力'!$I$5:$I$3004,'日次入力'!$C$5:$C$3004,$A38,'日次入力'!$B$5:$B$3004,Q$4,'日次入力'!$N$5:$N$3004,'設定'!$B$7)))</f>
        <v/>
      </c>
      <c r="R38" s="47">
        <f>IF(OR($A38="",R$4=""),"",IF('設定'!$B$7="",SUMIFS('日次入力'!$I$5:$I$3004,'日次入力'!$C$5:$C$3004,$A38,'日次入力'!$B$5:$B$3004,R$4),SUMIFS('日次入力'!$I$5:$I$3004,'日次入力'!$C$5:$C$3004,$A38,'日次入力'!$B$5:$B$3004,R$4,'日次入力'!$N$5:$N$3004,'設定'!$B$7)))</f>
        <v/>
      </c>
      <c r="S38" s="47">
        <f>IF(OR($A38="",S$4=""),"",IF('設定'!$B$7="",SUMIFS('日次入力'!$I$5:$I$3004,'日次入力'!$C$5:$C$3004,$A38,'日次入力'!$B$5:$B$3004,S$4),SUMIFS('日次入力'!$I$5:$I$3004,'日次入力'!$C$5:$C$3004,$A38,'日次入力'!$B$5:$B$3004,S$4,'日次入力'!$N$5:$N$3004,'設定'!$B$7)))</f>
        <v/>
      </c>
      <c r="T38" s="47">
        <f>IF(OR($A38="",T$4=""),"",IF('設定'!$B$7="",SUMIFS('日次入力'!$I$5:$I$3004,'日次入力'!$C$5:$C$3004,$A38,'日次入力'!$B$5:$B$3004,T$4),SUMIFS('日次入力'!$I$5:$I$3004,'日次入力'!$C$5:$C$3004,$A38,'日次入力'!$B$5:$B$3004,T$4,'日次入力'!$N$5:$N$3004,'設定'!$B$7)))</f>
        <v/>
      </c>
      <c r="U38" s="47">
        <f>IF(OR($A38="",U$4=""),"",IF('設定'!$B$7="",SUMIFS('日次入力'!$I$5:$I$3004,'日次入力'!$C$5:$C$3004,$A38,'日次入力'!$B$5:$B$3004,U$4),SUMIFS('日次入力'!$I$5:$I$3004,'日次入力'!$C$5:$C$3004,$A38,'日次入力'!$B$5:$B$3004,U$4,'日次入力'!$N$5:$N$3004,'設定'!$B$7)))</f>
        <v/>
      </c>
      <c r="V38" s="47">
        <f>IF(OR($A38="",V$4=""),"",IF('設定'!$B$7="",SUMIFS('日次入力'!$I$5:$I$3004,'日次入力'!$C$5:$C$3004,$A38,'日次入力'!$B$5:$B$3004,V$4),SUMIFS('日次入力'!$I$5:$I$3004,'日次入力'!$C$5:$C$3004,$A38,'日次入力'!$B$5:$B$3004,V$4,'日次入力'!$N$5:$N$3004,'設定'!$B$7)))</f>
        <v/>
      </c>
      <c r="W38" s="73">
        <f>IF($A38="","",SUM(C38:V38))</f>
        <v/>
      </c>
    </row>
    <row r="39" ht="17" customHeight="1">
      <c r="A39" s="32">
        <f>IF('案件'!$A39="","",'案件'!$A39)</f>
        <v/>
      </c>
      <c r="B39" s="29">
        <f>IF($A39="","",'案件'!$B39&amp;"")</f>
        <v/>
      </c>
      <c r="C39" s="47">
        <f>IF(OR($A39="",C$4=""),"",IF('設定'!$B$7="",SUMIFS('日次入力'!$I$5:$I$3004,'日次入力'!$C$5:$C$3004,$A39,'日次入力'!$B$5:$B$3004,C$4),SUMIFS('日次入力'!$I$5:$I$3004,'日次入力'!$C$5:$C$3004,$A39,'日次入力'!$B$5:$B$3004,C$4,'日次入力'!$N$5:$N$3004,'設定'!$B$7)))</f>
        <v/>
      </c>
      <c r="D39" s="47">
        <f>IF(OR($A39="",D$4=""),"",IF('設定'!$B$7="",SUMIFS('日次入力'!$I$5:$I$3004,'日次入力'!$C$5:$C$3004,$A39,'日次入力'!$B$5:$B$3004,D$4),SUMIFS('日次入力'!$I$5:$I$3004,'日次入力'!$C$5:$C$3004,$A39,'日次入力'!$B$5:$B$3004,D$4,'日次入力'!$N$5:$N$3004,'設定'!$B$7)))</f>
        <v/>
      </c>
      <c r="E39" s="47">
        <f>IF(OR($A39="",E$4=""),"",IF('設定'!$B$7="",SUMIFS('日次入力'!$I$5:$I$3004,'日次入力'!$C$5:$C$3004,$A39,'日次入力'!$B$5:$B$3004,E$4),SUMIFS('日次入力'!$I$5:$I$3004,'日次入力'!$C$5:$C$3004,$A39,'日次入力'!$B$5:$B$3004,E$4,'日次入力'!$N$5:$N$3004,'設定'!$B$7)))</f>
        <v/>
      </c>
      <c r="F39" s="47">
        <f>IF(OR($A39="",F$4=""),"",IF('設定'!$B$7="",SUMIFS('日次入力'!$I$5:$I$3004,'日次入力'!$C$5:$C$3004,$A39,'日次入力'!$B$5:$B$3004,F$4),SUMIFS('日次入力'!$I$5:$I$3004,'日次入力'!$C$5:$C$3004,$A39,'日次入力'!$B$5:$B$3004,F$4,'日次入力'!$N$5:$N$3004,'設定'!$B$7)))</f>
        <v/>
      </c>
      <c r="G39" s="47">
        <f>IF(OR($A39="",G$4=""),"",IF('設定'!$B$7="",SUMIFS('日次入力'!$I$5:$I$3004,'日次入力'!$C$5:$C$3004,$A39,'日次入力'!$B$5:$B$3004,G$4),SUMIFS('日次入力'!$I$5:$I$3004,'日次入力'!$C$5:$C$3004,$A39,'日次入力'!$B$5:$B$3004,G$4,'日次入力'!$N$5:$N$3004,'設定'!$B$7)))</f>
        <v/>
      </c>
      <c r="H39" s="47">
        <f>IF(OR($A39="",H$4=""),"",IF('設定'!$B$7="",SUMIFS('日次入力'!$I$5:$I$3004,'日次入力'!$C$5:$C$3004,$A39,'日次入力'!$B$5:$B$3004,H$4),SUMIFS('日次入力'!$I$5:$I$3004,'日次入力'!$C$5:$C$3004,$A39,'日次入力'!$B$5:$B$3004,H$4,'日次入力'!$N$5:$N$3004,'設定'!$B$7)))</f>
        <v/>
      </c>
      <c r="I39" s="47">
        <f>IF(OR($A39="",I$4=""),"",IF('設定'!$B$7="",SUMIFS('日次入力'!$I$5:$I$3004,'日次入力'!$C$5:$C$3004,$A39,'日次入力'!$B$5:$B$3004,I$4),SUMIFS('日次入力'!$I$5:$I$3004,'日次入力'!$C$5:$C$3004,$A39,'日次入力'!$B$5:$B$3004,I$4,'日次入力'!$N$5:$N$3004,'設定'!$B$7)))</f>
        <v/>
      </c>
      <c r="J39" s="47">
        <f>IF(OR($A39="",J$4=""),"",IF('設定'!$B$7="",SUMIFS('日次入力'!$I$5:$I$3004,'日次入力'!$C$5:$C$3004,$A39,'日次入力'!$B$5:$B$3004,J$4),SUMIFS('日次入力'!$I$5:$I$3004,'日次入力'!$C$5:$C$3004,$A39,'日次入力'!$B$5:$B$3004,J$4,'日次入力'!$N$5:$N$3004,'設定'!$B$7)))</f>
        <v/>
      </c>
      <c r="K39" s="47">
        <f>IF(OR($A39="",K$4=""),"",IF('設定'!$B$7="",SUMIFS('日次入力'!$I$5:$I$3004,'日次入力'!$C$5:$C$3004,$A39,'日次入力'!$B$5:$B$3004,K$4),SUMIFS('日次入力'!$I$5:$I$3004,'日次入力'!$C$5:$C$3004,$A39,'日次入力'!$B$5:$B$3004,K$4,'日次入力'!$N$5:$N$3004,'設定'!$B$7)))</f>
        <v/>
      </c>
      <c r="L39" s="47">
        <f>IF(OR($A39="",L$4=""),"",IF('設定'!$B$7="",SUMIFS('日次入力'!$I$5:$I$3004,'日次入力'!$C$5:$C$3004,$A39,'日次入力'!$B$5:$B$3004,L$4),SUMIFS('日次入力'!$I$5:$I$3004,'日次入力'!$C$5:$C$3004,$A39,'日次入力'!$B$5:$B$3004,L$4,'日次入力'!$N$5:$N$3004,'設定'!$B$7)))</f>
        <v/>
      </c>
      <c r="M39" s="47">
        <f>IF(OR($A39="",M$4=""),"",IF('設定'!$B$7="",SUMIFS('日次入力'!$I$5:$I$3004,'日次入力'!$C$5:$C$3004,$A39,'日次入力'!$B$5:$B$3004,M$4),SUMIFS('日次入力'!$I$5:$I$3004,'日次入力'!$C$5:$C$3004,$A39,'日次入力'!$B$5:$B$3004,M$4,'日次入力'!$N$5:$N$3004,'設定'!$B$7)))</f>
        <v/>
      </c>
      <c r="N39" s="47">
        <f>IF(OR($A39="",N$4=""),"",IF('設定'!$B$7="",SUMIFS('日次入力'!$I$5:$I$3004,'日次入力'!$C$5:$C$3004,$A39,'日次入力'!$B$5:$B$3004,N$4),SUMIFS('日次入力'!$I$5:$I$3004,'日次入力'!$C$5:$C$3004,$A39,'日次入力'!$B$5:$B$3004,N$4,'日次入力'!$N$5:$N$3004,'設定'!$B$7)))</f>
        <v/>
      </c>
      <c r="O39" s="47">
        <f>IF(OR($A39="",O$4=""),"",IF('設定'!$B$7="",SUMIFS('日次入力'!$I$5:$I$3004,'日次入力'!$C$5:$C$3004,$A39,'日次入力'!$B$5:$B$3004,O$4),SUMIFS('日次入力'!$I$5:$I$3004,'日次入力'!$C$5:$C$3004,$A39,'日次入力'!$B$5:$B$3004,O$4,'日次入力'!$N$5:$N$3004,'設定'!$B$7)))</f>
        <v/>
      </c>
      <c r="P39" s="47">
        <f>IF(OR($A39="",P$4=""),"",IF('設定'!$B$7="",SUMIFS('日次入力'!$I$5:$I$3004,'日次入力'!$C$5:$C$3004,$A39,'日次入力'!$B$5:$B$3004,P$4),SUMIFS('日次入力'!$I$5:$I$3004,'日次入力'!$C$5:$C$3004,$A39,'日次入力'!$B$5:$B$3004,P$4,'日次入力'!$N$5:$N$3004,'設定'!$B$7)))</f>
        <v/>
      </c>
      <c r="Q39" s="47">
        <f>IF(OR($A39="",Q$4=""),"",IF('設定'!$B$7="",SUMIFS('日次入力'!$I$5:$I$3004,'日次入力'!$C$5:$C$3004,$A39,'日次入力'!$B$5:$B$3004,Q$4),SUMIFS('日次入力'!$I$5:$I$3004,'日次入力'!$C$5:$C$3004,$A39,'日次入力'!$B$5:$B$3004,Q$4,'日次入力'!$N$5:$N$3004,'設定'!$B$7)))</f>
        <v/>
      </c>
      <c r="R39" s="47">
        <f>IF(OR($A39="",R$4=""),"",IF('設定'!$B$7="",SUMIFS('日次入力'!$I$5:$I$3004,'日次入力'!$C$5:$C$3004,$A39,'日次入力'!$B$5:$B$3004,R$4),SUMIFS('日次入力'!$I$5:$I$3004,'日次入力'!$C$5:$C$3004,$A39,'日次入力'!$B$5:$B$3004,R$4,'日次入力'!$N$5:$N$3004,'設定'!$B$7)))</f>
        <v/>
      </c>
      <c r="S39" s="47">
        <f>IF(OR($A39="",S$4=""),"",IF('設定'!$B$7="",SUMIFS('日次入力'!$I$5:$I$3004,'日次入力'!$C$5:$C$3004,$A39,'日次入力'!$B$5:$B$3004,S$4),SUMIFS('日次入力'!$I$5:$I$3004,'日次入力'!$C$5:$C$3004,$A39,'日次入力'!$B$5:$B$3004,S$4,'日次入力'!$N$5:$N$3004,'設定'!$B$7)))</f>
        <v/>
      </c>
      <c r="T39" s="47">
        <f>IF(OR($A39="",T$4=""),"",IF('設定'!$B$7="",SUMIFS('日次入力'!$I$5:$I$3004,'日次入力'!$C$5:$C$3004,$A39,'日次入力'!$B$5:$B$3004,T$4),SUMIFS('日次入力'!$I$5:$I$3004,'日次入力'!$C$5:$C$3004,$A39,'日次入力'!$B$5:$B$3004,T$4,'日次入力'!$N$5:$N$3004,'設定'!$B$7)))</f>
        <v/>
      </c>
      <c r="U39" s="47">
        <f>IF(OR($A39="",U$4=""),"",IF('設定'!$B$7="",SUMIFS('日次入力'!$I$5:$I$3004,'日次入力'!$C$5:$C$3004,$A39,'日次入力'!$B$5:$B$3004,U$4),SUMIFS('日次入力'!$I$5:$I$3004,'日次入力'!$C$5:$C$3004,$A39,'日次入力'!$B$5:$B$3004,U$4,'日次入力'!$N$5:$N$3004,'設定'!$B$7)))</f>
        <v/>
      </c>
      <c r="V39" s="47">
        <f>IF(OR($A39="",V$4=""),"",IF('設定'!$B$7="",SUMIFS('日次入力'!$I$5:$I$3004,'日次入力'!$C$5:$C$3004,$A39,'日次入力'!$B$5:$B$3004,V$4),SUMIFS('日次入力'!$I$5:$I$3004,'日次入力'!$C$5:$C$3004,$A39,'日次入力'!$B$5:$B$3004,V$4,'日次入力'!$N$5:$N$3004,'設定'!$B$7)))</f>
        <v/>
      </c>
      <c r="W39" s="73">
        <f>IF($A39="","",SUM(C39:V39))</f>
        <v/>
      </c>
    </row>
    <row r="40" ht="17" customHeight="1">
      <c r="A40" s="32">
        <f>IF('案件'!$A40="","",'案件'!$A40)</f>
        <v/>
      </c>
      <c r="B40" s="29">
        <f>IF($A40="","",'案件'!$B40&amp;"")</f>
        <v/>
      </c>
      <c r="C40" s="47">
        <f>IF(OR($A40="",C$4=""),"",IF('設定'!$B$7="",SUMIFS('日次入力'!$I$5:$I$3004,'日次入力'!$C$5:$C$3004,$A40,'日次入力'!$B$5:$B$3004,C$4),SUMIFS('日次入力'!$I$5:$I$3004,'日次入力'!$C$5:$C$3004,$A40,'日次入力'!$B$5:$B$3004,C$4,'日次入力'!$N$5:$N$3004,'設定'!$B$7)))</f>
        <v/>
      </c>
      <c r="D40" s="47">
        <f>IF(OR($A40="",D$4=""),"",IF('設定'!$B$7="",SUMIFS('日次入力'!$I$5:$I$3004,'日次入力'!$C$5:$C$3004,$A40,'日次入力'!$B$5:$B$3004,D$4),SUMIFS('日次入力'!$I$5:$I$3004,'日次入力'!$C$5:$C$3004,$A40,'日次入力'!$B$5:$B$3004,D$4,'日次入力'!$N$5:$N$3004,'設定'!$B$7)))</f>
        <v/>
      </c>
      <c r="E40" s="47">
        <f>IF(OR($A40="",E$4=""),"",IF('設定'!$B$7="",SUMIFS('日次入力'!$I$5:$I$3004,'日次入力'!$C$5:$C$3004,$A40,'日次入力'!$B$5:$B$3004,E$4),SUMIFS('日次入力'!$I$5:$I$3004,'日次入力'!$C$5:$C$3004,$A40,'日次入力'!$B$5:$B$3004,E$4,'日次入力'!$N$5:$N$3004,'設定'!$B$7)))</f>
        <v/>
      </c>
      <c r="F40" s="47">
        <f>IF(OR($A40="",F$4=""),"",IF('設定'!$B$7="",SUMIFS('日次入力'!$I$5:$I$3004,'日次入力'!$C$5:$C$3004,$A40,'日次入力'!$B$5:$B$3004,F$4),SUMIFS('日次入力'!$I$5:$I$3004,'日次入力'!$C$5:$C$3004,$A40,'日次入力'!$B$5:$B$3004,F$4,'日次入力'!$N$5:$N$3004,'設定'!$B$7)))</f>
        <v/>
      </c>
      <c r="G40" s="47">
        <f>IF(OR($A40="",G$4=""),"",IF('設定'!$B$7="",SUMIFS('日次入力'!$I$5:$I$3004,'日次入力'!$C$5:$C$3004,$A40,'日次入力'!$B$5:$B$3004,G$4),SUMIFS('日次入力'!$I$5:$I$3004,'日次入力'!$C$5:$C$3004,$A40,'日次入力'!$B$5:$B$3004,G$4,'日次入力'!$N$5:$N$3004,'設定'!$B$7)))</f>
        <v/>
      </c>
      <c r="H40" s="47">
        <f>IF(OR($A40="",H$4=""),"",IF('設定'!$B$7="",SUMIFS('日次入力'!$I$5:$I$3004,'日次入力'!$C$5:$C$3004,$A40,'日次入力'!$B$5:$B$3004,H$4),SUMIFS('日次入力'!$I$5:$I$3004,'日次入力'!$C$5:$C$3004,$A40,'日次入力'!$B$5:$B$3004,H$4,'日次入力'!$N$5:$N$3004,'設定'!$B$7)))</f>
        <v/>
      </c>
      <c r="I40" s="47">
        <f>IF(OR($A40="",I$4=""),"",IF('設定'!$B$7="",SUMIFS('日次入力'!$I$5:$I$3004,'日次入力'!$C$5:$C$3004,$A40,'日次入力'!$B$5:$B$3004,I$4),SUMIFS('日次入力'!$I$5:$I$3004,'日次入力'!$C$5:$C$3004,$A40,'日次入力'!$B$5:$B$3004,I$4,'日次入力'!$N$5:$N$3004,'設定'!$B$7)))</f>
        <v/>
      </c>
      <c r="J40" s="47">
        <f>IF(OR($A40="",J$4=""),"",IF('設定'!$B$7="",SUMIFS('日次入力'!$I$5:$I$3004,'日次入力'!$C$5:$C$3004,$A40,'日次入力'!$B$5:$B$3004,J$4),SUMIFS('日次入力'!$I$5:$I$3004,'日次入力'!$C$5:$C$3004,$A40,'日次入力'!$B$5:$B$3004,J$4,'日次入力'!$N$5:$N$3004,'設定'!$B$7)))</f>
        <v/>
      </c>
      <c r="K40" s="47">
        <f>IF(OR($A40="",K$4=""),"",IF('設定'!$B$7="",SUMIFS('日次入力'!$I$5:$I$3004,'日次入力'!$C$5:$C$3004,$A40,'日次入力'!$B$5:$B$3004,K$4),SUMIFS('日次入力'!$I$5:$I$3004,'日次入力'!$C$5:$C$3004,$A40,'日次入力'!$B$5:$B$3004,K$4,'日次入力'!$N$5:$N$3004,'設定'!$B$7)))</f>
        <v/>
      </c>
      <c r="L40" s="47">
        <f>IF(OR($A40="",L$4=""),"",IF('設定'!$B$7="",SUMIFS('日次入力'!$I$5:$I$3004,'日次入力'!$C$5:$C$3004,$A40,'日次入力'!$B$5:$B$3004,L$4),SUMIFS('日次入力'!$I$5:$I$3004,'日次入力'!$C$5:$C$3004,$A40,'日次入力'!$B$5:$B$3004,L$4,'日次入力'!$N$5:$N$3004,'設定'!$B$7)))</f>
        <v/>
      </c>
      <c r="M40" s="47">
        <f>IF(OR($A40="",M$4=""),"",IF('設定'!$B$7="",SUMIFS('日次入力'!$I$5:$I$3004,'日次入力'!$C$5:$C$3004,$A40,'日次入力'!$B$5:$B$3004,M$4),SUMIFS('日次入力'!$I$5:$I$3004,'日次入力'!$C$5:$C$3004,$A40,'日次入力'!$B$5:$B$3004,M$4,'日次入力'!$N$5:$N$3004,'設定'!$B$7)))</f>
        <v/>
      </c>
      <c r="N40" s="47">
        <f>IF(OR($A40="",N$4=""),"",IF('設定'!$B$7="",SUMIFS('日次入力'!$I$5:$I$3004,'日次入力'!$C$5:$C$3004,$A40,'日次入力'!$B$5:$B$3004,N$4),SUMIFS('日次入力'!$I$5:$I$3004,'日次入力'!$C$5:$C$3004,$A40,'日次入力'!$B$5:$B$3004,N$4,'日次入力'!$N$5:$N$3004,'設定'!$B$7)))</f>
        <v/>
      </c>
      <c r="O40" s="47">
        <f>IF(OR($A40="",O$4=""),"",IF('設定'!$B$7="",SUMIFS('日次入力'!$I$5:$I$3004,'日次入力'!$C$5:$C$3004,$A40,'日次入力'!$B$5:$B$3004,O$4),SUMIFS('日次入力'!$I$5:$I$3004,'日次入力'!$C$5:$C$3004,$A40,'日次入力'!$B$5:$B$3004,O$4,'日次入力'!$N$5:$N$3004,'設定'!$B$7)))</f>
        <v/>
      </c>
      <c r="P40" s="47">
        <f>IF(OR($A40="",P$4=""),"",IF('設定'!$B$7="",SUMIFS('日次入力'!$I$5:$I$3004,'日次入力'!$C$5:$C$3004,$A40,'日次入力'!$B$5:$B$3004,P$4),SUMIFS('日次入力'!$I$5:$I$3004,'日次入力'!$C$5:$C$3004,$A40,'日次入力'!$B$5:$B$3004,P$4,'日次入力'!$N$5:$N$3004,'設定'!$B$7)))</f>
        <v/>
      </c>
      <c r="Q40" s="47">
        <f>IF(OR($A40="",Q$4=""),"",IF('設定'!$B$7="",SUMIFS('日次入力'!$I$5:$I$3004,'日次入力'!$C$5:$C$3004,$A40,'日次入力'!$B$5:$B$3004,Q$4),SUMIFS('日次入力'!$I$5:$I$3004,'日次入力'!$C$5:$C$3004,$A40,'日次入力'!$B$5:$B$3004,Q$4,'日次入力'!$N$5:$N$3004,'設定'!$B$7)))</f>
        <v/>
      </c>
      <c r="R40" s="47">
        <f>IF(OR($A40="",R$4=""),"",IF('設定'!$B$7="",SUMIFS('日次入力'!$I$5:$I$3004,'日次入力'!$C$5:$C$3004,$A40,'日次入力'!$B$5:$B$3004,R$4),SUMIFS('日次入力'!$I$5:$I$3004,'日次入力'!$C$5:$C$3004,$A40,'日次入力'!$B$5:$B$3004,R$4,'日次入力'!$N$5:$N$3004,'設定'!$B$7)))</f>
        <v/>
      </c>
      <c r="S40" s="47">
        <f>IF(OR($A40="",S$4=""),"",IF('設定'!$B$7="",SUMIFS('日次入力'!$I$5:$I$3004,'日次入力'!$C$5:$C$3004,$A40,'日次入力'!$B$5:$B$3004,S$4),SUMIFS('日次入力'!$I$5:$I$3004,'日次入力'!$C$5:$C$3004,$A40,'日次入力'!$B$5:$B$3004,S$4,'日次入力'!$N$5:$N$3004,'設定'!$B$7)))</f>
        <v/>
      </c>
      <c r="T40" s="47">
        <f>IF(OR($A40="",T$4=""),"",IF('設定'!$B$7="",SUMIFS('日次入力'!$I$5:$I$3004,'日次入力'!$C$5:$C$3004,$A40,'日次入力'!$B$5:$B$3004,T$4),SUMIFS('日次入力'!$I$5:$I$3004,'日次入力'!$C$5:$C$3004,$A40,'日次入力'!$B$5:$B$3004,T$4,'日次入力'!$N$5:$N$3004,'設定'!$B$7)))</f>
        <v/>
      </c>
      <c r="U40" s="47">
        <f>IF(OR($A40="",U$4=""),"",IF('設定'!$B$7="",SUMIFS('日次入力'!$I$5:$I$3004,'日次入力'!$C$5:$C$3004,$A40,'日次入力'!$B$5:$B$3004,U$4),SUMIFS('日次入力'!$I$5:$I$3004,'日次入力'!$C$5:$C$3004,$A40,'日次入力'!$B$5:$B$3004,U$4,'日次入力'!$N$5:$N$3004,'設定'!$B$7)))</f>
        <v/>
      </c>
      <c r="V40" s="47">
        <f>IF(OR($A40="",V$4=""),"",IF('設定'!$B$7="",SUMIFS('日次入力'!$I$5:$I$3004,'日次入力'!$C$5:$C$3004,$A40,'日次入力'!$B$5:$B$3004,V$4),SUMIFS('日次入力'!$I$5:$I$3004,'日次入力'!$C$5:$C$3004,$A40,'日次入力'!$B$5:$B$3004,V$4,'日次入力'!$N$5:$N$3004,'設定'!$B$7)))</f>
        <v/>
      </c>
      <c r="W40" s="73">
        <f>IF($A40="","",SUM(C40:V40))</f>
        <v/>
      </c>
    </row>
    <row r="41" ht="17" customHeight="1">
      <c r="A41" s="32">
        <f>IF('案件'!$A41="","",'案件'!$A41)</f>
        <v/>
      </c>
      <c r="B41" s="29">
        <f>IF($A41="","",'案件'!$B41&amp;"")</f>
        <v/>
      </c>
      <c r="C41" s="47">
        <f>IF(OR($A41="",C$4=""),"",IF('設定'!$B$7="",SUMIFS('日次入力'!$I$5:$I$3004,'日次入力'!$C$5:$C$3004,$A41,'日次入力'!$B$5:$B$3004,C$4),SUMIFS('日次入力'!$I$5:$I$3004,'日次入力'!$C$5:$C$3004,$A41,'日次入力'!$B$5:$B$3004,C$4,'日次入力'!$N$5:$N$3004,'設定'!$B$7)))</f>
        <v/>
      </c>
      <c r="D41" s="47">
        <f>IF(OR($A41="",D$4=""),"",IF('設定'!$B$7="",SUMIFS('日次入力'!$I$5:$I$3004,'日次入力'!$C$5:$C$3004,$A41,'日次入力'!$B$5:$B$3004,D$4),SUMIFS('日次入力'!$I$5:$I$3004,'日次入力'!$C$5:$C$3004,$A41,'日次入力'!$B$5:$B$3004,D$4,'日次入力'!$N$5:$N$3004,'設定'!$B$7)))</f>
        <v/>
      </c>
      <c r="E41" s="47">
        <f>IF(OR($A41="",E$4=""),"",IF('設定'!$B$7="",SUMIFS('日次入力'!$I$5:$I$3004,'日次入力'!$C$5:$C$3004,$A41,'日次入力'!$B$5:$B$3004,E$4),SUMIFS('日次入力'!$I$5:$I$3004,'日次入力'!$C$5:$C$3004,$A41,'日次入力'!$B$5:$B$3004,E$4,'日次入力'!$N$5:$N$3004,'設定'!$B$7)))</f>
        <v/>
      </c>
      <c r="F41" s="47">
        <f>IF(OR($A41="",F$4=""),"",IF('設定'!$B$7="",SUMIFS('日次入力'!$I$5:$I$3004,'日次入力'!$C$5:$C$3004,$A41,'日次入力'!$B$5:$B$3004,F$4),SUMIFS('日次入力'!$I$5:$I$3004,'日次入力'!$C$5:$C$3004,$A41,'日次入力'!$B$5:$B$3004,F$4,'日次入力'!$N$5:$N$3004,'設定'!$B$7)))</f>
        <v/>
      </c>
      <c r="G41" s="47">
        <f>IF(OR($A41="",G$4=""),"",IF('設定'!$B$7="",SUMIFS('日次入力'!$I$5:$I$3004,'日次入力'!$C$5:$C$3004,$A41,'日次入力'!$B$5:$B$3004,G$4),SUMIFS('日次入力'!$I$5:$I$3004,'日次入力'!$C$5:$C$3004,$A41,'日次入力'!$B$5:$B$3004,G$4,'日次入力'!$N$5:$N$3004,'設定'!$B$7)))</f>
        <v/>
      </c>
      <c r="H41" s="47">
        <f>IF(OR($A41="",H$4=""),"",IF('設定'!$B$7="",SUMIFS('日次入力'!$I$5:$I$3004,'日次入力'!$C$5:$C$3004,$A41,'日次入力'!$B$5:$B$3004,H$4),SUMIFS('日次入力'!$I$5:$I$3004,'日次入力'!$C$5:$C$3004,$A41,'日次入力'!$B$5:$B$3004,H$4,'日次入力'!$N$5:$N$3004,'設定'!$B$7)))</f>
        <v/>
      </c>
      <c r="I41" s="47">
        <f>IF(OR($A41="",I$4=""),"",IF('設定'!$B$7="",SUMIFS('日次入力'!$I$5:$I$3004,'日次入力'!$C$5:$C$3004,$A41,'日次入力'!$B$5:$B$3004,I$4),SUMIFS('日次入力'!$I$5:$I$3004,'日次入力'!$C$5:$C$3004,$A41,'日次入力'!$B$5:$B$3004,I$4,'日次入力'!$N$5:$N$3004,'設定'!$B$7)))</f>
        <v/>
      </c>
      <c r="J41" s="47">
        <f>IF(OR($A41="",J$4=""),"",IF('設定'!$B$7="",SUMIFS('日次入力'!$I$5:$I$3004,'日次入力'!$C$5:$C$3004,$A41,'日次入力'!$B$5:$B$3004,J$4),SUMIFS('日次入力'!$I$5:$I$3004,'日次入力'!$C$5:$C$3004,$A41,'日次入力'!$B$5:$B$3004,J$4,'日次入力'!$N$5:$N$3004,'設定'!$B$7)))</f>
        <v/>
      </c>
      <c r="K41" s="47">
        <f>IF(OR($A41="",K$4=""),"",IF('設定'!$B$7="",SUMIFS('日次入力'!$I$5:$I$3004,'日次入力'!$C$5:$C$3004,$A41,'日次入力'!$B$5:$B$3004,K$4),SUMIFS('日次入力'!$I$5:$I$3004,'日次入力'!$C$5:$C$3004,$A41,'日次入力'!$B$5:$B$3004,K$4,'日次入力'!$N$5:$N$3004,'設定'!$B$7)))</f>
        <v/>
      </c>
      <c r="L41" s="47">
        <f>IF(OR($A41="",L$4=""),"",IF('設定'!$B$7="",SUMIFS('日次入力'!$I$5:$I$3004,'日次入力'!$C$5:$C$3004,$A41,'日次入力'!$B$5:$B$3004,L$4),SUMIFS('日次入力'!$I$5:$I$3004,'日次入力'!$C$5:$C$3004,$A41,'日次入力'!$B$5:$B$3004,L$4,'日次入力'!$N$5:$N$3004,'設定'!$B$7)))</f>
        <v/>
      </c>
      <c r="M41" s="47">
        <f>IF(OR($A41="",M$4=""),"",IF('設定'!$B$7="",SUMIFS('日次入力'!$I$5:$I$3004,'日次入力'!$C$5:$C$3004,$A41,'日次入力'!$B$5:$B$3004,M$4),SUMIFS('日次入力'!$I$5:$I$3004,'日次入力'!$C$5:$C$3004,$A41,'日次入力'!$B$5:$B$3004,M$4,'日次入力'!$N$5:$N$3004,'設定'!$B$7)))</f>
        <v/>
      </c>
      <c r="N41" s="47">
        <f>IF(OR($A41="",N$4=""),"",IF('設定'!$B$7="",SUMIFS('日次入力'!$I$5:$I$3004,'日次入力'!$C$5:$C$3004,$A41,'日次入力'!$B$5:$B$3004,N$4),SUMIFS('日次入力'!$I$5:$I$3004,'日次入力'!$C$5:$C$3004,$A41,'日次入力'!$B$5:$B$3004,N$4,'日次入力'!$N$5:$N$3004,'設定'!$B$7)))</f>
        <v/>
      </c>
      <c r="O41" s="47">
        <f>IF(OR($A41="",O$4=""),"",IF('設定'!$B$7="",SUMIFS('日次入力'!$I$5:$I$3004,'日次入力'!$C$5:$C$3004,$A41,'日次入力'!$B$5:$B$3004,O$4),SUMIFS('日次入力'!$I$5:$I$3004,'日次入力'!$C$5:$C$3004,$A41,'日次入力'!$B$5:$B$3004,O$4,'日次入力'!$N$5:$N$3004,'設定'!$B$7)))</f>
        <v/>
      </c>
      <c r="P41" s="47">
        <f>IF(OR($A41="",P$4=""),"",IF('設定'!$B$7="",SUMIFS('日次入力'!$I$5:$I$3004,'日次入力'!$C$5:$C$3004,$A41,'日次入力'!$B$5:$B$3004,P$4),SUMIFS('日次入力'!$I$5:$I$3004,'日次入力'!$C$5:$C$3004,$A41,'日次入力'!$B$5:$B$3004,P$4,'日次入力'!$N$5:$N$3004,'設定'!$B$7)))</f>
        <v/>
      </c>
      <c r="Q41" s="47">
        <f>IF(OR($A41="",Q$4=""),"",IF('設定'!$B$7="",SUMIFS('日次入力'!$I$5:$I$3004,'日次入力'!$C$5:$C$3004,$A41,'日次入力'!$B$5:$B$3004,Q$4),SUMIFS('日次入力'!$I$5:$I$3004,'日次入力'!$C$5:$C$3004,$A41,'日次入力'!$B$5:$B$3004,Q$4,'日次入力'!$N$5:$N$3004,'設定'!$B$7)))</f>
        <v/>
      </c>
      <c r="R41" s="47">
        <f>IF(OR($A41="",R$4=""),"",IF('設定'!$B$7="",SUMIFS('日次入力'!$I$5:$I$3004,'日次入力'!$C$5:$C$3004,$A41,'日次入力'!$B$5:$B$3004,R$4),SUMIFS('日次入力'!$I$5:$I$3004,'日次入力'!$C$5:$C$3004,$A41,'日次入力'!$B$5:$B$3004,R$4,'日次入力'!$N$5:$N$3004,'設定'!$B$7)))</f>
        <v/>
      </c>
      <c r="S41" s="47">
        <f>IF(OR($A41="",S$4=""),"",IF('設定'!$B$7="",SUMIFS('日次入力'!$I$5:$I$3004,'日次入力'!$C$5:$C$3004,$A41,'日次入力'!$B$5:$B$3004,S$4),SUMIFS('日次入力'!$I$5:$I$3004,'日次入力'!$C$5:$C$3004,$A41,'日次入力'!$B$5:$B$3004,S$4,'日次入力'!$N$5:$N$3004,'設定'!$B$7)))</f>
        <v/>
      </c>
      <c r="T41" s="47">
        <f>IF(OR($A41="",T$4=""),"",IF('設定'!$B$7="",SUMIFS('日次入力'!$I$5:$I$3004,'日次入力'!$C$5:$C$3004,$A41,'日次入力'!$B$5:$B$3004,T$4),SUMIFS('日次入力'!$I$5:$I$3004,'日次入力'!$C$5:$C$3004,$A41,'日次入力'!$B$5:$B$3004,T$4,'日次入力'!$N$5:$N$3004,'設定'!$B$7)))</f>
        <v/>
      </c>
      <c r="U41" s="47">
        <f>IF(OR($A41="",U$4=""),"",IF('設定'!$B$7="",SUMIFS('日次入力'!$I$5:$I$3004,'日次入力'!$C$5:$C$3004,$A41,'日次入力'!$B$5:$B$3004,U$4),SUMIFS('日次入力'!$I$5:$I$3004,'日次入力'!$C$5:$C$3004,$A41,'日次入力'!$B$5:$B$3004,U$4,'日次入力'!$N$5:$N$3004,'設定'!$B$7)))</f>
        <v/>
      </c>
      <c r="V41" s="47">
        <f>IF(OR($A41="",V$4=""),"",IF('設定'!$B$7="",SUMIFS('日次入力'!$I$5:$I$3004,'日次入力'!$C$5:$C$3004,$A41,'日次入力'!$B$5:$B$3004,V$4),SUMIFS('日次入力'!$I$5:$I$3004,'日次入力'!$C$5:$C$3004,$A41,'日次入力'!$B$5:$B$3004,V$4,'日次入力'!$N$5:$N$3004,'設定'!$B$7)))</f>
        <v/>
      </c>
      <c r="W41" s="73">
        <f>IF($A41="","",SUM(C41:V41))</f>
        <v/>
      </c>
    </row>
    <row r="42" ht="17" customHeight="1">
      <c r="A42" s="32">
        <f>IF('案件'!$A42="","",'案件'!$A42)</f>
        <v/>
      </c>
      <c r="B42" s="29">
        <f>IF($A42="","",'案件'!$B42&amp;"")</f>
        <v/>
      </c>
      <c r="C42" s="47">
        <f>IF(OR($A42="",C$4=""),"",IF('設定'!$B$7="",SUMIFS('日次入力'!$I$5:$I$3004,'日次入力'!$C$5:$C$3004,$A42,'日次入力'!$B$5:$B$3004,C$4),SUMIFS('日次入力'!$I$5:$I$3004,'日次入力'!$C$5:$C$3004,$A42,'日次入力'!$B$5:$B$3004,C$4,'日次入力'!$N$5:$N$3004,'設定'!$B$7)))</f>
        <v/>
      </c>
      <c r="D42" s="47">
        <f>IF(OR($A42="",D$4=""),"",IF('設定'!$B$7="",SUMIFS('日次入力'!$I$5:$I$3004,'日次入力'!$C$5:$C$3004,$A42,'日次入力'!$B$5:$B$3004,D$4),SUMIFS('日次入力'!$I$5:$I$3004,'日次入力'!$C$5:$C$3004,$A42,'日次入力'!$B$5:$B$3004,D$4,'日次入力'!$N$5:$N$3004,'設定'!$B$7)))</f>
        <v/>
      </c>
      <c r="E42" s="47">
        <f>IF(OR($A42="",E$4=""),"",IF('設定'!$B$7="",SUMIFS('日次入力'!$I$5:$I$3004,'日次入力'!$C$5:$C$3004,$A42,'日次入力'!$B$5:$B$3004,E$4),SUMIFS('日次入力'!$I$5:$I$3004,'日次入力'!$C$5:$C$3004,$A42,'日次入力'!$B$5:$B$3004,E$4,'日次入力'!$N$5:$N$3004,'設定'!$B$7)))</f>
        <v/>
      </c>
      <c r="F42" s="47">
        <f>IF(OR($A42="",F$4=""),"",IF('設定'!$B$7="",SUMIFS('日次入力'!$I$5:$I$3004,'日次入力'!$C$5:$C$3004,$A42,'日次入力'!$B$5:$B$3004,F$4),SUMIFS('日次入力'!$I$5:$I$3004,'日次入力'!$C$5:$C$3004,$A42,'日次入力'!$B$5:$B$3004,F$4,'日次入力'!$N$5:$N$3004,'設定'!$B$7)))</f>
        <v/>
      </c>
      <c r="G42" s="47">
        <f>IF(OR($A42="",G$4=""),"",IF('設定'!$B$7="",SUMIFS('日次入力'!$I$5:$I$3004,'日次入力'!$C$5:$C$3004,$A42,'日次入力'!$B$5:$B$3004,G$4),SUMIFS('日次入力'!$I$5:$I$3004,'日次入力'!$C$5:$C$3004,$A42,'日次入力'!$B$5:$B$3004,G$4,'日次入力'!$N$5:$N$3004,'設定'!$B$7)))</f>
        <v/>
      </c>
      <c r="H42" s="47">
        <f>IF(OR($A42="",H$4=""),"",IF('設定'!$B$7="",SUMIFS('日次入力'!$I$5:$I$3004,'日次入力'!$C$5:$C$3004,$A42,'日次入力'!$B$5:$B$3004,H$4),SUMIFS('日次入力'!$I$5:$I$3004,'日次入力'!$C$5:$C$3004,$A42,'日次入力'!$B$5:$B$3004,H$4,'日次入力'!$N$5:$N$3004,'設定'!$B$7)))</f>
        <v/>
      </c>
      <c r="I42" s="47">
        <f>IF(OR($A42="",I$4=""),"",IF('設定'!$B$7="",SUMIFS('日次入力'!$I$5:$I$3004,'日次入力'!$C$5:$C$3004,$A42,'日次入力'!$B$5:$B$3004,I$4),SUMIFS('日次入力'!$I$5:$I$3004,'日次入力'!$C$5:$C$3004,$A42,'日次入力'!$B$5:$B$3004,I$4,'日次入力'!$N$5:$N$3004,'設定'!$B$7)))</f>
        <v/>
      </c>
      <c r="J42" s="47">
        <f>IF(OR($A42="",J$4=""),"",IF('設定'!$B$7="",SUMIFS('日次入力'!$I$5:$I$3004,'日次入力'!$C$5:$C$3004,$A42,'日次入力'!$B$5:$B$3004,J$4),SUMIFS('日次入力'!$I$5:$I$3004,'日次入力'!$C$5:$C$3004,$A42,'日次入力'!$B$5:$B$3004,J$4,'日次入力'!$N$5:$N$3004,'設定'!$B$7)))</f>
        <v/>
      </c>
      <c r="K42" s="47">
        <f>IF(OR($A42="",K$4=""),"",IF('設定'!$B$7="",SUMIFS('日次入力'!$I$5:$I$3004,'日次入力'!$C$5:$C$3004,$A42,'日次入力'!$B$5:$B$3004,K$4),SUMIFS('日次入力'!$I$5:$I$3004,'日次入力'!$C$5:$C$3004,$A42,'日次入力'!$B$5:$B$3004,K$4,'日次入力'!$N$5:$N$3004,'設定'!$B$7)))</f>
        <v/>
      </c>
      <c r="L42" s="47">
        <f>IF(OR($A42="",L$4=""),"",IF('設定'!$B$7="",SUMIFS('日次入力'!$I$5:$I$3004,'日次入力'!$C$5:$C$3004,$A42,'日次入力'!$B$5:$B$3004,L$4),SUMIFS('日次入力'!$I$5:$I$3004,'日次入力'!$C$5:$C$3004,$A42,'日次入力'!$B$5:$B$3004,L$4,'日次入力'!$N$5:$N$3004,'設定'!$B$7)))</f>
        <v/>
      </c>
      <c r="M42" s="47">
        <f>IF(OR($A42="",M$4=""),"",IF('設定'!$B$7="",SUMIFS('日次入力'!$I$5:$I$3004,'日次入力'!$C$5:$C$3004,$A42,'日次入力'!$B$5:$B$3004,M$4),SUMIFS('日次入力'!$I$5:$I$3004,'日次入力'!$C$5:$C$3004,$A42,'日次入力'!$B$5:$B$3004,M$4,'日次入力'!$N$5:$N$3004,'設定'!$B$7)))</f>
        <v/>
      </c>
      <c r="N42" s="47">
        <f>IF(OR($A42="",N$4=""),"",IF('設定'!$B$7="",SUMIFS('日次入力'!$I$5:$I$3004,'日次入力'!$C$5:$C$3004,$A42,'日次入力'!$B$5:$B$3004,N$4),SUMIFS('日次入力'!$I$5:$I$3004,'日次入力'!$C$5:$C$3004,$A42,'日次入力'!$B$5:$B$3004,N$4,'日次入力'!$N$5:$N$3004,'設定'!$B$7)))</f>
        <v/>
      </c>
      <c r="O42" s="47">
        <f>IF(OR($A42="",O$4=""),"",IF('設定'!$B$7="",SUMIFS('日次入力'!$I$5:$I$3004,'日次入力'!$C$5:$C$3004,$A42,'日次入力'!$B$5:$B$3004,O$4),SUMIFS('日次入力'!$I$5:$I$3004,'日次入力'!$C$5:$C$3004,$A42,'日次入力'!$B$5:$B$3004,O$4,'日次入力'!$N$5:$N$3004,'設定'!$B$7)))</f>
        <v/>
      </c>
      <c r="P42" s="47">
        <f>IF(OR($A42="",P$4=""),"",IF('設定'!$B$7="",SUMIFS('日次入力'!$I$5:$I$3004,'日次入力'!$C$5:$C$3004,$A42,'日次入力'!$B$5:$B$3004,P$4),SUMIFS('日次入力'!$I$5:$I$3004,'日次入力'!$C$5:$C$3004,$A42,'日次入力'!$B$5:$B$3004,P$4,'日次入力'!$N$5:$N$3004,'設定'!$B$7)))</f>
        <v/>
      </c>
      <c r="Q42" s="47">
        <f>IF(OR($A42="",Q$4=""),"",IF('設定'!$B$7="",SUMIFS('日次入力'!$I$5:$I$3004,'日次入力'!$C$5:$C$3004,$A42,'日次入力'!$B$5:$B$3004,Q$4),SUMIFS('日次入力'!$I$5:$I$3004,'日次入力'!$C$5:$C$3004,$A42,'日次入力'!$B$5:$B$3004,Q$4,'日次入力'!$N$5:$N$3004,'設定'!$B$7)))</f>
        <v/>
      </c>
      <c r="R42" s="47">
        <f>IF(OR($A42="",R$4=""),"",IF('設定'!$B$7="",SUMIFS('日次入力'!$I$5:$I$3004,'日次入力'!$C$5:$C$3004,$A42,'日次入力'!$B$5:$B$3004,R$4),SUMIFS('日次入力'!$I$5:$I$3004,'日次入力'!$C$5:$C$3004,$A42,'日次入力'!$B$5:$B$3004,R$4,'日次入力'!$N$5:$N$3004,'設定'!$B$7)))</f>
        <v/>
      </c>
      <c r="S42" s="47">
        <f>IF(OR($A42="",S$4=""),"",IF('設定'!$B$7="",SUMIFS('日次入力'!$I$5:$I$3004,'日次入力'!$C$5:$C$3004,$A42,'日次入力'!$B$5:$B$3004,S$4),SUMIFS('日次入力'!$I$5:$I$3004,'日次入力'!$C$5:$C$3004,$A42,'日次入力'!$B$5:$B$3004,S$4,'日次入力'!$N$5:$N$3004,'設定'!$B$7)))</f>
        <v/>
      </c>
      <c r="T42" s="47">
        <f>IF(OR($A42="",T$4=""),"",IF('設定'!$B$7="",SUMIFS('日次入力'!$I$5:$I$3004,'日次入力'!$C$5:$C$3004,$A42,'日次入力'!$B$5:$B$3004,T$4),SUMIFS('日次入力'!$I$5:$I$3004,'日次入力'!$C$5:$C$3004,$A42,'日次入力'!$B$5:$B$3004,T$4,'日次入力'!$N$5:$N$3004,'設定'!$B$7)))</f>
        <v/>
      </c>
      <c r="U42" s="47">
        <f>IF(OR($A42="",U$4=""),"",IF('設定'!$B$7="",SUMIFS('日次入力'!$I$5:$I$3004,'日次入力'!$C$5:$C$3004,$A42,'日次入力'!$B$5:$B$3004,U$4),SUMIFS('日次入力'!$I$5:$I$3004,'日次入力'!$C$5:$C$3004,$A42,'日次入力'!$B$5:$B$3004,U$4,'日次入力'!$N$5:$N$3004,'設定'!$B$7)))</f>
        <v/>
      </c>
      <c r="V42" s="47">
        <f>IF(OR($A42="",V$4=""),"",IF('設定'!$B$7="",SUMIFS('日次入力'!$I$5:$I$3004,'日次入力'!$C$5:$C$3004,$A42,'日次入力'!$B$5:$B$3004,V$4),SUMIFS('日次入力'!$I$5:$I$3004,'日次入力'!$C$5:$C$3004,$A42,'日次入力'!$B$5:$B$3004,V$4,'日次入力'!$N$5:$N$3004,'設定'!$B$7)))</f>
        <v/>
      </c>
      <c r="W42" s="73">
        <f>IF($A42="","",SUM(C42:V42))</f>
        <v/>
      </c>
    </row>
    <row r="43" ht="17" customHeight="1">
      <c r="A43" s="32">
        <f>IF('案件'!$A43="","",'案件'!$A43)</f>
        <v/>
      </c>
      <c r="B43" s="29">
        <f>IF($A43="","",'案件'!$B43&amp;"")</f>
        <v/>
      </c>
      <c r="C43" s="47">
        <f>IF(OR($A43="",C$4=""),"",IF('設定'!$B$7="",SUMIFS('日次入力'!$I$5:$I$3004,'日次入力'!$C$5:$C$3004,$A43,'日次入力'!$B$5:$B$3004,C$4),SUMIFS('日次入力'!$I$5:$I$3004,'日次入力'!$C$5:$C$3004,$A43,'日次入力'!$B$5:$B$3004,C$4,'日次入力'!$N$5:$N$3004,'設定'!$B$7)))</f>
        <v/>
      </c>
      <c r="D43" s="47">
        <f>IF(OR($A43="",D$4=""),"",IF('設定'!$B$7="",SUMIFS('日次入力'!$I$5:$I$3004,'日次入力'!$C$5:$C$3004,$A43,'日次入力'!$B$5:$B$3004,D$4),SUMIFS('日次入力'!$I$5:$I$3004,'日次入力'!$C$5:$C$3004,$A43,'日次入力'!$B$5:$B$3004,D$4,'日次入力'!$N$5:$N$3004,'設定'!$B$7)))</f>
        <v/>
      </c>
      <c r="E43" s="47">
        <f>IF(OR($A43="",E$4=""),"",IF('設定'!$B$7="",SUMIFS('日次入力'!$I$5:$I$3004,'日次入力'!$C$5:$C$3004,$A43,'日次入力'!$B$5:$B$3004,E$4),SUMIFS('日次入力'!$I$5:$I$3004,'日次入力'!$C$5:$C$3004,$A43,'日次入力'!$B$5:$B$3004,E$4,'日次入力'!$N$5:$N$3004,'設定'!$B$7)))</f>
        <v/>
      </c>
      <c r="F43" s="47">
        <f>IF(OR($A43="",F$4=""),"",IF('設定'!$B$7="",SUMIFS('日次入力'!$I$5:$I$3004,'日次入力'!$C$5:$C$3004,$A43,'日次入力'!$B$5:$B$3004,F$4),SUMIFS('日次入力'!$I$5:$I$3004,'日次入力'!$C$5:$C$3004,$A43,'日次入力'!$B$5:$B$3004,F$4,'日次入力'!$N$5:$N$3004,'設定'!$B$7)))</f>
        <v/>
      </c>
      <c r="G43" s="47">
        <f>IF(OR($A43="",G$4=""),"",IF('設定'!$B$7="",SUMIFS('日次入力'!$I$5:$I$3004,'日次入力'!$C$5:$C$3004,$A43,'日次入力'!$B$5:$B$3004,G$4),SUMIFS('日次入力'!$I$5:$I$3004,'日次入力'!$C$5:$C$3004,$A43,'日次入力'!$B$5:$B$3004,G$4,'日次入力'!$N$5:$N$3004,'設定'!$B$7)))</f>
        <v/>
      </c>
      <c r="H43" s="47">
        <f>IF(OR($A43="",H$4=""),"",IF('設定'!$B$7="",SUMIFS('日次入力'!$I$5:$I$3004,'日次入力'!$C$5:$C$3004,$A43,'日次入力'!$B$5:$B$3004,H$4),SUMIFS('日次入力'!$I$5:$I$3004,'日次入力'!$C$5:$C$3004,$A43,'日次入力'!$B$5:$B$3004,H$4,'日次入力'!$N$5:$N$3004,'設定'!$B$7)))</f>
        <v/>
      </c>
      <c r="I43" s="47">
        <f>IF(OR($A43="",I$4=""),"",IF('設定'!$B$7="",SUMIFS('日次入力'!$I$5:$I$3004,'日次入力'!$C$5:$C$3004,$A43,'日次入力'!$B$5:$B$3004,I$4),SUMIFS('日次入力'!$I$5:$I$3004,'日次入力'!$C$5:$C$3004,$A43,'日次入力'!$B$5:$B$3004,I$4,'日次入力'!$N$5:$N$3004,'設定'!$B$7)))</f>
        <v/>
      </c>
      <c r="J43" s="47">
        <f>IF(OR($A43="",J$4=""),"",IF('設定'!$B$7="",SUMIFS('日次入力'!$I$5:$I$3004,'日次入力'!$C$5:$C$3004,$A43,'日次入力'!$B$5:$B$3004,J$4),SUMIFS('日次入力'!$I$5:$I$3004,'日次入力'!$C$5:$C$3004,$A43,'日次入力'!$B$5:$B$3004,J$4,'日次入力'!$N$5:$N$3004,'設定'!$B$7)))</f>
        <v/>
      </c>
      <c r="K43" s="47">
        <f>IF(OR($A43="",K$4=""),"",IF('設定'!$B$7="",SUMIFS('日次入力'!$I$5:$I$3004,'日次入力'!$C$5:$C$3004,$A43,'日次入力'!$B$5:$B$3004,K$4),SUMIFS('日次入力'!$I$5:$I$3004,'日次入力'!$C$5:$C$3004,$A43,'日次入力'!$B$5:$B$3004,K$4,'日次入力'!$N$5:$N$3004,'設定'!$B$7)))</f>
        <v/>
      </c>
      <c r="L43" s="47">
        <f>IF(OR($A43="",L$4=""),"",IF('設定'!$B$7="",SUMIFS('日次入力'!$I$5:$I$3004,'日次入力'!$C$5:$C$3004,$A43,'日次入力'!$B$5:$B$3004,L$4),SUMIFS('日次入力'!$I$5:$I$3004,'日次入力'!$C$5:$C$3004,$A43,'日次入力'!$B$5:$B$3004,L$4,'日次入力'!$N$5:$N$3004,'設定'!$B$7)))</f>
        <v/>
      </c>
      <c r="M43" s="47">
        <f>IF(OR($A43="",M$4=""),"",IF('設定'!$B$7="",SUMIFS('日次入力'!$I$5:$I$3004,'日次入力'!$C$5:$C$3004,$A43,'日次入力'!$B$5:$B$3004,M$4),SUMIFS('日次入力'!$I$5:$I$3004,'日次入力'!$C$5:$C$3004,$A43,'日次入力'!$B$5:$B$3004,M$4,'日次入力'!$N$5:$N$3004,'設定'!$B$7)))</f>
        <v/>
      </c>
      <c r="N43" s="47">
        <f>IF(OR($A43="",N$4=""),"",IF('設定'!$B$7="",SUMIFS('日次入力'!$I$5:$I$3004,'日次入力'!$C$5:$C$3004,$A43,'日次入力'!$B$5:$B$3004,N$4),SUMIFS('日次入力'!$I$5:$I$3004,'日次入力'!$C$5:$C$3004,$A43,'日次入力'!$B$5:$B$3004,N$4,'日次入力'!$N$5:$N$3004,'設定'!$B$7)))</f>
        <v/>
      </c>
      <c r="O43" s="47">
        <f>IF(OR($A43="",O$4=""),"",IF('設定'!$B$7="",SUMIFS('日次入力'!$I$5:$I$3004,'日次入力'!$C$5:$C$3004,$A43,'日次入力'!$B$5:$B$3004,O$4),SUMIFS('日次入力'!$I$5:$I$3004,'日次入力'!$C$5:$C$3004,$A43,'日次入力'!$B$5:$B$3004,O$4,'日次入力'!$N$5:$N$3004,'設定'!$B$7)))</f>
        <v/>
      </c>
      <c r="P43" s="47">
        <f>IF(OR($A43="",P$4=""),"",IF('設定'!$B$7="",SUMIFS('日次入力'!$I$5:$I$3004,'日次入力'!$C$5:$C$3004,$A43,'日次入力'!$B$5:$B$3004,P$4),SUMIFS('日次入力'!$I$5:$I$3004,'日次入力'!$C$5:$C$3004,$A43,'日次入力'!$B$5:$B$3004,P$4,'日次入力'!$N$5:$N$3004,'設定'!$B$7)))</f>
        <v/>
      </c>
      <c r="Q43" s="47">
        <f>IF(OR($A43="",Q$4=""),"",IF('設定'!$B$7="",SUMIFS('日次入力'!$I$5:$I$3004,'日次入力'!$C$5:$C$3004,$A43,'日次入力'!$B$5:$B$3004,Q$4),SUMIFS('日次入力'!$I$5:$I$3004,'日次入力'!$C$5:$C$3004,$A43,'日次入力'!$B$5:$B$3004,Q$4,'日次入力'!$N$5:$N$3004,'設定'!$B$7)))</f>
        <v/>
      </c>
      <c r="R43" s="47">
        <f>IF(OR($A43="",R$4=""),"",IF('設定'!$B$7="",SUMIFS('日次入力'!$I$5:$I$3004,'日次入力'!$C$5:$C$3004,$A43,'日次入力'!$B$5:$B$3004,R$4),SUMIFS('日次入力'!$I$5:$I$3004,'日次入力'!$C$5:$C$3004,$A43,'日次入力'!$B$5:$B$3004,R$4,'日次入力'!$N$5:$N$3004,'設定'!$B$7)))</f>
        <v/>
      </c>
      <c r="S43" s="47">
        <f>IF(OR($A43="",S$4=""),"",IF('設定'!$B$7="",SUMIFS('日次入力'!$I$5:$I$3004,'日次入力'!$C$5:$C$3004,$A43,'日次入力'!$B$5:$B$3004,S$4),SUMIFS('日次入力'!$I$5:$I$3004,'日次入力'!$C$5:$C$3004,$A43,'日次入力'!$B$5:$B$3004,S$4,'日次入力'!$N$5:$N$3004,'設定'!$B$7)))</f>
        <v/>
      </c>
      <c r="T43" s="47">
        <f>IF(OR($A43="",T$4=""),"",IF('設定'!$B$7="",SUMIFS('日次入力'!$I$5:$I$3004,'日次入力'!$C$5:$C$3004,$A43,'日次入力'!$B$5:$B$3004,T$4),SUMIFS('日次入力'!$I$5:$I$3004,'日次入力'!$C$5:$C$3004,$A43,'日次入力'!$B$5:$B$3004,T$4,'日次入力'!$N$5:$N$3004,'設定'!$B$7)))</f>
        <v/>
      </c>
      <c r="U43" s="47">
        <f>IF(OR($A43="",U$4=""),"",IF('設定'!$B$7="",SUMIFS('日次入力'!$I$5:$I$3004,'日次入力'!$C$5:$C$3004,$A43,'日次入力'!$B$5:$B$3004,U$4),SUMIFS('日次入力'!$I$5:$I$3004,'日次入力'!$C$5:$C$3004,$A43,'日次入力'!$B$5:$B$3004,U$4,'日次入力'!$N$5:$N$3004,'設定'!$B$7)))</f>
        <v/>
      </c>
      <c r="V43" s="47">
        <f>IF(OR($A43="",V$4=""),"",IF('設定'!$B$7="",SUMIFS('日次入力'!$I$5:$I$3004,'日次入力'!$C$5:$C$3004,$A43,'日次入力'!$B$5:$B$3004,V$4),SUMIFS('日次入力'!$I$5:$I$3004,'日次入力'!$C$5:$C$3004,$A43,'日次入力'!$B$5:$B$3004,V$4,'日次入力'!$N$5:$N$3004,'設定'!$B$7)))</f>
        <v/>
      </c>
      <c r="W43" s="73">
        <f>IF($A43="","",SUM(C43:V43))</f>
        <v/>
      </c>
    </row>
    <row r="44" ht="17" customHeight="1">
      <c r="A44" s="32">
        <f>IF('案件'!$A44="","",'案件'!$A44)</f>
        <v/>
      </c>
      <c r="B44" s="29">
        <f>IF($A44="","",'案件'!$B44&amp;"")</f>
        <v/>
      </c>
      <c r="C44" s="47">
        <f>IF(OR($A44="",C$4=""),"",IF('設定'!$B$7="",SUMIFS('日次入力'!$I$5:$I$3004,'日次入力'!$C$5:$C$3004,$A44,'日次入力'!$B$5:$B$3004,C$4),SUMIFS('日次入力'!$I$5:$I$3004,'日次入力'!$C$5:$C$3004,$A44,'日次入力'!$B$5:$B$3004,C$4,'日次入力'!$N$5:$N$3004,'設定'!$B$7)))</f>
        <v/>
      </c>
      <c r="D44" s="47">
        <f>IF(OR($A44="",D$4=""),"",IF('設定'!$B$7="",SUMIFS('日次入力'!$I$5:$I$3004,'日次入力'!$C$5:$C$3004,$A44,'日次入力'!$B$5:$B$3004,D$4),SUMIFS('日次入力'!$I$5:$I$3004,'日次入力'!$C$5:$C$3004,$A44,'日次入力'!$B$5:$B$3004,D$4,'日次入力'!$N$5:$N$3004,'設定'!$B$7)))</f>
        <v/>
      </c>
      <c r="E44" s="47">
        <f>IF(OR($A44="",E$4=""),"",IF('設定'!$B$7="",SUMIFS('日次入力'!$I$5:$I$3004,'日次入力'!$C$5:$C$3004,$A44,'日次入力'!$B$5:$B$3004,E$4),SUMIFS('日次入力'!$I$5:$I$3004,'日次入力'!$C$5:$C$3004,$A44,'日次入力'!$B$5:$B$3004,E$4,'日次入力'!$N$5:$N$3004,'設定'!$B$7)))</f>
        <v/>
      </c>
      <c r="F44" s="47">
        <f>IF(OR($A44="",F$4=""),"",IF('設定'!$B$7="",SUMIFS('日次入力'!$I$5:$I$3004,'日次入力'!$C$5:$C$3004,$A44,'日次入力'!$B$5:$B$3004,F$4),SUMIFS('日次入力'!$I$5:$I$3004,'日次入力'!$C$5:$C$3004,$A44,'日次入力'!$B$5:$B$3004,F$4,'日次入力'!$N$5:$N$3004,'設定'!$B$7)))</f>
        <v/>
      </c>
      <c r="G44" s="47">
        <f>IF(OR($A44="",G$4=""),"",IF('設定'!$B$7="",SUMIFS('日次入力'!$I$5:$I$3004,'日次入力'!$C$5:$C$3004,$A44,'日次入力'!$B$5:$B$3004,G$4),SUMIFS('日次入力'!$I$5:$I$3004,'日次入力'!$C$5:$C$3004,$A44,'日次入力'!$B$5:$B$3004,G$4,'日次入力'!$N$5:$N$3004,'設定'!$B$7)))</f>
        <v/>
      </c>
      <c r="H44" s="47">
        <f>IF(OR($A44="",H$4=""),"",IF('設定'!$B$7="",SUMIFS('日次入力'!$I$5:$I$3004,'日次入力'!$C$5:$C$3004,$A44,'日次入力'!$B$5:$B$3004,H$4),SUMIFS('日次入力'!$I$5:$I$3004,'日次入力'!$C$5:$C$3004,$A44,'日次入力'!$B$5:$B$3004,H$4,'日次入力'!$N$5:$N$3004,'設定'!$B$7)))</f>
        <v/>
      </c>
      <c r="I44" s="47">
        <f>IF(OR($A44="",I$4=""),"",IF('設定'!$B$7="",SUMIFS('日次入力'!$I$5:$I$3004,'日次入力'!$C$5:$C$3004,$A44,'日次入力'!$B$5:$B$3004,I$4),SUMIFS('日次入力'!$I$5:$I$3004,'日次入力'!$C$5:$C$3004,$A44,'日次入力'!$B$5:$B$3004,I$4,'日次入力'!$N$5:$N$3004,'設定'!$B$7)))</f>
        <v/>
      </c>
      <c r="J44" s="47">
        <f>IF(OR($A44="",J$4=""),"",IF('設定'!$B$7="",SUMIFS('日次入力'!$I$5:$I$3004,'日次入力'!$C$5:$C$3004,$A44,'日次入力'!$B$5:$B$3004,J$4),SUMIFS('日次入力'!$I$5:$I$3004,'日次入力'!$C$5:$C$3004,$A44,'日次入力'!$B$5:$B$3004,J$4,'日次入力'!$N$5:$N$3004,'設定'!$B$7)))</f>
        <v/>
      </c>
      <c r="K44" s="47">
        <f>IF(OR($A44="",K$4=""),"",IF('設定'!$B$7="",SUMIFS('日次入力'!$I$5:$I$3004,'日次入力'!$C$5:$C$3004,$A44,'日次入力'!$B$5:$B$3004,K$4),SUMIFS('日次入力'!$I$5:$I$3004,'日次入力'!$C$5:$C$3004,$A44,'日次入力'!$B$5:$B$3004,K$4,'日次入力'!$N$5:$N$3004,'設定'!$B$7)))</f>
        <v/>
      </c>
      <c r="L44" s="47">
        <f>IF(OR($A44="",L$4=""),"",IF('設定'!$B$7="",SUMIFS('日次入力'!$I$5:$I$3004,'日次入力'!$C$5:$C$3004,$A44,'日次入力'!$B$5:$B$3004,L$4),SUMIFS('日次入力'!$I$5:$I$3004,'日次入力'!$C$5:$C$3004,$A44,'日次入力'!$B$5:$B$3004,L$4,'日次入力'!$N$5:$N$3004,'設定'!$B$7)))</f>
        <v/>
      </c>
      <c r="M44" s="47">
        <f>IF(OR($A44="",M$4=""),"",IF('設定'!$B$7="",SUMIFS('日次入力'!$I$5:$I$3004,'日次入力'!$C$5:$C$3004,$A44,'日次入力'!$B$5:$B$3004,M$4),SUMIFS('日次入力'!$I$5:$I$3004,'日次入力'!$C$5:$C$3004,$A44,'日次入力'!$B$5:$B$3004,M$4,'日次入力'!$N$5:$N$3004,'設定'!$B$7)))</f>
        <v/>
      </c>
      <c r="N44" s="47">
        <f>IF(OR($A44="",N$4=""),"",IF('設定'!$B$7="",SUMIFS('日次入力'!$I$5:$I$3004,'日次入力'!$C$5:$C$3004,$A44,'日次入力'!$B$5:$B$3004,N$4),SUMIFS('日次入力'!$I$5:$I$3004,'日次入力'!$C$5:$C$3004,$A44,'日次入力'!$B$5:$B$3004,N$4,'日次入力'!$N$5:$N$3004,'設定'!$B$7)))</f>
        <v/>
      </c>
      <c r="O44" s="47">
        <f>IF(OR($A44="",O$4=""),"",IF('設定'!$B$7="",SUMIFS('日次入力'!$I$5:$I$3004,'日次入力'!$C$5:$C$3004,$A44,'日次入力'!$B$5:$B$3004,O$4),SUMIFS('日次入力'!$I$5:$I$3004,'日次入力'!$C$5:$C$3004,$A44,'日次入力'!$B$5:$B$3004,O$4,'日次入力'!$N$5:$N$3004,'設定'!$B$7)))</f>
        <v/>
      </c>
      <c r="P44" s="47">
        <f>IF(OR($A44="",P$4=""),"",IF('設定'!$B$7="",SUMIFS('日次入力'!$I$5:$I$3004,'日次入力'!$C$5:$C$3004,$A44,'日次入力'!$B$5:$B$3004,P$4),SUMIFS('日次入力'!$I$5:$I$3004,'日次入力'!$C$5:$C$3004,$A44,'日次入力'!$B$5:$B$3004,P$4,'日次入力'!$N$5:$N$3004,'設定'!$B$7)))</f>
        <v/>
      </c>
      <c r="Q44" s="47">
        <f>IF(OR($A44="",Q$4=""),"",IF('設定'!$B$7="",SUMIFS('日次入力'!$I$5:$I$3004,'日次入力'!$C$5:$C$3004,$A44,'日次入力'!$B$5:$B$3004,Q$4),SUMIFS('日次入力'!$I$5:$I$3004,'日次入力'!$C$5:$C$3004,$A44,'日次入力'!$B$5:$B$3004,Q$4,'日次入力'!$N$5:$N$3004,'設定'!$B$7)))</f>
        <v/>
      </c>
      <c r="R44" s="47">
        <f>IF(OR($A44="",R$4=""),"",IF('設定'!$B$7="",SUMIFS('日次入力'!$I$5:$I$3004,'日次入力'!$C$5:$C$3004,$A44,'日次入力'!$B$5:$B$3004,R$4),SUMIFS('日次入力'!$I$5:$I$3004,'日次入力'!$C$5:$C$3004,$A44,'日次入力'!$B$5:$B$3004,R$4,'日次入力'!$N$5:$N$3004,'設定'!$B$7)))</f>
        <v/>
      </c>
      <c r="S44" s="47">
        <f>IF(OR($A44="",S$4=""),"",IF('設定'!$B$7="",SUMIFS('日次入力'!$I$5:$I$3004,'日次入力'!$C$5:$C$3004,$A44,'日次入力'!$B$5:$B$3004,S$4),SUMIFS('日次入力'!$I$5:$I$3004,'日次入力'!$C$5:$C$3004,$A44,'日次入力'!$B$5:$B$3004,S$4,'日次入力'!$N$5:$N$3004,'設定'!$B$7)))</f>
        <v/>
      </c>
      <c r="T44" s="47">
        <f>IF(OR($A44="",T$4=""),"",IF('設定'!$B$7="",SUMIFS('日次入力'!$I$5:$I$3004,'日次入力'!$C$5:$C$3004,$A44,'日次入力'!$B$5:$B$3004,T$4),SUMIFS('日次入力'!$I$5:$I$3004,'日次入力'!$C$5:$C$3004,$A44,'日次入力'!$B$5:$B$3004,T$4,'日次入力'!$N$5:$N$3004,'設定'!$B$7)))</f>
        <v/>
      </c>
      <c r="U44" s="47">
        <f>IF(OR($A44="",U$4=""),"",IF('設定'!$B$7="",SUMIFS('日次入力'!$I$5:$I$3004,'日次入力'!$C$5:$C$3004,$A44,'日次入力'!$B$5:$B$3004,U$4),SUMIFS('日次入力'!$I$5:$I$3004,'日次入力'!$C$5:$C$3004,$A44,'日次入力'!$B$5:$B$3004,U$4,'日次入力'!$N$5:$N$3004,'設定'!$B$7)))</f>
        <v/>
      </c>
      <c r="V44" s="47">
        <f>IF(OR($A44="",V$4=""),"",IF('設定'!$B$7="",SUMIFS('日次入力'!$I$5:$I$3004,'日次入力'!$C$5:$C$3004,$A44,'日次入力'!$B$5:$B$3004,V$4),SUMIFS('日次入力'!$I$5:$I$3004,'日次入力'!$C$5:$C$3004,$A44,'日次入力'!$B$5:$B$3004,V$4,'日次入力'!$N$5:$N$3004,'設定'!$B$7)))</f>
        <v/>
      </c>
      <c r="W44" s="73">
        <f>IF($A44="","",SUM(C44:V44))</f>
        <v/>
      </c>
    </row>
    <row r="45" ht="17" customHeight="1">
      <c r="A45" s="32">
        <f>IF('案件'!$A45="","",'案件'!$A45)</f>
        <v/>
      </c>
      <c r="B45" s="29">
        <f>IF($A45="","",'案件'!$B45&amp;"")</f>
        <v/>
      </c>
      <c r="C45" s="47">
        <f>IF(OR($A45="",C$4=""),"",IF('設定'!$B$7="",SUMIFS('日次入力'!$I$5:$I$3004,'日次入力'!$C$5:$C$3004,$A45,'日次入力'!$B$5:$B$3004,C$4),SUMIFS('日次入力'!$I$5:$I$3004,'日次入力'!$C$5:$C$3004,$A45,'日次入力'!$B$5:$B$3004,C$4,'日次入力'!$N$5:$N$3004,'設定'!$B$7)))</f>
        <v/>
      </c>
      <c r="D45" s="47">
        <f>IF(OR($A45="",D$4=""),"",IF('設定'!$B$7="",SUMIFS('日次入力'!$I$5:$I$3004,'日次入力'!$C$5:$C$3004,$A45,'日次入力'!$B$5:$B$3004,D$4),SUMIFS('日次入力'!$I$5:$I$3004,'日次入力'!$C$5:$C$3004,$A45,'日次入力'!$B$5:$B$3004,D$4,'日次入力'!$N$5:$N$3004,'設定'!$B$7)))</f>
        <v/>
      </c>
      <c r="E45" s="47">
        <f>IF(OR($A45="",E$4=""),"",IF('設定'!$B$7="",SUMIFS('日次入力'!$I$5:$I$3004,'日次入力'!$C$5:$C$3004,$A45,'日次入力'!$B$5:$B$3004,E$4),SUMIFS('日次入力'!$I$5:$I$3004,'日次入力'!$C$5:$C$3004,$A45,'日次入力'!$B$5:$B$3004,E$4,'日次入力'!$N$5:$N$3004,'設定'!$B$7)))</f>
        <v/>
      </c>
      <c r="F45" s="47">
        <f>IF(OR($A45="",F$4=""),"",IF('設定'!$B$7="",SUMIFS('日次入力'!$I$5:$I$3004,'日次入力'!$C$5:$C$3004,$A45,'日次入力'!$B$5:$B$3004,F$4),SUMIFS('日次入力'!$I$5:$I$3004,'日次入力'!$C$5:$C$3004,$A45,'日次入力'!$B$5:$B$3004,F$4,'日次入力'!$N$5:$N$3004,'設定'!$B$7)))</f>
        <v/>
      </c>
      <c r="G45" s="47">
        <f>IF(OR($A45="",G$4=""),"",IF('設定'!$B$7="",SUMIFS('日次入力'!$I$5:$I$3004,'日次入力'!$C$5:$C$3004,$A45,'日次入力'!$B$5:$B$3004,G$4),SUMIFS('日次入力'!$I$5:$I$3004,'日次入力'!$C$5:$C$3004,$A45,'日次入力'!$B$5:$B$3004,G$4,'日次入力'!$N$5:$N$3004,'設定'!$B$7)))</f>
        <v/>
      </c>
      <c r="H45" s="47">
        <f>IF(OR($A45="",H$4=""),"",IF('設定'!$B$7="",SUMIFS('日次入力'!$I$5:$I$3004,'日次入力'!$C$5:$C$3004,$A45,'日次入力'!$B$5:$B$3004,H$4),SUMIFS('日次入力'!$I$5:$I$3004,'日次入力'!$C$5:$C$3004,$A45,'日次入力'!$B$5:$B$3004,H$4,'日次入力'!$N$5:$N$3004,'設定'!$B$7)))</f>
        <v/>
      </c>
      <c r="I45" s="47">
        <f>IF(OR($A45="",I$4=""),"",IF('設定'!$B$7="",SUMIFS('日次入力'!$I$5:$I$3004,'日次入力'!$C$5:$C$3004,$A45,'日次入力'!$B$5:$B$3004,I$4),SUMIFS('日次入力'!$I$5:$I$3004,'日次入力'!$C$5:$C$3004,$A45,'日次入力'!$B$5:$B$3004,I$4,'日次入力'!$N$5:$N$3004,'設定'!$B$7)))</f>
        <v/>
      </c>
      <c r="J45" s="47">
        <f>IF(OR($A45="",J$4=""),"",IF('設定'!$B$7="",SUMIFS('日次入力'!$I$5:$I$3004,'日次入力'!$C$5:$C$3004,$A45,'日次入力'!$B$5:$B$3004,J$4),SUMIFS('日次入力'!$I$5:$I$3004,'日次入力'!$C$5:$C$3004,$A45,'日次入力'!$B$5:$B$3004,J$4,'日次入力'!$N$5:$N$3004,'設定'!$B$7)))</f>
        <v/>
      </c>
      <c r="K45" s="47">
        <f>IF(OR($A45="",K$4=""),"",IF('設定'!$B$7="",SUMIFS('日次入力'!$I$5:$I$3004,'日次入力'!$C$5:$C$3004,$A45,'日次入力'!$B$5:$B$3004,K$4),SUMIFS('日次入力'!$I$5:$I$3004,'日次入力'!$C$5:$C$3004,$A45,'日次入力'!$B$5:$B$3004,K$4,'日次入力'!$N$5:$N$3004,'設定'!$B$7)))</f>
        <v/>
      </c>
      <c r="L45" s="47">
        <f>IF(OR($A45="",L$4=""),"",IF('設定'!$B$7="",SUMIFS('日次入力'!$I$5:$I$3004,'日次入力'!$C$5:$C$3004,$A45,'日次入力'!$B$5:$B$3004,L$4),SUMIFS('日次入力'!$I$5:$I$3004,'日次入力'!$C$5:$C$3004,$A45,'日次入力'!$B$5:$B$3004,L$4,'日次入力'!$N$5:$N$3004,'設定'!$B$7)))</f>
        <v/>
      </c>
      <c r="M45" s="47">
        <f>IF(OR($A45="",M$4=""),"",IF('設定'!$B$7="",SUMIFS('日次入力'!$I$5:$I$3004,'日次入力'!$C$5:$C$3004,$A45,'日次入力'!$B$5:$B$3004,M$4),SUMIFS('日次入力'!$I$5:$I$3004,'日次入力'!$C$5:$C$3004,$A45,'日次入力'!$B$5:$B$3004,M$4,'日次入力'!$N$5:$N$3004,'設定'!$B$7)))</f>
        <v/>
      </c>
      <c r="N45" s="47">
        <f>IF(OR($A45="",N$4=""),"",IF('設定'!$B$7="",SUMIFS('日次入力'!$I$5:$I$3004,'日次入力'!$C$5:$C$3004,$A45,'日次入力'!$B$5:$B$3004,N$4),SUMIFS('日次入力'!$I$5:$I$3004,'日次入力'!$C$5:$C$3004,$A45,'日次入力'!$B$5:$B$3004,N$4,'日次入力'!$N$5:$N$3004,'設定'!$B$7)))</f>
        <v/>
      </c>
      <c r="O45" s="47">
        <f>IF(OR($A45="",O$4=""),"",IF('設定'!$B$7="",SUMIFS('日次入力'!$I$5:$I$3004,'日次入力'!$C$5:$C$3004,$A45,'日次入力'!$B$5:$B$3004,O$4),SUMIFS('日次入力'!$I$5:$I$3004,'日次入力'!$C$5:$C$3004,$A45,'日次入力'!$B$5:$B$3004,O$4,'日次入力'!$N$5:$N$3004,'設定'!$B$7)))</f>
        <v/>
      </c>
      <c r="P45" s="47">
        <f>IF(OR($A45="",P$4=""),"",IF('設定'!$B$7="",SUMIFS('日次入力'!$I$5:$I$3004,'日次入力'!$C$5:$C$3004,$A45,'日次入力'!$B$5:$B$3004,P$4),SUMIFS('日次入力'!$I$5:$I$3004,'日次入力'!$C$5:$C$3004,$A45,'日次入力'!$B$5:$B$3004,P$4,'日次入力'!$N$5:$N$3004,'設定'!$B$7)))</f>
        <v/>
      </c>
      <c r="Q45" s="47">
        <f>IF(OR($A45="",Q$4=""),"",IF('設定'!$B$7="",SUMIFS('日次入力'!$I$5:$I$3004,'日次入力'!$C$5:$C$3004,$A45,'日次入力'!$B$5:$B$3004,Q$4),SUMIFS('日次入力'!$I$5:$I$3004,'日次入力'!$C$5:$C$3004,$A45,'日次入力'!$B$5:$B$3004,Q$4,'日次入力'!$N$5:$N$3004,'設定'!$B$7)))</f>
        <v/>
      </c>
      <c r="R45" s="47">
        <f>IF(OR($A45="",R$4=""),"",IF('設定'!$B$7="",SUMIFS('日次入力'!$I$5:$I$3004,'日次入力'!$C$5:$C$3004,$A45,'日次入力'!$B$5:$B$3004,R$4),SUMIFS('日次入力'!$I$5:$I$3004,'日次入力'!$C$5:$C$3004,$A45,'日次入力'!$B$5:$B$3004,R$4,'日次入力'!$N$5:$N$3004,'設定'!$B$7)))</f>
        <v/>
      </c>
      <c r="S45" s="47">
        <f>IF(OR($A45="",S$4=""),"",IF('設定'!$B$7="",SUMIFS('日次入力'!$I$5:$I$3004,'日次入力'!$C$5:$C$3004,$A45,'日次入力'!$B$5:$B$3004,S$4),SUMIFS('日次入力'!$I$5:$I$3004,'日次入力'!$C$5:$C$3004,$A45,'日次入力'!$B$5:$B$3004,S$4,'日次入力'!$N$5:$N$3004,'設定'!$B$7)))</f>
        <v/>
      </c>
      <c r="T45" s="47">
        <f>IF(OR($A45="",T$4=""),"",IF('設定'!$B$7="",SUMIFS('日次入力'!$I$5:$I$3004,'日次入力'!$C$5:$C$3004,$A45,'日次入力'!$B$5:$B$3004,T$4),SUMIFS('日次入力'!$I$5:$I$3004,'日次入力'!$C$5:$C$3004,$A45,'日次入力'!$B$5:$B$3004,T$4,'日次入力'!$N$5:$N$3004,'設定'!$B$7)))</f>
        <v/>
      </c>
      <c r="U45" s="47">
        <f>IF(OR($A45="",U$4=""),"",IF('設定'!$B$7="",SUMIFS('日次入力'!$I$5:$I$3004,'日次入力'!$C$5:$C$3004,$A45,'日次入力'!$B$5:$B$3004,U$4),SUMIFS('日次入力'!$I$5:$I$3004,'日次入力'!$C$5:$C$3004,$A45,'日次入力'!$B$5:$B$3004,U$4,'日次入力'!$N$5:$N$3004,'設定'!$B$7)))</f>
        <v/>
      </c>
      <c r="V45" s="47">
        <f>IF(OR($A45="",V$4=""),"",IF('設定'!$B$7="",SUMIFS('日次入力'!$I$5:$I$3004,'日次入力'!$C$5:$C$3004,$A45,'日次入力'!$B$5:$B$3004,V$4),SUMIFS('日次入力'!$I$5:$I$3004,'日次入力'!$C$5:$C$3004,$A45,'日次入力'!$B$5:$B$3004,V$4,'日次入力'!$N$5:$N$3004,'設定'!$B$7)))</f>
        <v/>
      </c>
      <c r="W45" s="73">
        <f>IF($A45="","",SUM(C45:V45))</f>
        <v/>
      </c>
    </row>
    <row r="46" ht="17" customHeight="1">
      <c r="A46" s="32">
        <f>IF('案件'!$A46="","",'案件'!$A46)</f>
        <v/>
      </c>
      <c r="B46" s="29">
        <f>IF($A46="","",'案件'!$B46&amp;"")</f>
        <v/>
      </c>
      <c r="C46" s="47">
        <f>IF(OR($A46="",C$4=""),"",IF('設定'!$B$7="",SUMIFS('日次入力'!$I$5:$I$3004,'日次入力'!$C$5:$C$3004,$A46,'日次入力'!$B$5:$B$3004,C$4),SUMIFS('日次入力'!$I$5:$I$3004,'日次入力'!$C$5:$C$3004,$A46,'日次入力'!$B$5:$B$3004,C$4,'日次入力'!$N$5:$N$3004,'設定'!$B$7)))</f>
        <v/>
      </c>
      <c r="D46" s="47">
        <f>IF(OR($A46="",D$4=""),"",IF('設定'!$B$7="",SUMIFS('日次入力'!$I$5:$I$3004,'日次入力'!$C$5:$C$3004,$A46,'日次入力'!$B$5:$B$3004,D$4),SUMIFS('日次入力'!$I$5:$I$3004,'日次入力'!$C$5:$C$3004,$A46,'日次入力'!$B$5:$B$3004,D$4,'日次入力'!$N$5:$N$3004,'設定'!$B$7)))</f>
        <v/>
      </c>
      <c r="E46" s="47">
        <f>IF(OR($A46="",E$4=""),"",IF('設定'!$B$7="",SUMIFS('日次入力'!$I$5:$I$3004,'日次入力'!$C$5:$C$3004,$A46,'日次入力'!$B$5:$B$3004,E$4),SUMIFS('日次入力'!$I$5:$I$3004,'日次入力'!$C$5:$C$3004,$A46,'日次入力'!$B$5:$B$3004,E$4,'日次入力'!$N$5:$N$3004,'設定'!$B$7)))</f>
        <v/>
      </c>
      <c r="F46" s="47">
        <f>IF(OR($A46="",F$4=""),"",IF('設定'!$B$7="",SUMIFS('日次入力'!$I$5:$I$3004,'日次入力'!$C$5:$C$3004,$A46,'日次入力'!$B$5:$B$3004,F$4),SUMIFS('日次入力'!$I$5:$I$3004,'日次入力'!$C$5:$C$3004,$A46,'日次入力'!$B$5:$B$3004,F$4,'日次入力'!$N$5:$N$3004,'設定'!$B$7)))</f>
        <v/>
      </c>
      <c r="G46" s="47">
        <f>IF(OR($A46="",G$4=""),"",IF('設定'!$B$7="",SUMIFS('日次入力'!$I$5:$I$3004,'日次入力'!$C$5:$C$3004,$A46,'日次入力'!$B$5:$B$3004,G$4),SUMIFS('日次入力'!$I$5:$I$3004,'日次入力'!$C$5:$C$3004,$A46,'日次入力'!$B$5:$B$3004,G$4,'日次入力'!$N$5:$N$3004,'設定'!$B$7)))</f>
        <v/>
      </c>
      <c r="H46" s="47">
        <f>IF(OR($A46="",H$4=""),"",IF('設定'!$B$7="",SUMIFS('日次入力'!$I$5:$I$3004,'日次入力'!$C$5:$C$3004,$A46,'日次入力'!$B$5:$B$3004,H$4),SUMIFS('日次入力'!$I$5:$I$3004,'日次入力'!$C$5:$C$3004,$A46,'日次入力'!$B$5:$B$3004,H$4,'日次入力'!$N$5:$N$3004,'設定'!$B$7)))</f>
        <v/>
      </c>
      <c r="I46" s="47">
        <f>IF(OR($A46="",I$4=""),"",IF('設定'!$B$7="",SUMIFS('日次入力'!$I$5:$I$3004,'日次入力'!$C$5:$C$3004,$A46,'日次入力'!$B$5:$B$3004,I$4),SUMIFS('日次入力'!$I$5:$I$3004,'日次入力'!$C$5:$C$3004,$A46,'日次入力'!$B$5:$B$3004,I$4,'日次入力'!$N$5:$N$3004,'設定'!$B$7)))</f>
        <v/>
      </c>
      <c r="J46" s="47">
        <f>IF(OR($A46="",J$4=""),"",IF('設定'!$B$7="",SUMIFS('日次入力'!$I$5:$I$3004,'日次入力'!$C$5:$C$3004,$A46,'日次入力'!$B$5:$B$3004,J$4),SUMIFS('日次入力'!$I$5:$I$3004,'日次入力'!$C$5:$C$3004,$A46,'日次入力'!$B$5:$B$3004,J$4,'日次入力'!$N$5:$N$3004,'設定'!$B$7)))</f>
        <v/>
      </c>
      <c r="K46" s="47">
        <f>IF(OR($A46="",K$4=""),"",IF('設定'!$B$7="",SUMIFS('日次入力'!$I$5:$I$3004,'日次入力'!$C$5:$C$3004,$A46,'日次入力'!$B$5:$B$3004,K$4),SUMIFS('日次入力'!$I$5:$I$3004,'日次入力'!$C$5:$C$3004,$A46,'日次入力'!$B$5:$B$3004,K$4,'日次入力'!$N$5:$N$3004,'設定'!$B$7)))</f>
        <v/>
      </c>
      <c r="L46" s="47">
        <f>IF(OR($A46="",L$4=""),"",IF('設定'!$B$7="",SUMIFS('日次入力'!$I$5:$I$3004,'日次入力'!$C$5:$C$3004,$A46,'日次入力'!$B$5:$B$3004,L$4),SUMIFS('日次入力'!$I$5:$I$3004,'日次入力'!$C$5:$C$3004,$A46,'日次入力'!$B$5:$B$3004,L$4,'日次入力'!$N$5:$N$3004,'設定'!$B$7)))</f>
        <v/>
      </c>
      <c r="M46" s="47">
        <f>IF(OR($A46="",M$4=""),"",IF('設定'!$B$7="",SUMIFS('日次入力'!$I$5:$I$3004,'日次入力'!$C$5:$C$3004,$A46,'日次入力'!$B$5:$B$3004,M$4),SUMIFS('日次入力'!$I$5:$I$3004,'日次入力'!$C$5:$C$3004,$A46,'日次入力'!$B$5:$B$3004,M$4,'日次入力'!$N$5:$N$3004,'設定'!$B$7)))</f>
        <v/>
      </c>
      <c r="N46" s="47">
        <f>IF(OR($A46="",N$4=""),"",IF('設定'!$B$7="",SUMIFS('日次入力'!$I$5:$I$3004,'日次入力'!$C$5:$C$3004,$A46,'日次入力'!$B$5:$B$3004,N$4),SUMIFS('日次入力'!$I$5:$I$3004,'日次入力'!$C$5:$C$3004,$A46,'日次入力'!$B$5:$B$3004,N$4,'日次入力'!$N$5:$N$3004,'設定'!$B$7)))</f>
        <v/>
      </c>
      <c r="O46" s="47">
        <f>IF(OR($A46="",O$4=""),"",IF('設定'!$B$7="",SUMIFS('日次入力'!$I$5:$I$3004,'日次入力'!$C$5:$C$3004,$A46,'日次入力'!$B$5:$B$3004,O$4),SUMIFS('日次入力'!$I$5:$I$3004,'日次入力'!$C$5:$C$3004,$A46,'日次入力'!$B$5:$B$3004,O$4,'日次入力'!$N$5:$N$3004,'設定'!$B$7)))</f>
        <v/>
      </c>
      <c r="P46" s="47">
        <f>IF(OR($A46="",P$4=""),"",IF('設定'!$B$7="",SUMIFS('日次入力'!$I$5:$I$3004,'日次入力'!$C$5:$C$3004,$A46,'日次入力'!$B$5:$B$3004,P$4),SUMIFS('日次入力'!$I$5:$I$3004,'日次入力'!$C$5:$C$3004,$A46,'日次入力'!$B$5:$B$3004,P$4,'日次入力'!$N$5:$N$3004,'設定'!$B$7)))</f>
        <v/>
      </c>
      <c r="Q46" s="47">
        <f>IF(OR($A46="",Q$4=""),"",IF('設定'!$B$7="",SUMIFS('日次入力'!$I$5:$I$3004,'日次入力'!$C$5:$C$3004,$A46,'日次入力'!$B$5:$B$3004,Q$4),SUMIFS('日次入力'!$I$5:$I$3004,'日次入力'!$C$5:$C$3004,$A46,'日次入力'!$B$5:$B$3004,Q$4,'日次入力'!$N$5:$N$3004,'設定'!$B$7)))</f>
        <v/>
      </c>
      <c r="R46" s="47">
        <f>IF(OR($A46="",R$4=""),"",IF('設定'!$B$7="",SUMIFS('日次入力'!$I$5:$I$3004,'日次入力'!$C$5:$C$3004,$A46,'日次入力'!$B$5:$B$3004,R$4),SUMIFS('日次入力'!$I$5:$I$3004,'日次入力'!$C$5:$C$3004,$A46,'日次入力'!$B$5:$B$3004,R$4,'日次入力'!$N$5:$N$3004,'設定'!$B$7)))</f>
        <v/>
      </c>
      <c r="S46" s="47">
        <f>IF(OR($A46="",S$4=""),"",IF('設定'!$B$7="",SUMIFS('日次入力'!$I$5:$I$3004,'日次入力'!$C$5:$C$3004,$A46,'日次入力'!$B$5:$B$3004,S$4),SUMIFS('日次入力'!$I$5:$I$3004,'日次入力'!$C$5:$C$3004,$A46,'日次入力'!$B$5:$B$3004,S$4,'日次入力'!$N$5:$N$3004,'設定'!$B$7)))</f>
        <v/>
      </c>
      <c r="T46" s="47">
        <f>IF(OR($A46="",T$4=""),"",IF('設定'!$B$7="",SUMIFS('日次入力'!$I$5:$I$3004,'日次入力'!$C$5:$C$3004,$A46,'日次入力'!$B$5:$B$3004,T$4),SUMIFS('日次入力'!$I$5:$I$3004,'日次入力'!$C$5:$C$3004,$A46,'日次入力'!$B$5:$B$3004,T$4,'日次入力'!$N$5:$N$3004,'設定'!$B$7)))</f>
        <v/>
      </c>
      <c r="U46" s="47">
        <f>IF(OR($A46="",U$4=""),"",IF('設定'!$B$7="",SUMIFS('日次入力'!$I$5:$I$3004,'日次入力'!$C$5:$C$3004,$A46,'日次入力'!$B$5:$B$3004,U$4),SUMIFS('日次入力'!$I$5:$I$3004,'日次入力'!$C$5:$C$3004,$A46,'日次入力'!$B$5:$B$3004,U$4,'日次入力'!$N$5:$N$3004,'設定'!$B$7)))</f>
        <v/>
      </c>
      <c r="V46" s="47">
        <f>IF(OR($A46="",V$4=""),"",IF('設定'!$B$7="",SUMIFS('日次入力'!$I$5:$I$3004,'日次入力'!$C$5:$C$3004,$A46,'日次入力'!$B$5:$B$3004,V$4),SUMIFS('日次入力'!$I$5:$I$3004,'日次入力'!$C$5:$C$3004,$A46,'日次入力'!$B$5:$B$3004,V$4,'日次入力'!$N$5:$N$3004,'設定'!$B$7)))</f>
        <v/>
      </c>
      <c r="W46" s="73">
        <f>IF($A46="","",SUM(C46:V46))</f>
        <v/>
      </c>
    </row>
    <row r="47" ht="17" customHeight="1">
      <c r="A47" s="32">
        <f>IF('案件'!$A47="","",'案件'!$A47)</f>
        <v/>
      </c>
      <c r="B47" s="29">
        <f>IF($A47="","",'案件'!$B47&amp;"")</f>
        <v/>
      </c>
      <c r="C47" s="47">
        <f>IF(OR($A47="",C$4=""),"",IF('設定'!$B$7="",SUMIFS('日次入力'!$I$5:$I$3004,'日次入力'!$C$5:$C$3004,$A47,'日次入力'!$B$5:$B$3004,C$4),SUMIFS('日次入力'!$I$5:$I$3004,'日次入力'!$C$5:$C$3004,$A47,'日次入力'!$B$5:$B$3004,C$4,'日次入力'!$N$5:$N$3004,'設定'!$B$7)))</f>
        <v/>
      </c>
      <c r="D47" s="47">
        <f>IF(OR($A47="",D$4=""),"",IF('設定'!$B$7="",SUMIFS('日次入力'!$I$5:$I$3004,'日次入力'!$C$5:$C$3004,$A47,'日次入力'!$B$5:$B$3004,D$4),SUMIFS('日次入力'!$I$5:$I$3004,'日次入力'!$C$5:$C$3004,$A47,'日次入力'!$B$5:$B$3004,D$4,'日次入力'!$N$5:$N$3004,'設定'!$B$7)))</f>
        <v/>
      </c>
      <c r="E47" s="47">
        <f>IF(OR($A47="",E$4=""),"",IF('設定'!$B$7="",SUMIFS('日次入力'!$I$5:$I$3004,'日次入力'!$C$5:$C$3004,$A47,'日次入力'!$B$5:$B$3004,E$4),SUMIFS('日次入力'!$I$5:$I$3004,'日次入力'!$C$5:$C$3004,$A47,'日次入力'!$B$5:$B$3004,E$4,'日次入力'!$N$5:$N$3004,'設定'!$B$7)))</f>
        <v/>
      </c>
      <c r="F47" s="47">
        <f>IF(OR($A47="",F$4=""),"",IF('設定'!$B$7="",SUMIFS('日次入力'!$I$5:$I$3004,'日次入力'!$C$5:$C$3004,$A47,'日次入力'!$B$5:$B$3004,F$4),SUMIFS('日次入力'!$I$5:$I$3004,'日次入力'!$C$5:$C$3004,$A47,'日次入力'!$B$5:$B$3004,F$4,'日次入力'!$N$5:$N$3004,'設定'!$B$7)))</f>
        <v/>
      </c>
      <c r="G47" s="47">
        <f>IF(OR($A47="",G$4=""),"",IF('設定'!$B$7="",SUMIFS('日次入力'!$I$5:$I$3004,'日次入力'!$C$5:$C$3004,$A47,'日次入力'!$B$5:$B$3004,G$4),SUMIFS('日次入力'!$I$5:$I$3004,'日次入力'!$C$5:$C$3004,$A47,'日次入力'!$B$5:$B$3004,G$4,'日次入力'!$N$5:$N$3004,'設定'!$B$7)))</f>
        <v/>
      </c>
      <c r="H47" s="47">
        <f>IF(OR($A47="",H$4=""),"",IF('設定'!$B$7="",SUMIFS('日次入力'!$I$5:$I$3004,'日次入力'!$C$5:$C$3004,$A47,'日次入力'!$B$5:$B$3004,H$4),SUMIFS('日次入力'!$I$5:$I$3004,'日次入力'!$C$5:$C$3004,$A47,'日次入力'!$B$5:$B$3004,H$4,'日次入力'!$N$5:$N$3004,'設定'!$B$7)))</f>
        <v/>
      </c>
      <c r="I47" s="47">
        <f>IF(OR($A47="",I$4=""),"",IF('設定'!$B$7="",SUMIFS('日次入力'!$I$5:$I$3004,'日次入力'!$C$5:$C$3004,$A47,'日次入力'!$B$5:$B$3004,I$4),SUMIFS('日次入力'!$I$5:$I$3004,'日次入力'!$C$5:$C$3004,$A47,'日次入力'!$B$5:$B$3004,I$4,'日次入力'!$N$5:$N$3004,'設定'!$B$7)))</f>
        <v/>
      </c>
      <c r="J47" s="47">
        <f>IF(OR($A47="",J$4=""),"",IF('設定'!$B$7="",SUMIFS('日次入力'!$I$5:$I$3004,'日次入力'!$C$5:$C$3004,$A47,'日次入力'!$B$5:$B$3004,J$4),SUMIFS('日次入力'!$I$5:$I$3004,'日次入力'!$C$5:$C$3004,$A47,'日次入力'!$B$5:$B$3004,J$4,'日次入力'!$N$5:$N$3004,'設定'!$B$7)))</f>
        <v/>
      </c>
      <c r="K47" s="47">
        <f>IF(OR($A47="",K$4=""),"",IF('設定'!$B$7="",SUMIFS('日次入力'!$I$5:$I$3004,'日次入力'!$C$5:$C$3004,$A47,'日次入力'!$B$5:$B$3004,K$4),SUMIFS('日次入力'!$I$5:$I$3004,'日次入力'!$C$5:$C$3004,$A47,'日次入力'!$B$5:$B$3004,K$4,'日次入力'!$N$5:$N$3004,'設定'!$B$7)))</f>
        <v/>
      </c>
      <c r="L47" s="47">
        <f>IF(OR($A47="",L$4=""),"",IF('設定'!$B$7="",SUMIFS('日次入力'!$I$5:$I$3004,'日次入力'!$C$5:$C$3004,$A47,'日次入力'!$B$5:$B$3004,L$4),SUMIFS('日次入力'!$I$5:$I$3004,'日次入力'!$C$5:$C$3004,$A47,'日次入力'!$B$5:$B$3004,L$4,'日次入力'!$N$5:$N$3004,'設定'!$B$7)))</f>
        <v/>
      </c>
      <c r="M47" s="47">
        <f>IF(OR($A47="",M$4=""),"",IF('設定'!$B$7="",SUMIFS('日次入力'!$I$5:$I$3004,'日次入力'!$C$5:$C$3004,$A47,'日次入力'!$B$5:$B$3004,M$4),SUMIFS('日次入力'!$I$5:$I$3004,'日次入力'!$C$5:$C$3004,$A47,'日次入力'!$B$5:$B$3004,M$4,'日次入力'!$N$5:$N$3004,'設定'!$B$7)))</f>
        <v/>
      </c>
      <c r="N47" s="47">
        <f>IF(OR($A47="",N$4=""),"",IF('設定'!$B$7="",SUMIFS('日次入力'!$I$5:$I$3004,'日次入力'!$C$5:$C$3004,$A47,'日次入力'!$B$5:$B$3004,N$4),SUMIFS('日次入力'!$I$5:$I$3004,'日次入力'!$C$5:$C$3004,$A47,'日次入力'!$B$5:$B$3004,N$4,'日次入力'!$N$5:$N$3004,'設定'!$B$7)))</f>
        <v/>
      </c>
      <c r="O47" s="47">
        <f>IF(OR($A47="",O$4=""),"",IF('設定'!$B$7="",SUMIFS('日次入力'!$I$5:$I$3004,'日次入力'!$C$5:$C$3004,$A47,'日次入力'!$B$5:$B$3004,O$4),SUMIFS('日次入力'!$I$5:$I$3004,'日次入力'!$C$5:$C$3004,$A47,'日次入力'!$B$5:$B$3004,O$4,'日次入力'!$N$5:$N$3004,'設定'!$B$7)))</f>
        <v/>
      </c>
      <c r="P47" s="47">
        <f>IF(OR($A47="",P$4=""),"",IF('設定'!$B$7="",SUMIFS('日次入力'!$I$5:$I$3004,'日次入力'!$C$5:$C$3004,$A47,'日次入力'!$B$5:$B$3004,P$4),SUMIFS('日次入力'!$I$5:$I$3004,'日次入力'!$C$5:$C$3004,$A47,'日次入力'!$B$5:$B$3004,P$4,'日次入力'!$N$5:$N$3004,'設定'!$B$7)))</f>
        <v/>
      </c>
      <c r="Q47" s="47">
        <f>IF(OR($A47="",Q$4=""),"",IF('設定'!$B$7="",SUMIFS('日次入力'!$I$5:$I$3004,'日次入力'!$C$5:$C$3004,$A47,'日次入力'!$B$5:$B$3004,Q$4),SUMIFS('日次入力'!$I$5:$I$3004,'日次入力'!$C$5:$C$3004,$A47,'日次入力'!$B$5:$B$3004,Q$4,'日次入力'!$N$5:$N$3004,'設定'!$B$7)))</f>
        <v/>
      </c>
      <c r="R47" s="47">
        <f>IF(OR($A47="",R$4=""),"",IF('設定'!$B$7="",SUMIFS('日次入力'!$I$5:$I$3004,'日次入力'!$C$5:$C$3004,$A47,'日次入力'!$B$5:$B$3004,R$4),SUMIFS('日次入力'!$I$5:$I$3004,'日次入力'!$C$5:$C$3004,$A47,'日次入力'!$B$5:$B$3004,R$4,'日次入力'!$N$5:$N$3004,'設定'!$B$7)))</f>
        <v/>
      </c>
      <c r="S47" s="47">
        <f>IF(OR($A47="",S$4=""),"",IF('設定'!$B$7="",SUMIFS('日次入力'!$I$5:$I$3004,'日次入力'!$C$5:$C$3004,$A47,'日次入力'!$B$5:$B$3004,S$4),SUMIFS('日次入力'!$I$5:$I$3004,'日次入力'!$C$5:$C$3004,$A47,'日次入力'!$B$5:$B$3004,S$4,'日次入力'!$N$5:$N$3004,'設定'!$B$7)))</f>
        <v/>
      </c>
      <c r="T47" s="47">
        <f>IF(OR($A47="",T$4=""),"",IF('設定'!$B$7="",SUMIFS('日次入力'!$I$5:$I$3004,'日次入力'!$C$5:$C$3004,$A47,'日次入力'!$B$5:$B$3004,T$4),SUMIFS('日次入力'!$I$5:$I$3004,'日次入力'!$C$5:$C$3004,$A47,'日次入力'!$B$5:$B$3004,T$4,'日次入力'!$N$5:$N$3004,'設定'!$B$7)))</f>
        <v/>
      </c>
      <c r="U47" s="47">
        <f>IF(OR($A47="",U$4=""),"",IF('設定'!$B$7="",SUMIFS('日次入力'!$I$5:$I$3004,'日次入力'!$C$5:$C$3004,$A47,'日次入力'!$B$5:$B$3004,U$4),SUMIFS('日次入力'!$I$5:$I$3004,'日次入力'!$C$5:$C$3004,$A47,'日次入力'!$B$5:$B$3004,U$4,'日次入力'!$N$5:$N$3004,'設定'!$B$7)))</f>
        <v/>
      </c>
      <c r="V47" s="47">
        <f>IF(OR($A47="",V$4=""),"",IF('設定'!$B$7="",SUMIFS('日次入力'!$I$5:$I$3004,'日次入力'!$C$5:$C$3004,$A47,'日次入力'!$B$5:$B$3004,V$4),SUMIFS('日次入力'!$I$5:$I$3004,'日次入力'!$C$5:$C$3004,$A47,'日次入力'!$B$5:$B$3004,V$4,'日次入力'!$N$5:$N$3004,'設定'!$B$7)))</f>
        <v/>
      </c>
      <c r="W47" s="73">
        <f>IF($A47="","",SUM(C47:V47))</f>
        <v/>
      </c>
    </row>
    <row r="48" ht="17" customHeight="1">
      <c r="A48" s="32">
        <f>IF('案件'!$A48="","",'案件'!$A48)</f>
        <v/>
      </c>
      <c r="B48" s="29">
        <f>IF($A48="","",'案件'!$B48&amp;"")</f>
        <v/>
      </c>
      <c r="C48" s="47">
        <f>IF(OR($A48="",C$4=""),"",IF('設定'!$B$7="",SUMIFS('日次入力'!$I$5:$I$3004,'日次入力'!$C$5:$C$3004,$A48,'日次入力'!$B$5:$B$3004,C$4),SUMIFS('日次入力'!$I$5:$I$3004,'日次入力'!$C$5:$C$3004,$A48,'日次入力'!$B$5:$B$3004,C$4,'日次入力'!$N$5:$N$3004,'設定'!$B$7)))</f>
        <v/>
      </c>
      <c r="D48" s="47">
        <f>IF(OR($A48="",D$4=""),"",IF('設定'!$B$7="",SUMIFS('日次入力'!$I$5:$I$3004,'日次入力'!$C$5:$C$3004,$A48,'日次入力'!$B$5:$B$3004,D$4),SUMIFS('日次入力'!$I$5:$I$3004,'日次入力'!$C$5:$C$3004,$A48,'日次入力'!$B$5:$B$3004,D$4,'日次入力'!$N$5:$N$3004,'設定'!$B$7)))</f>
        <v/>
      </c>
      <c r="E48" s="47">
        <f>IF(OR($A48="",E$4=""),"",IF('設定'!$B$7="",SUMIFS('日次入力'!$I$5:$I$3004,'日次入力'!$C$5:$C$3004,$A48,'日次入力'!$B$5:$B$3004,E$4),SUMIFS('日次入力'!$I$5:$I$3004,'日次入力'!$C$5:$C$3004,$A48,'日次入力'!$B$5:$B$3004,E$4,'日次入力'!$N$5:$N$3004,'設定'!$B$7)))</f>
        <v/>
      </c>
      <c r="F48" s="47">
        <f>IF(OR($A48="",F$4=""),"",IF('設定'!$B$7="",SUMIFS('日次入力'!$I$5:$I$3004,'日次入力'!$C$5:$C$3004,$A48,'日次入力'!$B$5:$B$3004,F$4),SUMIFS('日次入力'!$I$5:$I$3004,'日次入力'!$C$5:$C$3004,$A48,'日次入力'!$B$5:$B$3004,F$4,'日次入力'!$N$5:$N$3004,'設定'!$B$7)))</f>
        <v/>
      </c>
      <c r="G48" s="47">
        <f>IF(OR($A48="",G$4=""),"",IF('設定'!$B$7="",SUMIFS('日次入力'!$I$5:$I$3004,'日次入力'!$C$5:$C$3004,$A48,'日次入力'!$B$5:$B$3004,G$4),SUMIFS('日次入力'!$I$5:$I$3004,'日次入力'!$C$5:$C$3004,$A48,'日次入力'!$B$5:$B$3004,G$4,'日次入力'!$N$5:$N$3004,'設定'!$B$7)))</f>
        <v/>
      </c>
      <c r="H48" s="47">
        <f>IF(OR($A48="",H$4=""),"",IF('設定'!$B$7="",SUMIFS('日次入力'!$I$5:$I$3004,'日次入力'!$C$5:$C$3004,$A48,'日次入力'!$B$5:$B$3004,H$4),SUMIFS('日次入力'!$I$5:$I$3004,'日次入力'!$C$5:$C$3004,$A48,'日次入力'!$B$5:$B$3004,H$4,'日次入力'!$N$5:$N$3004,'設定'!$B$7)))</f>
        <v/>
      </c>
      <c r="I48" s="47">
        <f>IF(OR($A48="",I$4=""),"",IF('設定'!$B$7="",SUMIFS('日次入力'!$I$5:$I$3004,'日次入力'!$C$5:$C$3004,$A48,'日次入力'!$B$5:$B$3004,I$4),SUMIFS('日次入力'!$I$5:$I$3004,'日次入力'!$C$5:$C$3004,$A48,'日次入力'!$B$5:$B$3004,I$4,'日次入力'!$N$5:$N$3004,'設定'!$B$7)))</f>
        <v/>
      </c>
      <c r="J48" s="47">
        <f>IF(OR($A48="",J$4=""),"",IF('設定'!$B$7="",SUMIFS('日次入力'!$I$5:$I$3004,'日次入力'!$C$5:$C$3004,$A48,'日次入力'!$B$5:$B$3004,J$4),SUMIFS('日次入力'!$I$5:$I$3004,'日次入力'!$C$5:$C$3004,$A48,'日次入力'!$B$5:$B$3004,J$4,'日次入力'!$N$5:$N$3004,'設定'!$B$7)))</f>
        <v/>
      </c>
      <c r="K48" s="47">
        <f>IF(OR($A48="",K$4=""),"",IF('設定'!$B$7="",SUMIFS('日次入力'!$I$5:$I$3004,'日次入力'!$C$5:$C$3004,$A48,'日次入力'!$B$5:$B$3004,K$4),SUMIFS('日次入力'!$I$5:$I$3004,'日次入力'!$C$5:$C$3004,$A48,'日次入力'!$B$5:$B$3004,K$4,'日次入力'!$N$5:$N$3004,'設定'!$B$7)))</f>
        <v/>
      </c>
      <c r="L48" s="47">
        <f>IF(OR($A48="",L$4=""),"",IF('設定'!$B$7="",SUMIFS('日次入力'!$I$5:$I$3004,'日次入力'!$C$5:$C$3004,$A48,'日次入力'!$B$5:$B$3004,L$4),SUMIFS('日次入力'!$I$5:$I$3004,'日次入力'!$C$5:$C$3004,$A48,'日次入力'!$B$5:$B$3004,L$4,'日次入力'!$N$5:$N$3004,'設定'!$B$7)))</f>
        <v/>
      </c>
      <c r="M48" s="47">
        <f>IF(OR($A48="",M$4=""),"",IF('設定'!$B$7="",SUMIFS('日次入力'!$I$5:$I$3004,'日次入力'!$C$5:$C$3004,$A48,'日次入力'!$B$5:$B$3004,M$4),SUMIFS('日次入力'!$I$5:$I$3004,'日次入力'!$C$5:$C$3004,$A48,'日次入力'!$B$5:$B$3004,M$4,'日次入力'!$N$5:$N$3004,'設定'!$B$7)))</f>
        <v/>
      </c>
      <c r="N48" s="47">
        <f>IF(OR($A48="",N$4=""),"",IF('設定'!$B$7="",SUMIFS('日次入力'!$I$5:$I$3004,'日次入力'!$C$5:$C$3004,$A48,'日次入力'!$B$5:$B$3004,N$4),SUMIFS('日次入力'!$I$5:$I$3004,'日次入力'!$C$5:$C$3004,$A48,'日次入力'!$B$5:$B$3004,N$4,'日次入力'!$N$5:$N$3004,'設定'!$B$7)))</f>
        <v/>
      </c>
      <c r="O48" s="47">
        <f>IF(OR($A48="",O$4=""),"",IF('設定'!$B$7="",SUMIFS('日次入力'!$I$5:$I$3004,'日次入力'!$C$5:$C$3004,$A48,'日次入力'!$B$5:$B$3004,O$4),SUMIFS('日次入力'!$I$5:$I$3004,'日次入力'!$C$5:$C$3004,$A48,'日次入力'!$B$5:$B$3004,O$4,'日次入力'!$N$5:$N$3004,'設定'!$B$7)))</f>
        <v/>
      </c>
      <c r="P48" s="47">
        <f>IF(OR($A48="",P$4=""),"",IF('設定'!$B$7="",SUMIFS('日次入力'!$I$5:$I$3004,'日次入力'!$C$5:$C$3004,$A48,'日次入力'!$B$5:$B$3004,P$4),SUMIFS('日次入力'!$I$5:$I$3004,'日次入力'!$C$5:$C$3004,$A48,'日次入力'!$B$5:$B$3004,P$4,'日次入力'!$N$5:$N$3004,'設定'!$B$7)))</f>
        <v/>
      </c>
      <c r="Q48" s="47">
        <f>IF(OR($A48="",Q$4=""),"",IF('設定'!$B$7="",SUMIFS('日次入力'!$I$5:$I$3004,'日次入力'!$C$5:$C$3004,$A48,'日次入力'!$B$5:$B$3004,Q$4),SUMIFS('日次入力'!$I$5:$I$3004,'日次入力'!$C$5:$C$3004,$A48,'日次入力'!$B$5:$B$3004,Q$4,'日次入力'!$N$5:$N$3004,'設定'!$B$7)))</f>
        <v/>
      </c>
      <c r="R48" s="47">
        <f>IF(OR($A48="",R$4=""),"",IF('設定'!$B$7="",SUMIFS('日次入力'!$I$5:$I$3004,'日次入力'!$C$5:$C$3004,$A48,'日次入力'!$B$5:$B$3004,R$4),SUMIFS('日次入力'!$I$5:$I$3004,'日次入力'!$C$5:$C$3004,$A48,'日次入力'!$B$5:$B$3004,R$4,'日次入力'!$N$5:$N$3004,'設定'!$B$7)))</f>
        <v/>
      </c>
      <c r="S48" s="47">
        <f>IF(OR($A48="",S$4=""),"",IF('設定'!$B$7="",SUMIFS('日次入力'!$I$5:$I$3004,'日次入力'!$C$5:$C$3004,$A48,'日次入力'!$B$5:$B$3004,S$4),SUMIFS('日次入力'!$I$5:$I$3004,'日次入力'!$C$5:$C$3004,$A48,'日次入力'!$B$5:$B$3004,S$4,'日次入力'!$N$5:$N$3004,'設定'!$B$7)))</f>
        <v/>
      </c>
      <c r="T48" s="47">
        <f>IF(OR($A48="",T$4=""),"",IF('設定'!$B$7="",SUMIFS('日次入力'!$I$5:$I$3004,'日次入力'!$C$5:$C$3004,$A48,'日次入力'!$B$5:$B$3004,T$4),SUMIFS('日次入力'!$I$5:$I$3004,'日次入力'!$C$5:$C$3004,$A48,'日次入力'!$B$5:$B$3004,T$4,'日次入力'!$N$5:$N$3004,'設定'!$B$7)))</f>
        <v/>
      </c>
      <c r="U48" s="47">
        <f>IF(OR($A48="",U$4=""),"",IF('設定'!$B$7="",SUMIFS('日次入力'!$I$5:$I$3004,'日次入力'!$C$5:$C$3004,$A48,'日次入力'!$B$5:$B$3004,U$4),SUMIFS('日次入力'!$I$5:$I$3004,'日次入力'!$C$5:$C$3004,$A48,'日次入力'!$B$5:$B$3004,U$4,'日次入力'!$N$5:$N$3004,'設定'!$B$7)))</f>
        <v/>
      </c>
      <c r="V48" s="47">
        <f>IF(OR($A48="",V$4=""),"",IF('設定'!$B$7="",SUMIFS('日次入力'!$I$5:$I$3004,'日次入力'!$C$5:$C$3004,$A48,'日次入力'!$B$5:$B$3004,V$4),SUMIFS('日次入力'!$I$5:$I$3004,'日次入力'!$C$5:$C$3004,$A48,'日次入力'!$B$5:$B$3004,V$4,'日次入力'!$N$5:$N$3004,'設定'!$B$7)))</f>
        <v/>
      </c>
      <c r="W48" s="73">
        <f>IF($A48="","",SUM(C48:V48))</f>
        <v/>
      </c>
    </row>
    <row r="49" ht="17" customHeight="1">
      <c r="A49" s="32">
        <f>IF('案件'!$A49="","",'案件'!$A49)</f>
        <v/>
      </c>
      <c r="B49" s="29">
        <f>IF($A49="","",'案件'!$B49&amp;"")</f>
        <v/>
      </c>
      <c r="C49" s="47">
        <f>IF(OR($A49="",C$4=""),"",IF('設定'!$B$7="",SUMIFS('日次入力'!$I$5:$I$3004,'日次入力'!$C$5:$C$3004,$A49,'日次入力'!$B$5:$B$3004,C$4),SUMIFS('日次入力'!$I$5:$I$3004,'日次入力'!$C$5:$C$3004,$A49,'日次入力'!$B$5:$B$3004,C$4,'日次入力'!$N$5:$N$3004,'設定'!$B$7)))</f>
        <v/>
      </c>
      <c r="D49" s="47">
        <f>IF(OR($A49="",D$4=""),"",IF('設定'!$B$7="",SUMIFS('日次入力'!$I$5:$I$3004,'日次入力'!$C$5:$C$3004,$A49,'日次入力'!$B$5:$B$3004,D$4),SUMIFS('日次入力'!$I$5:$I$3004,'日次入力'!$C$5:$C$3004,$A49,'日次入力'!$B$5:$B$3004,D$4,'日次入力'!$N$5:$N$3004,'設定'!$B$7)))</f>
        <v/>
      </c>
      <c r="E49" s="47">
        <f>IF(OR($A49="",E$4=""),"",IF('設定'!$B$7="",SUMIFS('日次入力'!$I$5:$I$3004,'日次入力'!$C$5:$C$3004,$A49,'日次入力'!$B$5:$B$3004,E$4),SUMIFS('日次入力'!$I$5:$I$3004,'日次入力'!$C$5:$C$3004,$A49,'日次入力'!$B$5:$B$3004,E$4,'日次入力'!$N$5:$N$3004,'設定'!$B$7)))</f>
        <v/>
      </c>
      <c r="F49" s="47">
        <f>IF(OR($A49="",F$4=""),"",IF('設定'!$B$7="",SUMIFS('日次入力'!$I$5:$I$3004,'日次入力'!$C$5:$C$3004,$A49,'日次入力'!$B$5:$B$3004,F$4),SUMIFS('日次入力'!$I$5:$I$3004,'日次入力'!$C$5:$C$3004,$A49,'日次入力'!$B$5:$B$3004,F$4,'日次入力'!$N$5:$N$3004,'設定'!$B$7)))</f>
        <v/>
      </c>
      <c r="G49" s="47">
        <f>IF(OR($A49="",G$4=""),"",IF('設定'!$B$7="",SUMIFS('日次入力'!$I$5:$I$3004,'日次入力'!$C$5:$C$3004,$A49,'日次入力'!$B$5:$B$3004,G$4),SUMIFS('日次入力'!$I$5:$I$3004,'日次入力'!$C$5:$C$3004,$A49,'日次入力'!$B$5:$B$3004,G$4,'日次入力'!$N$5:$N$3004,'設定'!$B$7)))</f>
        <v/>
      </c>
      <c r="H49" s="47">
        <f>IF(OR($A49="",H$4=""),"",IF('設定'!$B$7="",SUMIFS('日次入力'!$I$5:$I$3004,'日次入力'!$C$5:$C$3004,$A49,'日次入力'!$B$5:$B$3004,H$4),SUMIFS('日次入力'!$I$5:$I$3004,'日次入力'!$C$5:$C$3004,$A49,'日次入力'!$B$5:$B$3004,H$4,'日次入力'!$N$5:$N$3004,'設定'!$B$7)))</f>
        <v/>
      </c>
      <c r="I49" s="47">
        <f>IF(OR($A49="",I$4=""),"",IF('設定'!$B$7="",SUMIFS('日次入力'!$I$5:$I$3004,'日次入力'!$C$5:$C$3004,$A49,'日次入力'!$B$5:$B$3004,I$4),SUMIFS('日次入力'!$I$5:$I$3004,'日次入力'!$C$5:$C$3004,$A49,'日次入力'!$B$5:$B$3004,I$4,'日次入力'!$N$5:$N$3004,'設定'!$B$7)))</f>
        <v/>
      </c>
      <c r="J49" s="47">
        <f>IF(OR($A49="",J$4=""),"",IF('設定'!$B$7="",SUMIFS('日次入力'!$I$5:$I$3004,'日次入力'!$C$5:$C$3004,$A49,'日次入力'!$B$5:$B$3004,J$4),SUMIFS('日次入力'!$I$5:$I$3004,'日次入力'!$C$5:$C$3004,$A49,'日次入力'!$B$5:$B$3004,J$4,'日次入力'!$N$5:$N$3004,'設定'!$B$7)))</f>
        <v/>
      </c>
      <c r="K49" s="47">
        <f>IF(OR($A49="",K$4=""),"",IF('設定'!$B$7="",SUMIFS('日次入力'!$I$5:$I$3004,'日次入力'!$C$5:$C$3004,$A49,'日次入力'!$B$5:$B$3004,K$4),SUMIFS('日次入力'!$I$5:$I$3004,'日次入力'!$C$5:$C$3004,$A49,'日次入力'!$B$5:$B$3004,K$4,'日次入力'!$N$5:$N$3004,'設定'!$B$7)))</f>
        <v/>
      </c>
      <c r="L49" s="47">
        <f>IF(OR($A49="",L$4=""),"",IF('設定'!$B$7="",SUMIFS('日次入力'!$I$5:$I$3004,'日次入力'!$C$5:$C$3004,$A49,'日次入力'!$B$5:$B$3004,L$4),SUMIFS('日次入力'!$I$5:$I$3004,'日次入力'!$C$5:$C$3004,$A49,'日次入力'!$B$5:$B$3004,L$4,'日次入力'!$N$5:$N$3004,'設定'!$B$7)))</f>
        <v/>
      </c>
      <c r="M49" s="47">
        <f>IF(OR($A49="",M$4=""),"",IF('設定'!$B$7="",SUMIFS('日次入力'!$I$5:$I$3004,'日次入力'!$C$5:$C$3004,$A49,'日次入力'!$B$5:$B$3004,M$4),SUMIFS('日次入力'!$I$5:$I$3004,'日次入力'!$C$5:$C$3004,$A49,'日次入力'!$B$5:$B$3004,M$4,'日次入力'!$N$5:$N$3004,'設定'!$B$7)))</f>
        <v/>
      </c>
      <c r="N49" s="47">
        <f>IF(OR($A49="",N$4=""),"",IF('設定'!$B$7="",SUMIFS('日次入力'!$I$5:$I$3004,'日次入力'!$C$5:$C$3004,$A49,'日次入力'!$B$5:$B$3004,N$4),SUMIFS('日次入力'!$I$5:$I$3004,'日次入力'!$C$5:$C$3004,$A49,'日次入力'!$B$5:$B$3004,N$4,'日次入力'!$N$5:$N$3004,'設定'!$B$7)))</f>
        <v/>
      </c>
      <c r="O49" s="47">
        <f>IF(OR($A49="",O$4=""),"",IF('設定'!$B$7="",SUMIFS('日次入力'!$I$5:$I$3004,'日次入力'!$C$5:$C$3004,$A49,'日次入力'!$B$5:$B$3004,O$4),SUMIFS('日次入力'!$I$5:$I$3004,'日次入力'!$C$5:$C$3004,$A49,'日次入力'!$B$5:$B$3004,O$4,'日次入力'!$N$5:$N$3004,'設定'!$B$7)))</f>
        <v/>
      </c>
      <c r="P49" s="47">
        <f>IF(OR($A49="",P$4=""),"",IF('設定'!$B$7="",SUMIFS('日次入力'!$I$5:$I$3004,'日次入力'!$C$5:$C$3004,$A49,'日次入力'!$B$5:$B$3004,P$4),SUMIFS('日次入力'!$I$5:$I$3004,'日次入力'!$C$5:$C$3004,$A49,'日次入力'!$B$5:$B$3004,P$4,'日次入力'!$N$5:$N$3004,'設定'!$B$7)))</f>
        <v/>
      </c>
      <c r="Q49" s="47">
        <f>IF(OR($A49="",Q$4=""),"",IF('設定'!$B$7="",SUMIFS('日次入力'!$I$5:$I$3004,'日次入力'!$C$5:$C$3004,$A49,'日次入力'!$B$5:$B$3004,Q$4),SUMIFS('日次入力'!$I$5:$I$3004,'日次入力'!$C$5:$C$3004,$A49,'日次入力'!$B$5:$B$3004,Q$4,'日次入力'!$N$5:$N$3004,'設定'!$B$7)))</f>
        <v/>
      </c>
      <c r="R49" s="47">
        <f>IF(OR($A49="",R$4=""),"",IF('設定'!$B$7="",SUMIFS('日次入力'!$I$5:$I$3004,'日次入力'!$C$5:$C$3004,$A49,'日次入力'!$B$5:$B$3004,R$4),SUMIFS('日次入力'!$I$5:$I$3004,'日次入力'!$C$5:$C$3004,$A49,'日次入力'!$B$5:$B$3004,R$4,'日次入力'!$N$5:$N$3004,'設定'!$B$7)))</f>
        <v/>
      </c>
      <c r="S49" s="47">
        <f>IF(OR($A49="",S$4=""),"",IF('設定'!$B$7="",SUMIFS('日次入力'!$I$5:$I$3004,'日次入力'!$C$5:$C$3004,$A49,'日次入力'!$B$5:$B$3004,S$4),SUMIFS('日次入力'!$I$5:$I$3004,'日次入力'!$C$5:$C$3004,$A49,'日次入力'!$B$5:$B$3004,S$4,'日次入力'!$N$5:$N$3004,'設定'!$B$7)))</f>
        <v/>
      </c>
      <c r="T49" s="47">
        <f>IF(OR($A49="",T$4=""),"",IF('設定'!$B$7="",SUMIFS('日次入力'!$I$5:$I$3004,'日次入力'!$C$5:$C$3004,$A49,'日次入力'!$B$5:$B$3004,T$4),SUMIFS('日次入力'!$I$5:$I$3004,'日次入力'!$C$5:$C$3004,$A49,'日次入力'!$B$5:$B$3004,T$4,'日次入力'!$N$5:$N$3004,'設定'!$B$7)))</f>
        <v/>
      </c>
      <c r="U49" s="47">
        <f>IF(OR($A49="",U$4=""),"",IF('設定'!$B$7="",SUMIFS('日次入力'!$I$5:$I$3004,'日次入力'!$C$5:$C$3004,$A49,'日次入力'!$B$5:$B$3004,U$4),SUMIFS('日次入力'!$I$5:$I$3004,'日次入力'!$C$5:$C$3004,$A49,'日次入力'!$B$5:$B$3004,U$4,'日次入力'!$N$5:$N$3004,'設定'!$B$7)))</f>
        <v/>
      </c>
      <c r="V49" s="47">
        <f>IF(OR($A49="",V$4=""),"",IF('設定'!$B$7="",SUMIFS('日次入力'!$I$5:$I$3004,'日次入力'!$C$5:$C$3004,$A49,'日次入力'!$B$5:$B$3004,V$4),SUMIFS('日次入力'!$I$5:$I$3004,'日次入力'!$C$5:$C$3004,$A49,'日次入力'!$B$5:$B$3004,V$4,'日次入力'!$N$5:$N$3004,'設定'!$B$7)))</f>
        <v/>
      </c>
      <c r="W49" s="73">
        <f>IF($A49="","",SUM(C49:V49))</f>
        <v/>
      </c>
    </row>
    <row r="50" ht="17" customHeight="1">
      <c r="A50" s="32">
        <f>IF('案件'!$A50="","",'案件'!$A50)</f>
        <v/>
      </c>
      <c r="B50" s="29">
        <f>IF($A50="","",'案件'!$B50&amp;"")</f>
        <v/>
      </c>
      <c r="C50" s="47">
        <f>IF(OR($A50="",C$4=""),"",IF('設定'!$B$7="",SUMIFS('日次入力'!$I$5:$I$3004,'日次入力'!$C$5:$C$3004,$A50,'日次入力'!$B$5:$B$3004,C$4),SUMIFS('日次入力'!$I$5:$I$3004,'日次入力'!$C$5:$C$3004,$A50,'日次入力'!$B$5:$B$3004,C$4,'日次入力'!$N$5:$N$3004,'設定'!$B$7)))</f>
        <v/>
      </c>
      <c r="D50" s="47">
        <f>IF(OR($A50="",D$4=""),"",IF('設定'!$B$7="",SUMIFS('日次入力'!$I$5:$I$3004,'日次入力'!$C$5:$C$3004,$A50,'日次入力'!$B$5:$B$3004,D$4),SUMIFS('日次入力'!$I$5:$I$3004,'日次入力'!$C$5:$C$3004,$A50,'日次入力'!$B$5:$B$3004,D$4,'日次入力'!$N$5:$N$3004,'設定'!$B$7)))</f>
        <v/>
      </c>
      <c r="E50" s="47">
        <f>IF(OR($A50="",E$4=""),"",IF('設定'!$B$7="",SUMIFS('日次入力'!$I$5:$I$3004,'日次入力'!$C$5:$C$3004,$A50,'日次入力'!$B$5:$B$3004,E$4),SUMIFS('日次入力'!$I$5:$I$3004,'日次入力'!$C$5:$C$3004,$A50,'日次入力'!$B$5:$B$3004,E$4,'日次入力'!$N$5:$N$3004,'設定'!$B$7)))</f>
        <v/>
      </c>
      <c r="F50" s="47">
        <f>IF(OR($A50="",F$4=""),"",IF('設定'!$B$7="",SUMIFS('日次入力'!$I$5:$I$3004,'日次入力'!$C$5:$C$3004,$A50,'日次入力'!$B$5:$B$3004,F$4),SUMIFS('日次入力'!$I$5:$I$3004,'日次入力'!$C$5:$C$3004,$A50,'日次入力'!$B$5:$B$3004,F$4,'日次入力'!$N$5:$N$3004,'設定'!$B$7)))</f>
        <v/>
      </c>
      <c r="G50" s="47">
        <f>IF(OR($A50="",G$4=""),"",IF('設定'!$B$7="",SUMIFS('日次入力'!$I$5:$I$3004,'日次入力'!$C$5:$C$3004,$A50,'日次入力'!$B$5:$B$3004,G$4),SUMIFS('日次入力'!$I$5:$I$3004,'日次入力'!$C$5:$C$3004,$A50,'日次入力'!$B$5:$B$3004,G$4,'日次入力'!$N$5:$N$3004,'設定'!$B$7)))</f>
        <v/>
      </c>
      <c r="H50" s="47">
        <f>IF(OR($A50="",H$4=""),"",IF('設定'!$B$7="",SUMIFS('日次入力'!$I$5:$I$3004,'日次入力'!$C$5:$C$3004,$A50,'日次入力'!$B$5:$B$3004,H$4),SUMIFS('日次入力'!$I$5:$I$3004,'日次入力'!$C$5:$C$3004,$A50,'日次入力'!$B$5:$B$3004,H$4,'日次入力'!$N$5:$N$3004,'設定'!$B$7)))</f>
        <v/>
      </c>
      <c r="I50" s="47">
        <f>IF(OR($A50="",I$4=""),"",IF('設定'!$B$7="",SUMIFS('日次入力'!$I$5:$I$3004,'日次入力'!$C$5:$C$3004,$A50,'日次入力'!$B$5:$B$3004,I$4),SUMIFS('日次入力'!$I$5:$I$3004,'日次入力'!$C$5:$C$3004,$A50,'日次入力'!$B$5:$B$3004,I$4,'日次入力'!$N$5:$N$3004,'設定'!$B$7)))</f>
        <v/>
      </c>
      <c r="J50" s="47">
        <f>IF(OR($A50="",J$4=""),"",IF('設定'!$B$7="",SUMIFS('日次入力'!$I$5:$I$3004,'日次入力'!$C$5:$C$3004,$A50,'日次入力'!$B$5:$B$3004,J$4),SUMIFS('日次入力'!$I$5:$I$3004,'日次入力'!$C$5:$C$3004,$A50,'日次入力'!$B$5:$B$3004,J$4,'日次入力'!$N$5:$N$3004,'設定'!$B$7)))</f>
        <v/>
      </c>
      <c r="K50" s="47">
        <f>IF(OR($A50="",K$4=""),"",IF('設定'!$B$7="",SUMIFS('日次入力'!$I$5:$I$3004,'日次入力'!$C$5:$C$3004,$A50,'日次入力'!$B$5:$B$3004,K$4),SUMIFS('日次入力'!$I$5:$I$3004,'日次入力'!$C$5:$C$3004,$A50,'日次入力'!$B$5:$B$3004,K$4,'日次入力'!$N$5:$N$3004,'設定'!$B$7)))</f>
        <v/>
      </c>
      <c r="L50" s="47">
        <f>IF(OR($A50="",L$4=""),"",IF('設定'!$B$7="",SUMIFS('日次入力'!$I$5:$I$3004,'日次入力'!$C$5:$C$3004,$A50,'日次入力'!$B$5:$B$3004,L$4),SUMIFS('日次入力'!$I$5:$I$3004,'日次入力'!$C$5:$C$3004,$A50,'日次入力'!$B$5:$B$3004,L$4,'日次入力'!$N$5:$N$3004,'設定'!$B$7)))</f>
        <v/>
      </c>
      <c r="M50" s="47">
        <f>IF(OR($A50="",M$4=""),"",IF('設定'!$B$7="",SUMIFS('日次入力'!$I$5:$I$3004,'日次入力'!$C$5:$C$3004,$A50,'日次入力'!$B$5:$B$3004,M$4),SUMIFS('日次入力'!$I$5:$I$3004,'日次入力'!$C$5:$C$3004,$A50,'日次入力'!$B$5:$B$3004,M$4,'日次入力'!$N$5:$N$3004,'設定'!$B$7)))</f>
        <v/>
      </c>
      <c r="N50" s="47">
        <f>IF(OR($A50="",N$4=""),"",IF('設定'!$B$7="",SUMIFS('日次入力'!$I$5:$I$3004,'日次入力'!$C$5:$C$3004,$A50,'日次入力'!$B$5:$B$3004,N$4),SUMIFS('日次入力'!$I$5:$I$3004,'日次入力'!$C$5:$C$3004,$A50,'日次入力'!$B$5:$B$3004,N$4,'日次入力'!$N$5:$N$3004,'設定'!$B$7)))</f>
        <v/>
      </c>
      <c r="O50" s="47">
        <f>IF(OR($A50="",O$4=""),"",IF('設定'!$B$7="",SUMIFS('日次入力'!$I$5:$I$3004,'日次入力'!$C$5:$C$3004,$A50,'日次入力'!$B$5:$B$3004,O$4),SUMIFS('日次入力'!$I$5:$I$3004,'日次入力'!$C$5:$C$3004,$A50,'日次入力'!$B$5:$B$3004,O$4,'日次入力'!$N$5:$N$3004,'設定'!$B$7)))</f>
        <v/>
      </c>
      <c r="P50" s="47">
        <f>IF(OR($A50="",P$4=""),"",IF('設定'!$B$7="",SUMIFS('日次入力'!$I$5:$I$3004,'日次入力'!$C$5:$C$3004,$A50,'日次入力'!$B$5:$B$3004,P$4),SUMIFS('日次入力'!$I$5:$I$3004,'日次入力'!$C$5:$C$3004,$A50,'日次入力'!$B$5:$B$3004,P$4,'日次入力'!$N$5:$N$3004,'設定'!$B$7)))</f>
        <v/>
      </c>
      <c r="Q50" s="47">
        <f>IF(OR($A50="",Q$4=""),"",IF('設定'!$B$7="",SUMIFS('日次入力'!$I$5:$I$3004,'日次入力'!$C$5:$C$3004,$A50,'日次入力'!$B$5:$B$3004,Q$4),SUMIFS('日次入力'!$I$5:$I$3004,'日次入力'!$C$5:$C$3004,$A50,'日次入力'!$B$5:$B$3004,Q$4,'日次入力'!$N$5:$N$3004,'設定'!$B$7)))</f>
        <v/>
      </c>
      <c r="R50" s="47">
        <f>IF(OR($A50="",R$4=""),"",IF('設定'!$B$7="",SUMIFS('日次入力'!$I$5:$I$3004,'日次入力'!$C$5:$C$3004,$A50,'日次入力'!$B$5:$B$3004,R$4),SUMIFS('日次入力'!$I$5:$I$3004,'日次入力'!$C$5:$C$3004,$A50,'日次入力'!$B$5:$B$3004,R$4,'日次入力'!$N$5:$N$3004,'設定'!$B$7)))</f>
        <v/>
      </c>
      <c r="S50" s="47">
        <f>IF(OR($A50="",S$4=""),"",IF('設定'!$B$7="",SUMIFS('日次入力'!$I$5:$I$3004,'日次入力'!$C$5:$C$3004,$A50,'日次入力'!$B$5:$B$3004,S$4),SUMIFS('日次入力'!$I$5:$I$3004,'日次入力'!$C$5:$C$3004,$A50,'日次入力'!$B$5:$B$3004,S$4,'日次入力'!$N$5:$N$3004,'設定'!$B$7)))</f>
        <v/>
      </c>
      <c r="T50" s="47">
        <f>IF(OR($A50="",T$4=""),"",IF('設定'!$B$7="",SUMIFS('日次入力'!$I$5:$I$3004,'日次入力'!$C$5:$C$3004,$A50,'日次入力'!$B$5:$B$3004,T$4),SUMIFS('日次入力'!$I$5:$I$3004,'日次入力'!$C$5:$C$3004,$A50,'日次入力'!$B$5:$B$3004,T$4,'日次入力'!$N$5:$N$3004,'設定'!$B$7)))</f>
        <v/>
      </c>
      <c r="U50" s="47">
        <f>IF(OR($A50="",U$4=""),"",IF('設定'!$B$7="",SUMIFS('日次入力'!$I$5:$I$3004,'日次入力'!$C$5:$C$3004,$A50,'日次入力'!$B$5:$B$3004,U$4),SUMIFS('日次入力'!$I$5:$I$3004,'日次入力'!$C$5:$C$3004,$A50,'日次入力'!$B$5:$B$3004,U$4,'日次入力'!$N$5:$N$3004,'設定'!$B$7)))</f>
        <v/>
      </c>
      <c r="V50" s="47">
        <f>IF(OR($A50="",V$4=""),"",IF('設定'!$B$7="",SUMIFS('日次入力'!$I$5:$I$3004,'日次入力'!$C$5:$C$3004,$A50,'日次入力'!$B$5:$B$3004,V$4),SUMIFS('日次入力'!$I$5:$I$3004,'日次入力'!$C$5:$C$3004,$A50,'日次入力'!$B$5:$B$3004,V$4,'日次入力'!$N$5:$N$3004,'設定'!$B$7)))</f>
        <v/>
      </c>
      <c r="W50" s="73">
        <f>IF($A50="","",SUM(C50:V50))</f>
        <v/>
      </c>
    </row>
    <row r="51" ht="17" customHeight="1">
      <c r="A51" s="32">
        <f>IF('案件'!$A51="","",'案件'!$A51)</f>
        <v/>
      </c>
      <c r="B51" s="29">
        <f>IF($A51="","",'案件'!$B51&amp;"")</f>
        <v/>
      </c>
      <c r="C51" s="47">
        <f>IF(OR($A51="",C$4=""),"",IF('設定'!$B$7="",SUMIFS('日次入力'!$I$5:$I$3004,'日次入力'!$C$5:$C$3004,$A51,'日次入力'!$B$5:$B$3004,C$4),SUMIFS('日次入力'!$I$5:$I$3004,'日次入力'!$C$5:$C$3004,$A51,'日次入力'!$B$5:$B$3004,C$4,'日次入力'!$N$5:$N$3004,'設定'!$B$7)))</f>
        <v/>
      </c>
      <c r="D51" s="47">
        <f>IF(OR($A51="",D$4=""),"",IF('設定'!$B$7="",SUMIFS('日次入力'!$I$5:$I$3004,'日次入力'!$C$5:$C$3004,$A51,'日次入力'!$B$5:$B$3004,D$4),SUMIFS('日次入力'!$I$5:$I$3004,'日次入力'!$C$5:$C$3004,$A51,'日次入力'!$B$5:$B$3004,D$4,'日次入力'!$N$5:$N$3004,'設定'!$B$7)))</f>
        <v/>
      </c>
      <c r="E51" s="47">
        <f>IF(OR($A51="",E$4=""),"",IF('設定'!$B$7="",SUMIFS('日次入力'!$I$5:$I$3004,'日次入力'!$C$5:$C$3004,$A51,'日次入力'!$B$5:$B$3004,E$4),SUMIFS('日次入力'!$I$5:$I$3004,'日次入力'!$C$5:$C$3004,$A51,'日次入力'!$B$5:$B$3004,E$4,'日次入力'!$N$5:$N$3004,'設定'!$B$7)))</f>
        <v/>
      </c>
      <c r="F51" s="47">
        <f>IF(OR($A51="",F$4=""),"",IF('設定'!$B$7="",SUMIFS('日次入力'!$I$5:$I$3004,'日次入力'!$C$5:$C$3004,$A51,'日次入力'!$B$5:$B$3004,F$4),SUMIFS('日次入力'!$I$5:$I$3004,'日次入力'!$C$5:$C$3004,$A51,'日次入力'!$B$5:$B$3004,F$4,'日次入力'!$N$5:$N$3004,'設定'!$B$7)))</f>
        <v/>
      </c>
      <c r="G51" s="47">
        <f>IF(OR($A51="",G$4=""),"",IF('設定'!$B$7="",SUMIFS('日次入力'!$I$5:$I$3004,'日次入力'!$C$5:$C$3004,$A51,'日次入力'!$B$5:$B$3004,G$4),SUMIFS('日次入力'!$I$5:$I$3004,'日次入力'!$C$5:$C$3004,$A51,'日次入力'!$B$5:$B$3004,G$4,'日次入力'!$N$5:$N$3004,'設定'!$B$7)))</f>
        <v/>
      </c>
      <c r="H51" s="47">
        <f>IF(OR($A51="",H$4=""),"",IF('設定'!$B$7="",SUMIFS('日次入力'!$I$5:$I$3004,'日次入力'!$C$5:$C$3004,$A51,'日次入力'!$B$5:$B$3004,H$4),SUMIFS('日次入力'!$I$5:$I$3004,'日次入力'!$C$5:$C$3004,$A51,'日次入力'!$B$5:$B$3004,H$4,'日次入力'!$N$5:$N$3004,'設定'!$B$7)))</f>
        <v/>
      </c>
      <c r="I51" s="47">
        <f>IF(OR($A51="",I$4=""),"",IF('設定'!$B$7="",SUMIFS('日次入力'!$I$5:$I$3004,'日次入力'!$C$5:$C$3004,$A51,'日次入力'!$B$5:$B$3004,I$4),SUMIFS('日次入力'!$I$5:$I$3004,'日次入力'!$C$5:$C$3004,$A51,'日次入力'!$B$5:$B$3004,I$4,'日次入力'!$N$5:$N$3004,'設定'!$B$7)))</f>
        <v/>
      </c>
      <c r="J51" s="47">
        <f>IF(OR($A51="",J$4=""),"",IF('設定'!$B$7="",SUMIFS('日次入力'!$I$5:$I$3004,'日次入力'!$C$5:$C$3004,$A51,'日次入力'!$B$5:$B$3004,J$4),SUMIFS('日次入力'!$I$5:$I$3004,'日次入力'!$C$5:$C$3004,$A51,'日次入力'!$B$5:$B$3004,J$4,'日次入力'!$N$5:$N$3004,'設定'!$B$7)))</f>
        <v/>
      </c>
      <c r="K51" s="47">
        <f>IF(OR($A51="",K$4=""),"",IF('設定'!$B$7="",SUMIFS('日次入力'!$I$5:$I$3004,'日次入力'!$C$5:$C$3004,$A51,'日次入力'!$B$5:$B$3004,K$4),SUMIFS('日次入力'!$I$5:$I$3004,'日次入力'!$C$5:$C$3004,$A51,'日次入力'!$B$5:$B$3004,K$4,'日次入力'!$N$5:$N$3004,'設定'!$B$7)))</f>
        <v/>
      </c>
      <c r="L51" s="47">
        <f>IF(OR($A51="",L$4=""),"",IF('設定'!$B$7="",SUMIFS('日次入力'!$I$5:$I$3004,'日次入力'!$C$5:$C$3004,$A51,'日次入力'!$B$5:$B$3004,L$4),SUMIFS('日次入力'!$I$5:$I$3004,'日次入力'!$C$5:$C$3004,$A51,'日次入力'!$B$5:$B$3004,L$4,'日次入力'!$N$5:$N$3004,'設定'!$B$7)))</f>
        <v/>
      </c>
      <c r="M51" s="47">
        <f>IF(OR($A51="",M$4=""),"",IF('設定'!$B$7="",SUMIFS('日次入力'!$I$5:$I$3004,'日次入力'!$C$5:$C$3004,$A51,'日次入力'!$B$5:$B$3004,M$4),SUMIFS('日次入力'!$I$5:$I$3004,'日次入力'!$C$5:$C$3004,$A51,'日次入力'!$B$5:$B$3004,M$4,'日次入力'!$N$5:$N$3004,'設定'!$B$7)))</f>
        <v/>
      </c>
      <c r="N51" s="47">
        <f>IF(OR($A51="",N$4=""),"",IF('設定'!$B$7="",SUMIFS('日次入力'!$I$5:$I$3004,'日次入力'!$C$5:$C$3004,$A51,'日次入力'!$B$5:$B$3004,N$4),SUMIFS('日次入力'!$I$5:$I$3004,'日次入力'!$C$5:$C$3004,$A51,'日次入力'!$B$5:$B$3004,N$4,'日次入力'!$N$5:$N$3004,'設定'!$B$7)))</f>
        <v/>
      </c>
      <c r="O51" s="47">
        <f>IF(OR($A51="",O$4=""),"",IF('設定'!$B$7="",SUMIFS('日次入力'!$I$5:$I$3004,'日次入力'!$C$5:$C$3004,$A51,'日次入力'!$B$5:$B$3004,O$4),SUMIFS('日次入力'!$I$5:$I$3004,'日次入力'!$C$5:$C$3004,$A51,'日次入力'!$B$5:$B$3004,O$4,'日次入力'!$N$5:$N$3004,'設定'!$B$7)))</f>
        <v/>
      </c>
      <c r="P51" s="47">
        <f>IF(OR($A51="",P$4=""),"",IF('設定'!$B$7="",SUMIFS('日次入力'!$I$5:$I$3004,'日次入力'!$C$5:$C$3004,$A51,'日次入力'!$B$5:$B$3004,P$4),SUMIFS('日次入力'!$I$5:$I$3004,'日次入力'!$C$5:$C$3004,$A51,'日次入力'!$B$5:$B$3004,P$4,'日次入力'!$N$5:$N$3004,'設定'!$B$7)))</f>
        <v/>
      </c>
      <c r="Q51" s="47">
        <f>IF(OR($A51="",Q$4=""),"",IF('設定'!$B$7="",SUMIFS('日次入力'!$I$5:$I$3004,'日次入力'!$C$5:$C$3004,$A51,'日次入力'!$B$5:$B$3004,Q$4),SUMIFS('日次入力'!$I$5:$I$3004,'日次入力'!$C$5:$C$3004,$A51,'日次入力'!$B$5:$B$3004,Q$4,'日次入力'!$N$5:$N$3004,'設定'!$B$7)))</f>
        <v/>
      </c>
      <c r="R51" s="47">
        <f>IF(OR($A51="",R$4=""),"",IF('設定'!$B$7="",SUMIFS('日次入力'!$I$5:$I$3004,'日次入力'!$C$5:$C$3004,$A51,'日次入力'!$B$5:$B$3004,R$4),SUMIFS('日次入力'!$I$5:$I$3004,'日次入力'!$C$5:$C$3004,$A51,'日次入力'!$B$5:$B$3004,R$4,'日次入力'!$N$5:$N$3004,'設定'!$B$7)))</f>
        <v/>
      </c>
      <c r="S51" s="47">
        <f>IF(OR($A51="",S$4=""),"",IF('設定'!$B$7="",SUMIFS('日次入力'!$I$5:$I$3004,'日次入力'!$C$5:$C$3004,$A51,'日次入力'!$B$5:$B$3004,S$4),SUMIFS('日次入力'!$I$5:$I$3004,'日次入力'!$C$5:$C$3004,$A51,'日次入力'!$B$5:$B$3004,S$4,'日次入力'!$N$5:$N$3004,'設定'!$B$7)))</f>
        <v/>
      </c>
      <c r="T51" s="47">
        <f>IF(OR($A51="",T$4=""),"",IF('設定'!$B$7="",SUMIFS('日次入力'!$I$5:$I$3004,'日次入力'!$C$5:$C$3004,$A51,'日次入力'!$B$5:$B$3004,T$4),SUMIFS('日次入力'!$I$5:$I$3004,'日次入力'!$C$5:$C$3004,$A51,'日次入力'!$B$5:$B$3004,T$4,'日次入力'!$N$5:$N$3004,'設定'!$B$7)))</f>
        <v/>
      </c>
      <c r="U51" s="47">
        <f>IF(OR($A51="",U$4=""),"",IF('設定'!$B$7="",SUMIFS('日次入力'!$I$5:$I$3004,'日次入力'!$C$5:$C$3004,$A51,'日次入力'!$B$5:$B$3004,U$4),SUMIFS('日次入力'!$I$5:$I$3004,'日次入力'!$C$5:$C$3004,$A51,'日次入力'!$B$5:$B$3004,U$4,'日次入力'!$N$5:$N$3004,'設定'!$B$7)))</f>
        <v/>
      </c>
      <c r="V51" s="47">
        <f>IF(OR($A51="",V$4=""),"",IF('設定'!$B$7="",SUMIFS('日次入力'!$I$5:$I$3004,'日次入力'!$C$5:$C$3004,$A51,'日次入力'!$B$5:$B$3004,V$4),SUMIFS('日次入力'!$I$5:$I$3004,'日次入力'!$C$5:$C$3004,$A51,'日次入力'!$B$5:$B$3004,V$4,'日次入力'!$N$5:$N$3004,'設定'!$B$7)))</f>
        <v/>
      </c>
      <c r="W51" s="73">
        <f>IF($A51="","",SUM(C51:V51))</f>
        <v/>
      </c>
    </row>
    <row r="52" ht="17" customHeight="1">
      <c r="A52" s="32">
        <f>IF('案件'!$A52="","",'案件'!$A52)</f>
        <v/>
      </c>
      <c r="B52" s="29">
        <f>IF($A52="","",'案件'!$B52&amp;"")</f>
        <v/>
      </c>
      <c r="C52" s="47">
        <f>IF(OR($A52="",C$4=""),"",IF('設定'!$B$7="",SUMIFS('日次入力'!$I$5:$I$3004,'日次入力'!$C$5:$C$3004,$A52,'日次入力'!$B$5:$B$3004,C$4),SUMIFS('日次入力'!$I$5:$I$3004,'日次入力'!$C$5:$C$3004,$A52,'日次入力'!$B$5:$B$3004,C$4,'日次入力'!$N$5:$N$3004,'設定'!$B$7)))</f>
        <v/>
      </c>
      <c r="D52" s="47">
        <f>IF(OR($A52="",D$4=""),"",IF('設定'!$B$7="",SUMIFS('日次入力'!$I$5:$I$3004,'日次入力'!$C$5:$C$3004,$A52,'日次入力'!$B$5:$B$3004,D$4),SUMIFS('日次入力'!$I$5:$I$3004,'日次入力'!$C$5:$C$3004,$A52,'日次入力'!$B$5:$B$3004,D$4,'日次入力'!$N$5:$N$3004,'設定'!$B$7)))</f>
        <v/>
      </c>
      <c r="E52" s="47">
        <f>IF(OR($A52="",E$4=""),"",IF('設定'!$B$7="",SUMIFS('日次入力'!$I$5:$I$3004,'日次入力'!$C$5:$C$3004,$A52,'日次入力'!$B$5:$B$3004,E$4),SUMIFS('日次入力'!$I$5:$I$3004,'日次入力'!$C$5:$C$3004,$A52,'日次入力'!$B$5:$B$3004,E$4,'日次入力'!$N$5:$N$3004,'設定'!$B$7)))</f>
        <v/>
      </c>
      <c r="F52" s="47">
        <f>IF(OR($A52="",F$4=""),"",IF('設定'!$B$7="",SUMIFS('日次入力'!$I$5:$I$3004,'日次入力'!$C$5:$C$3004,$A52,'日次入力'!$B$5:$B$3004,F$4),SUMIFS('日次入力'!$I$5:$I$3004,'日次入力'!$C$5:$C$3004,$A52,'日次入力'!$B$5:$B$3004,F$4,'日次入力'!$N$5:$N$3004,'設定'!$B$7)))</f>
        <v/>
      </c>
      <c r="G52" s="47">
        <f>IF(OR($A52="",G$4=""),"",IF('設定'!$B$7="",SUMIFS('日次入力'!$I$5:$I$3004,'日次入力'!$C$5:$C$3004,$A52,'日次入力'!$B$5:$B$3004,G$4),SUMIFS('日次入力'!$I$5:$I$3004,'日次入力'!$C$5:$C$3004,$A52,'日次入力'!$B$5:$B$3004,G$4,'日次入力'!$N$5:$N$3004,'設定'!$B$7)))</f>
        <v/>
      </c>
      <c r="H52" s="47">
        <f>IF(OR($A52="",H$4=""),"",IF('設定'!$B$7="",SUMIFS('日次入力'!$I$5:$I$3004,'日次入力'!$C$5:$C$3004,$A52,'日次入力'!$B$5:$B$3004,H$4),SUMIFS('日次入力'!$I$5:$I$3004,'日次入力'!$C$5:$C$3004,$A52,'日次入力'!$B$5:$B$3004,H$4,'日次入力'!$N$5:$N$3004,'設定'!$B$7)))</f>
        <v/>
      </c>
      <c r="I52" s="47">
        <f>IF(OR($A52="",I$4=""),"",IF('設定'!$B$7="",SUMIFS('日次入力'!$I$5:$I$3004,'日次入力'!$C$5:$C$3004,$A52,'日次入力'!$B$5:$B$3004,I$4),SUMIFS('日次入力'!$I$5:$I$3004,'日次入力'!$C$5:$C$3004,$A52,'日次入力'!$B$5:$B$3004,I$4,'日次入力'!$N$5:$N$3004,'設定'!$B$7)))</f>
        <v/>
      </c>
      <c r="J52" s="47">
        <f>IF(OR($A52="",J$4=""),"",IF('設定'!$B$7="",SUMIFS('日次入力'!$I$5:$I$3004,'日次入力'!$C$5:$C$3004,$A52,'日次入力'!$B$5:$B$3004,J$4),SUMIFS('日次入力'!$I$5:$I$3004,'日次入力'!$C$5:$C$3004,$A52,'日次入力'!$B$5:$B$3004,J$4,'日次入力'!$N$5:$N$3004,'設定'!$B$7)))</f>
        <v/>
      </c>
      <c r="K52" s="47">
        <f>IF(OR($A52="",K$4=""),"",IF('設定'!$B$7="",SUMIFS('日次入力'!$I$5:$I$3004,'日次入力'!$C$5:$C$3004,$A52,'日次入力'!$B$5:$B$3004,K$4),SUMIFS('日次入力'!$I$5:$I$3004,'日次入力'!$C$5:$C$3004,$A52,'日次入力'!$B$5:$B$3004,K$4,'日次入力'!$N$5:$N$3004,'設定'!$B$7)))</f>
        <v/>
      </c>
      <c r="L52" s="47">
        <f>IF(OR($A52="",L$4=""),"",IF('設定'!$B$7="",SUMIFS('日次入力'!$I$5:$I$3004,'日次入力'!$C$5:$C$3004,$A52,'日次入力'!$B$5:$B$3004,L$4),SUMIFS('日次入力'!$I$5:$I$3004,'日次入力'!$C$5:$C$3004,$A52,'日次入力'!$B$5:$B$3004,L$4,'日次入力'!$N$5:$N$3004,'設定'!$B$7)))</f>
        <v/>
      </c>
      <c r="M52" s="47">
        <f>IF(OR($A52="",M$4=""),"",IF('設定'!$B$7="",SUMIFS('日次入力'!$I$5:$I$3004,'日次入力'!$C$5:$C$3004,$A52,'日次入力'!$B$5:$B$3004,M$4),SUMIFS('日次入力'!$I$5:$I$3004,'日次入力'!$C$5:$C$3004,$A52,'日次入力'!$B$5:$B$3004,M$4,'日次入力'!$N$5:$N$3004,'設定'!$B$7)))</f>
        <v/>
      </c>
      <c r="N52" s="47">
        <f>IF(OR($A52="",N$4=""),"",IF('設定'!$B$7="",SUMIFS('日次入力'!$I$5:$I$3004,'日次入力'!$C$5:$C$3004,$A52,'日次入力'!$B$5:$B$3004,N$4),SUMIFS('日次入力'!$I$5:$I$3004,'日次入力'!$C$5:$C$3004,$A52,'日次入力'!$B$5:$B$3004,N$4,'日次入力'!$N$5:$N$3004,'設定'!$B$7)))</f>
        <v/>
      </c>
      <c r="O52" s="47">
        <f>IF(OR($A52="",O$4=""),"",IF('設定'!$B$7="",SUMIFS('日次入力'!$I$5:$I$3004,'日次入力'!$C$5:$C$3004,$A52,'日次入力'!$B$5:$B$3004,O$4),SUMIFS('日次入力'!$I$5:$I$3004,'日次入力'!$C$5:$C$3004,$A52,'日次入力'!$B$5:$B$3004,O$4,'日次入力'!$N$5:$N$3004,'設定'!$B$7)))</f>
        <v/>
      </c>
      <c r="P52" s="47">
        <f>IF(OR($A52="",P$4=""),"",IF('設定'!$B$7="",SUMIFS('日次入力'!$I$5:$I$3004,'日次入力'!$C$5:$C$3004,$A52,'日次入力'!$B$5:$B$3004,P$4),SUMIFS('日次入力'!$I$5:$I$3004,'日次入力'!$C$5:$C$3004,$A52,'日次入力'!$B$5:$B$3004,P$4,'日次入力'!$N$5:$N$3004,'設定'!$B$7)))</f>
        <v/>
      </c>
      <c r="Q52" s="47">
        <f>IF(OR($A52="",Q$4=""),"",IF('設定'!$B$7="",SUMIFS('日次入力'!$I$5:$I$3004,'日次入力'!$C$5:$C$3004,$A52,'日次入力'!$B$5:$B$3004,Q$4),SUMIFS('日次入力'!$I$5:$I$3004,'日次入力'!$C$5:$C$3004,$A52,'日次入力'!$B$5:$B$3004,Q$4,'日次入力'!$N$5:$N$3004,'設定'!$B$7)))</f>
        <v/>
      </c>
      <c r="R52" s="47">
        <f>IF(OR($A52="",R$4=""),"",IF('設定'!$B$7="",SUMIFS('日次入力'!$I$5:$I$3004,'日次入力'!$C$5:$C$3004,$A52,'日次入力'!$B$5:$B$3004,R$4),SUMIFS('日次入力'!$I$5:$I$3004,'日次入力'!$C$5:$C$3004,$A52,'日次入力'!$B$5:$B$3004,R$4,'日次入力'!$N$5:$N$3004,'設定'!$B$7)))</f>
        <v/>
      </c>
      <c r="S52" s="47">
        <f>IF(OR($A52="",S$4=""),"",IF('設定'!$B$7="",SUMIFS('日次入力'!$I$5:$I$3004,'日次入力'!$C$5:$C$3004,$A52,'日次入力'!$B$5:$B$3004,S$4),SUMIFS('日次入力'!$I$5:$I$3004,'日次入力'!$C$5:$C$3004,$A52,'日次入力'!$B$5:$B$3004,S$4,'日次入力'!$N$5:$N$3004,'設定'!$B$7)))</f>
        <v/>
      </c>
      <c r="T52" s="47">
        <f>IF(OR($A52="",T$4=""),"",IF('設定'!$B$7="",SUMIFS('日次入力'!$I$5:$I$3004,'日次入力'!$C$5:$C$3004,$A52,'日次入力'!$B$5:$B$3004,T$4),SUMIFS('日次入力'!$I$5:$I$3004,'日次入力'!$C$5:$C$3004,$A52,'日次入力'!$B$5:$B$3004,T$4,'日次入力'!$N$5:$N$3004,'設定'!$B$7)))</f>
        <v/>
      </c>
      <c r="U52" s="47">
        <f>IF(OR($A52="",U$4=""),"",IF('設定'!$B$7="",SUMIFS('日次入力'!$I$5:$I$3004,'日次入力'!$C$5:$C$3004,$A52,'日次入力'!$B$5:$B$3004,U$4),SUMIFS('日次入力'!$I$5:$I$3004,'日次入力'!$C$5:$C$3004,$A52,'日次入力'!$B$5:$B$3004,U$4,'日次入力'!$N$5:$N$3004,'設定'!$B$7)))</f>
        <v/>
      </c>
      <c r="V52" s="47">
        <f>IF(OR($A52="",V$4=""),"",IF('設定'!$B$7="",SUMIFS('日次入力'!$I$5:$I$3004,'日次入力'!$C$5:$C$3004,$A52,'日次入力'!$B$5:$B$3004,V$4),SUMIFS('日次入力'!$I$5:$I$3004,'日次入力'!$C$5:$C$3004,$A52,'日次入力'!$B$5:$B$3004,V$4,'日次入力'!$N$5:$N$3004,'設定'!$B$7)))</f>
        <v/>
      </c>
      <c r="W52" s="73">
        <f>IF($A52="","",SUM(C52:V52))</f>
        <v/>
      </c>
    </row>
    <row r="53" ht="17" customHeight="1">
      <c r="A53" s="32">
        <f>IF('案件'!$A53="","",'案件'!$A53)</f>
        <v/>
      </c>
      <c r="B53" s="29">
        <f>IF($A53="","",'案件'!$B53&amp;"")</f>
        <v/>
      </c>
      <c r="C53" s="47">
        <f>IF(OR($A53="",C$4=""),"",IF('設定'!$B$7="",SUMIFS('日次入力'!$I$5:$I$3004,'日次入力'!$C$5:$C$3004,$A53,'日次入力'!$B$5:$B$3004,C$4),SUMIFS('日次入力'!$I$5:$I$3004,'日次入力'!$C$5:$C$3004,$A53,'日次入力'!$B$5:$B$3004,C$4,'日次入力'!$N$5:$N$3004,'設定'!$B$7)))</f>
        <v/>
      </c>
      <c r="D53" s="47">
        <f>IF(OR($A53="",D$4=""),"",IF('設定'!$B$7="",SUMIFS('日次入力'!$I$5:$I$3004,'日次入力'!$C$5:$C$3004,$A53,'日次入力'!$B$5:$B$3004,D$4),SUMIFS('日次入力'!$I$5:$I$3004,'日次入力'!$C$5:$C$3004,$A53,'日次入力'!$B$5:$B$3004,D$4,'日次入力'!$N$5:$N$3004,'設定'!$B$7)))</f>
        <v/>
      </c>
      <c r="E53" s="47">
        <f>IF(OR($A53="",E$4=""),"",IF('設定'!$B$7="",SUMIFS('日次入力'!$I$5:$I$3004,'日次入力'!$C$5:$C$3004,$A53,'日次入力'!$B$5:$B$3004,E$4),SUMIFS('日次入力'!$I$5:$I$3004,'日次入力'!$C$5:$C$3004,$A53,'日次入力'!$B$5:$B$3004,E$4,'日次入力'!$N$5:$N$3004,'設定'!$B$7)))</f>
        <v/>
      </c>
      <c r="F53" s="47">
        <f>IF(OR($A53="",F$4=""),"",IF('設定'!$B$7="",SUMIFS('日次入力'!$I$5:$I$3004,'日次入力'!$C$5:$C$3004,$A53,'日次入力'!$B$5:$B$3004,F$4),SUMIFS('日次入力'!$I$5:$I$3004,'日次入力'!$C$5:$C$3004,$A53,'日次入力'!$B$5:$B$3004,F$4,'日次入力'!$N$5:$N$3004,'設定'!$B$7)))</f>
        <v/>
      </c>
      <c r="G53" s="47">
        <f>IF(OR($A53="",G$4=""),"",IF('設定'!$B$7="",SUMIFS('日次入力'!$I$5:$I$3004,'日次入力'!$C$5:$C$3004,$A53,'日次入力'!$B$5:$B$3004,G$4),SUMIFS('日次入力'!$I$5:$I$3004,'日次入力'!$C$5:$C$3004,$A53,'日次入力'!$B$5:$B$3004,G$4,'日次入力'!$N$5:$N$3004,'設定'!$B$7)))</f>
        <v/>
      </c>
      <c r="H53" s="47">
        <f>IF(OR($A53="",H$4=""),"",IF('設定'!$B$7="",SUMIFS('日次入力'!$I$5:$I$3004,'日次入力'!$C$5:$C$3004,$A53,'日次入力'!$B$5:$B$3004,H$4),SUMIFS('日次入力'!$I$5:$I$3004,'日次入力'!$C$5:$C$3004,$A53,'日次入力'!$B$5:$B$3004,H$4,'日次入力'!$N$5:$N$3004,'設定'!$B$7)))</f>
        <v/>
      </c>
      <c r="I53" s="47">
        <f>IF(OR($A53="",I$4=""),"",IF('設定'!$B$7="",SUMIFS('日次入力'!$I$5:$I$3004,'日次入力'!$C$5:$C$3004,$A53,'日次入力'!$B$5:$B$3004,I$4),SUMIFS('日次入力'!$I$5:$I$3004,'日次入力'!$C$5:$C$3004,$A53,'日次入力'!$B$5:$B$3004,I$4,'日次入力'!$N$5:$N$3004,'設定'!$B$7)))</f>
        <v/>
      </c>
      <c r="J53" s="47">
        <f>IF(OR($A53="",J$4=""),"",IF('設定'!$B$7="",SUMIFS('日次入力'!$I$5:$I$3004,'日次入力'!$C$5:$C$3004,$A53,'日次入力'!$B$5:$B$3004,J$4),SUMIFS('日次入力'!$I$5:$I$3004,'日次入力'!$C$5:$C$3004,$A53,'日次入力'!$B$5:$B$3004,J$4,'日次入力'!$N$5:$N$3004,'設定'!$B$7)))</f>
        <v/>
      </c>
      <c r="K53" s="47">
        <f>IF(OR($A53="",K$4=""),"",IF('設定'!$B$7="",SUMIFS('日次入力'!$I$5:$I$3004,'日次入力'!$C$5:$C$3004,$A53,'日次入力'!$B$5:$B$3004,K$4),SUMIFS('日次入力'!$I$5:$I$3004,'日次入力'!$C$5:$C$3004,$A53,'日次入力'!$B$5:$B$3004,K$4,'日次入力'!$N$5:$N$3004,'設定'!$B$7)))</f>
        <v/>
      </c>
      <c r="L53" s="47">
        <f>IF(OR($A53="",L$4=""),"",IF('設定'!$B$7="",SUMIFS('日次入力'!$I$5:$I$3004,'日次入力'!$C$5:$C$3004,$A53,'日次入力'!$B$5:$B$3004,L$4),SUMIFS('日次入力'!$I$5:$I$3004,'日次入力'!$C$5:$C$3004,$A53,'日次入力'!$B$5:$B$3004,L$4,'日次入力'!$N$5:$N$3004,'設定'!$B$7)))</f>
        <v/>
      </c>
      <c r="M53" s="47">
        <f>IF(OR($A53="",M$4=""),"",IF('設定'!$B$7="",SUMIFS('日次入力'!$I$5:$I$3004,'日次入力'!$C$5:$C$3004,$A53,'日次入力'!$B$5:$B$3004,M$4),SUMIFS('日次入力'!$I$5:$I$3004,'日次入力'!$C$5:$C$3004,$A53,'日次入力'!$B$5:$B$3004,M$4,'日次入力'!$N$5:$N$3004,'設定'!$B$7)))</f>
        <v/>
      </c>
      <c r="N53" s="47">
        <f>IF(OR($A53="",N$4=""),"",IF('設定'!$B$7="",SUMIFS('日次入力'!$I$5:$I$3004,'日次入力'!$C$5:$C$3004,$A53,'日次入力'!$B$5:$B$3004,N$4),SUMIFS('日次入力'!$I$5:$I$3004,'日次入力'!$C$5:$C$3004,$A53,'日次入力'!$B$5:$B$3004,N$4,'日次入力'!$N$5:$N$3004,'設定'!$B$7)))</f>
        <v/>
      </c>
      <c r="O53" s="47">
        <f>IF(OR($A53="",O$4=""),"",IF('設定'!$B$7="",SUMIFS('日次入力'!$I$5:$I$3004,'日次入力'!$C$5:$C$3004,$A53,'日次入力'!$B$5:$B$3004,O$4),SUMIFS('日次入力'!$I$5:$I$3004,'日次入力'!$C$5:$C$3004,$A53,'日次入力'!$B$5:$B$3004,O$4,'日次入力'!$N$5:$N$3004,'設定'!$B$7)))</f>
        <v/>
      </c>
      <c r="P53" s="47">
        <f>IF(OR($A53="",P$4=""),"",IF('設定'!$B$7="",SUMIFS('日次入力'!$I$5:$I$3004,'日次入力'!$C$5:$C$3004,$A53,'日次入力'!$B$5:$B$3004,P$4),SUMIFS('日次入力'!$I$5:$I$3004,'日次入力'!$C$5:$C$3004,$A53,'日次入力'!$B$5:$B$3004,P$4,'日次入力'!$N$5:$N$3004,'設定'!$B$7)))</f>
        <v/>
      </c>
      <c r="Q53" s="47">
        <f>IF(OR($A53="",Q$4=""),"",IF('設定'!$B$7="",SUMIFS('日次入力'!$I$5:$I$3004,'日次入力'!$C$5:$C$3004,$A53,'日次入力'!$B$5:$B$3004,Q$4),SUMIFS('日次入力'!$I$5:$I$3004,'日次入力'!$C$5:$C$3004,$A53,'日次入力'!$B$5:$B$3004,Q$4,'日次入力'!$N$5:$N$3004,'設定'!$B$7)))</f>
        <v/>
      </c>
      <c r="R53" s="47">
        <f>IF(OR($A53="",R$4=""),"",IF('設定'!$B$7="",SUMIFS('日次入力'!$I$5:$I$3004,'日次入力'!$C$5:$C$3004,$A53,'日次入力'!$B$5:$B$3004,R$4),SUMIFS('日次入力'!$I$5:$I$3004,'日次入力'!$C$5:$C$3004,$A53,'日次入力'!$B$5:$B$3004,R$4,'日次入力'!$N$5:$N$3004,'設定'!$B$7)))</f>
        <v/>
      </c>
      <c r="S53" s="47">
        <f>IF(OR($A53="",S$4=""),"",IF('設定'!$B$7="",SUMIFS('日次入力'!$I$5:$I$3004,'日次入力'!$C$5:$C$3004,$A53,'日次入力'!$B$5:$B$3004,S$4),SUMIFS('日次入力'!$I$5:$I$3004,'日次入力'!$C$5:$C$3004,$A53,'日次入力'!$B$5:$B$3004,S$4,'日次入力'!$N$5:$N$3004,'設定'!$B$7)))</f>
        <v/>
      </c>
      <c r="T53" s="47">
        <f>IF(OR($A53="",T$4=""),"",IF('設定'!$B$7="",SUMIFS('日次入力'!$I$5:$I$3004,'日次入力'!$C$5:$C$3004,$A53,'日次入力'!$B$5:$B$3004,T$4),SUMIFS('日次入力'!$I$5:$I$3004,'日次入力'!$C$5:$C$3004,$A53,'日次入力'!$B$5:$B$3004,T$4,'日次入力'!$N$5:$N$3004,'設定'!$B$7)))</f>
        <v/>
      </c>
      <c r="U53" s="47">
        <f>IF(OR($A53="",U$4=""),"",IF('設定'!$B$7="",SUMIFS('日次入力'!$I$5:$I$3004,'日次入力'!$C$5:$C$3004,$A53,'日次入力'!$B$5:$B$3004,U$4),SUMIFS('日次入力'!$I$5:$I$3004,'日次入力'!$C$5:$C$3004,$A53,'日次入力'!$B$5:$B$3004,U$4,'日次入力'!$N$5:$N$3004,'設定'!$B$7)))</f>
        <v/>
      </c>
      <c r="V53" s="47">
        <f>IF(OR($A53="",V$4=""),"",IF('設定'!$B$7="",SUMIFS('日次入力'!$I$5:$I$3004,'日次入力'!$C$5:$C$3004,$A53,'日次入力'!$B$5:$B$3004,V$4),SUMIFS('日次入力'!$I$5:$I$3004,'日次入力'!$C$5:$C$3004,$A53,'日次入力'!$B$5:$B$3004,V$4,'日次入力'!$N$5:$N$3004,'設定'!$B$7)))</f>
        <v/>
      </c>
      <c r="W53" s="73">
        <f>IF($A53="","",SUM(C53:V53))</f>
        <v/>
      </c>
    </row>
    <row r="54" ht="17" customHeight="1">
      <c r="A54" s="32">
        <f>IF('案件'!$A54="","",'案件'!$A54)</f>
        <v/>
      </c>
      <c r="B54" s="29">
        <f>IF($A54="","",'案件'!$B54&amp;"")</f>
        <v/>
      </c>
      <c r="C54" s="47">
        <f>IF(OR($A54="",C$4=""),"",IF('設定'!$B$7="",SUMIFS('日次入力'!$I$5:$I$3004,'日次入力'!$C$5:$C$3004,$A54,'日次入力'!$B$5:$B$3004,C$4),SUMIFS('日次入力'!$I$5:$I$3004,'日次入力'!$C$5:$C$3004,$A54,'日次入力'!$B$5:$B$3004,C$4,'日次入力'!$N$5:$N$3004,'設定'!$B$7)))</f>
        <v/>
      </c>
      <c r="D54" s="47">
        <f>IF(OR($A54="",D$4=""),"",IF('設定'!$B$7="",SUMIFS('日次入力'!$I$5:$I$3004,'日次入力'!$C$5:$C$3004,$A54,'日次入力'!$B$5:$B$3004,D$4),SUMIFS('日次入力'!$I$5:$I$3004,'日次入力'!$C$5:$C$3004,$A54,'日次入力'!$B$5:$B$3004,D$4,'日次入力'!$N$5:$N$3004,'設定'!$B$7)))</f>
        <v/>
      </c>
      <c r="E54" s="47">
        <f>IF(OR($A54="",E$4=""),"",IF('設定'!$B$7="",SUMIFS('日次入力'!$I$5:$I$3004,'日次入力'!$C$5:$C$3004,$A54,'日次入力'!$B$5:$B$3004,E$4),SUMIFS('日次入力'!$I$5:$I$3004,'日次入力'!$C$5:$C$3004,$A54,'日次入力'!$B$5:$B$3004,E$4,'日次入力'!$N$5:$N$3004,'設定'!$B$7)))</f>
        <v/>
      </c>
      <c r="F54" s="47">
        <f>IF(OR($A54="",F$4=""),"",IF('設定'!$B$7="",SUMIFS('日次入力'!$I$5:$I$3004,'日次入力'!$C$5:$C$3004,$A54,'日次入力'!$B$5:$B$3004,F$4),SUMIFS('日次入力'!$I$5:$I$3004,'日次入力'!$C$5:$C$3004,$A54,'日次入力'!$B$5:$B$3004,F$4,'日次入力'!$N$5:$N$3004,'設定'!$B$7)))</f>
        <v/>
      </c>
      <c r="G54" s="47">
        <f>IF(OR($A54="",G$4=""),"",IF('設定'!$B$7="",SUMIFS('日次入力'!$I$5:$I$3004,'日次入力'!$C$5:$C$3004,$A54,'日次入力'!$B$5:$B$3004,G$4),SUMIFS('日次入力'!$I$5:$I$3004,'日次入力'!$C$5:$C$3004,$A54,'日次入力'!$B$5:$B$3004,G$4,'日次入力'!$N$5:$N$3004,'設定'!$B$7)))</f>
        <v/>
      </c>
      <c r="H54" s="47">
        <f>IF(OR($A54="",H$4=""),"",IF('設定'!$B$7="",SUMIFS('日次入力'!$I$5:$I$3004,'日次入力'!$C$5:$C$3004,$A54,'日次入力'!$B$5:$B$3004,H$4),SUMIFS('日次入力'!$I$5:$I$3004,'日次入力'!$C$5:$C$3004,$A54,'日次入力'!$B$5:$B$3004,H$4,'日次入力'!$N$5:$N$3004,'設定'!$B$7)))</f>
        <v/>
      </c>
      <c r="I54" s="47">
        <f>IF(OR($A54="",I$4=""),"",IF('設定'!$B$7="",SUMIFS('日次入力'!$I$5:$I$3004,'日次入力'!$C$5:$C$3004,$A54,'日次入力'!$B$5:$B$3004,I$4),SUMIFS('日次入力'!$I$5:$I$3004,'日次入力'!$C$5:$C$3004,$A54,'日次入力'!$B$5:$B$3004,I$4,'日次入力'!$N$5:$N$3004,'設定'!$B$7)))</f>
        <v/>
      </c>
      <c r="J54" s="47">
        <f>IF(OR($A54="",J$4=""),"",IF('設定'!$B$7="",SUMIFS('日次入力'!$I$5:$I$3004,'日次入力'!$C$5:$C$3004,$A54,'日次入力'!$B$5:$B$3004,J$4),SUMIFS('日次入力'!$I$5:$I$3004,'日次入力'!$C$5:$C$3004,$A54,'日次入力'!$B$5:$B$3004,J$4,'日次入力'!$N$5:$N$3004,'設定'!$B$7)))</f>
        <v/>
      </c>
      <c r="K54" s="47">
        <f>IF(OR($A54="",K$4=""),"",IF('設定'!$B$7="",SUMIFS('日次入力'!$I$5:$I$3004,'日次入力'!$C$5:$C$3004,$A54,'日次入力'!$B$5:$B$3004,K$4),SUMIFS('日次入力'!$I$5:$I$3004,'日次入力'!$C$5:$C$3004,$A54,'日次入力'!$B$5:$B$3004,K$4,'日次入力'!$N$5:$N$3004,'設定'!$B$7)))</f>
        <v/>
      </c>
      <c r="L54" s="47">
        <f>IF(OR($A54="",L$4=""),"",IF('設定'!$B$7="",SUMIFS('日次入力'!$I$5:$I$3004,'日次入力'!$C$5:$C$3004,$A54,'日次入力'!$B$5:$B$3004,L$4),SUMIFS('日次入力'!$I$5:$I$3004,'日次入力'!$C$5:$C$3004,$A54,'日次入力'!$B$5:$B$3004,L$4,'日次入力'!$N$5:$N$3004,'設定'!$B$7)))</f>
        <v/>
      </c>
      <c r="M54" s="47">
        <f>IF(OR($A54="",M$4=""),"",IF('設定'!$B$7="",SUMIFS('日次入力'!$I$5:$I$3004,'日次入力'!$C$5:$C$3004,$A54,'日次入力'!$B$5:$B$3004,M$4),SUMIFS('日次入力'!$I$5:$I$3004,'日次入力'!$C$5:$C$3004,$A54,'日次入力'!$B$5:$B$3004,M$4,'日次入力'!$N$5:$N$3004,'設定'!$B$7)))</f>
        <v/>
      </c>
      <c r="N54" s="47">
        <f>IF(OR($A54="",N$4=""),"",IF('設定'!$B$7="",SUMIFS('日次入力'!$I$5:$I$3004,'日次入力'!$C$5:$C$3004,$A54,'日次入力'!$B$5:$B$3004,N$4),SUMIFS('日次入力'!$I$5:$I$3004,'日次入力'!$C$5:$C$3004,$A54,'日次入力'!$B$5:$B$3004,N$4,'日次入力'!$N$5:$N$3004,'設定'!$B$7)))</f>
        <v/>
      </c>
      <c r="O54" s="47">
        <f>IF(OR($A54="",O$4=""),"",IF('設定'!$B$7="",SUMIFS('日次入力'!$I$5:$I$3004,'日次入力'!$C$5:$C$3004,$A54,'日次入力'!$B$5:$B$3004,O$4),SUMIFS('日次入力'!$I$5:$I$3004,'日次入力'!$C$5:$C$3004,$A54,'日次入力'!$B$5:$B$3004,O$4,'日次入力'!$N$5:$N$3004,'設定'!$B$7)))</f>
        <v/>
      </c>
      <c r="P54" s="47">
        <f>IF(OR($A54="",P$4=""),"",IF('設定'!$B$7="",SUMIFS('日次入力'!$I$5:$I$3004,'日次入力'!$C$5:$C$3004,$A54,'日次入力'!$B$5:$B$3004,P$4),SUMIFS('日次入力'!$I$5:$I$3004,'日次入力'!$C$5:$C$3004,$A54,'日次入力'!$B$5:$B$3004,P$4,'日次入力'!$N$5:$N$3004,'設定'!$B$7)))</f>
        <v/>
      </c>
      <c r="Q54" s="47">
        <f>IF(OR($A54="",Q$4=""),"",IF('設定'!$B$7="",SUMIFS('日次入力'!$I$5:$I$3004,'日次入力'!$C$5:$C$3004,$A54,'日次入力'!$B$5:$B$3004,Q$4),SUMIFS('日次入力'!$I$5:$I$3004,'日次入力'!$C$5:$C$3004,$A54,'日次入力'!$B$5:$B$3004,Q$4,'日次入力'!$N$5:$N$3004,'設定'!$B$7)))</f>
        <v/>
      </c>
      <c r="R54" s="47">
        <f>IF(OR($A54="",R$4=""),"",IF('設定'!$B$7="",SUMIFS('日次入力'!$I$5:$I$3004,'日次入力'!$C$5:$C$3004,$A54,'日次入力'!$B$5:$B$3004,R$4),SUMIFS('日次入力'!$I$5:$I$3004,'日次入力'!$C$5:$C$3004,$A54,'日次入力'!$B$5:$B$3004,R$4,'日次入力'!$N$5:$N$3004,'設定'!$B$7)))</f>
        <v/>
      </c>
      <c r="S54" s="47">
        <f>IF(OR($A54="",S$4=""),"",IF('設定'!$B$7="",SUMIFS('日次入力'!$I$5:$I$3004,'日次入力'!$C$5:$C$3004,$A54,'日次入力'!$B$5:$B$3004,S$4),SUMIFS('日次入力'!$I$5:$I$3004,'日次入力'!$C$5:$C$3004,$A54,'日次入力'!$B$5:$B$3004,S$4,'日次入力'!$N$5:$N$3004,'設定'!$B$7)))</f>
        <v/>
      </c>
      <c r="T54" s="47">
        <f>IF(OR($A54="",T$4=""),"",IF('設定'!$B$7="",SUMIFS('日次入力'!$I$5:$I$3004,'日次入力'!$C$5:$C$3004,$A54,'日次入力'!$B$5:$B$3004,T$4),SUMIFS('日次入力'!$I$5:$I$3004,'日次入力'!$C$5:$C$3004,$A54,'日次入力'!$B$5:$B$3004,T$4,'日次入力'!$N$5:$N$3004,'設定'!$B$7)))</f>
        <v/>
      </c>
      <c r="U54" s="47">
        <f>IF(OR($A54="",U$4=""),"",IF('設定'!$B$7="",SUMIFS('日次入力'!$I$5:$I$3004,'日次入力'!$C$5:$C$3004,$A54,'日次入力'!$B$5:$B$3004,U$4),SUMIFS('日次入力'!$I$5:$I$3004,'日次入力'!$C$5:$C$3004,$A54,'日次入力'!$B$5:$B$3004,U$4,'日次入力'!$N$5:$N$3004,'設定'!$B$7)))</f>
        <v/>
      </c>
      <c r="V54" s="47">
        <f>IF(OR($A54="",V$4=""),"",IF('設定'!$B$7="",SUMIFS('日次入力'!$I$5:$I$3004,'日次入力'!$C$5:$C$3004,$A54,'日次入力'!$B$5:$B$3004,V$4),SUMIFS('日次入力'!$I$5:$I$3004,'日次入力'!$C$5:$C$3004,$A54,'日次入力'!$B$5:$B$3004,V$4,'日次入力'!$N$5:$N$3004,'設定'!$B$7)))</f>
        <v/>
      </c>
      <c r="W54" s="73">
        <f>IF($A54="","",SUM(C54:V54))</f>
        <v/>
      </c>
    </row>
    <row r="55" ht="17" customHeight="1">
      <c r="A55" s="32">
        <f>IF('案件'!$A55="","",'案件'!$A55)</f>
        <v/>
      </c>
      <c r="B55" s="29">
        <f>IF($A55="","",'案件'!$B55&amp;"")</f>
        <v/>
      </c>
      <c r="C55" s="47">
        <f>IF(OR($A55="",C$4=""),"",IF('設定'!$B$7="",SUMIFS('日次入力'!$I$5:$I$3004,'日次入力'!$C$5:$C$3004,$A55,'日次入力'!$B$5:$B$3004,C$4),SUMIFS('日次入力'!$I$5:$I$3004,'日次入力'!$C$5:$C$3004,$A55,'日次入力'!$B$5:$B$3004,C$4,'日次入力'!$N$5:$N$3004,'設定'!$B$7)))</f>
        <v/>
      </c>
      <c r="D55" s="47">
        <f>IF(OR($A55="",D$4=""),"",IF('設定'!$B$7="",SUMIFS('日次入力'!$I$5:$I$3004,'日次入力'!$C$5:$C$3004,$A55,'日次入力'!$B$5:$B$3004,D$4),SUMIFS('日次入力'!$I$5:$I$3004,'日次入力'!$C$5:$C$3004,$A55,'日次入力'!$B$5:$B$3004,D$4,'日次入力'!$N$5:$N$3004,'設定'!$B$7)))</f>
        <v/>
      </c>
      <c r="E55" s="47">
        <f>IF(OR($A55="",E$4=""),"",IF('設定'!$B$7="",SUMIFS('日次入力'!$I$5:$I$3004,'日次入力'!$C$5:$C$3004,$A55,'日次入力'!$B$5:$B$3004,E$4),SUMIFS('日次入力'!$I$5:$I$3004,'日次入力'!$C$5:$C$3004,$A55,'日次入力'!$B$5:$B$3004,E$4,'日次入力'!$N$5:$N$3004,'設定'!$B$7)))</f>
        <v/>
      </c>
      <c r="F55" s="47">
        <f>IF(OR($A55="",F$4=""),"",IF('設定'!$B$7="",SUMIFS('日次入力'!$I$5:$I$3004,'日次入力'!$C$5:$C$3004,$A55,'日次入力'!$B$5:$B$3004,F$4),SUMIFS('日次入力'!$I$5:$I$3004,'日次入力'!$C$5:$C$3004,$A55,'日次入力'!$B$5:$B$3004,F$4,'日次入力'!$N$5:$N$3004,'設定'!$B$7)))</f>
        <v/>
      </c>
      <c r="G55" s="47">
        <f>IF(OR($A55="",G$4=""),"",IF('設定'!$B$7="",SUMIFS('日次入力'!$I$5:$I$3004,'日次入力'!$C$5:$C$3004,$A55,'日次入力'!$B$5:$B$3004,G$4),SUMIFS('日次入力'!$I$5:$I$3004,'日次入力'!$C$5:$C$3004,$A55,'日次入力'!$B$5:$B$3004,G$4,'日次入力'!$N$5:$N$3004,'設定'!$B$7)))</f>
        <v/>
      </c>
      <c r="H55" s="47">
        <f>IF(OR($A55="",H$4=""),"",IF('設定'!$B$7="",SUMIFS('日次入力'!$I$5:$I$3004,'日次入力'!$C$5:$C$3004,$A55,'日次入力'!$B$5:$B$3004,H$4),SUMIFS('日次入力'!$I$5:$I$3004,'日次入力'!$C$5:$C$3004,$A55,'日次入力'!$B$5:$B$3004,H$4,'日次入力'!$N$5:$N$3004,'設定'!$B$7)))</f>
        <v/>
      </c>
      <c r="I55" s="47">
        <f>IF(OR($A55="",I$4=""),"",IF('設定'!$B$7="",SUMIFS('日次入力'!$I$5:$I$3004,'日次入力'!$C$5:$C$3004,$A55,'日次入力'!$B$5:$B$3004,I$4),SUMIFS('日次入力'!$I$5:$I$3004,'日次入力'!$C$5:$C$3004,$A55,'日次入力'!$B$5:$B$3004,I$4,'日次入力'!$N$5:$N$3004,'設定'!$B$7)))</f>
        <v/>
      </c>
      <c r="J55" s="47">
        <f>IF(OR($A55="",J$4=""),"",IF('設定'!$B$7="",SUMIFS('日次入力'!$I$5:$I$3004,'日次入力'!$C$5:$C$3004,$A55,'日次入力'!$B$5:$B$3004,J$4),SUMIFS('日次入力'!$I$5:$I$3004,'日次入力'!$C$5:$C$3004,$A55,'日次入力'!$B$5:$B$3004,J$4,'日次入力'!$N$5:$N$3004,'設定'!$B$7)))</f>
        <v/>
      </c>
      <c r="K55" s="47">
        <f>IF(OR($A55="",K$4=""),"",IF('設定'!$B$7="",SUMIFS('日次入力'!$I$5:$I$3004,'日次入力'!$C$5:$C$3004,$A55,'日次入力'!$B$5:$B$3004,K$4),SUMIFS('日次入力'!$I$5:$I$3004,'日次入力'!$C$5:$C$3004,$A55,'日次入力'!$B$5:$B$3004,K$4,'日次入力'!$N$5:$N$3004,'設定'!$B$7)))</f>
        <v/>
      </c>
      <c r="L55" s="47">
        <f>IF(OR($A55="",L$4=""),"",IF('設定'!$B$7="",SUMIFS('日次入力'!$I$5:$I$3004,'日次入力'!$C$5:$C$3004,$A55,'日次入力'!$B$5:$B$3004,L$4),SUMIFS('日次入力'!$I$5:$I$3004,'日次入力'!$C$5:$C$3004,$A55,'日次入力'!$B$5:$B$3004,L$4,'日次入力'!$N$5:$N$3004,'設定'!$B$7)))</f>
        <v/>
      </c>
      <c r="M55" s="47">
        <f>IF(OR($A55="",M$4=""),"",IF('設定'!$B$7="",SUMIFS('日次入力'!$I$5:$I$3004,'日次入力'!$C$5:$C$3004,$A55,'日次入力'!$B$5:$B$3004,M$4),SUMIFS('日次入力'!$I$5:$I$3004,'日次入力'!$C$5:$C$3004,$A55,'日次入力'!$B$5:$B$3004,M$4,'日次入力'!$N$5:$N$3004,'設定'!$B$7)))</f>
        <v/>
      </c>
      <c r="N55" s="47">
        <f>IF(OR($A55="",N$4=""),"",IF('設定'!$B$7="",SUMIFS('日次入力'!$I$5:$I$3004,'日次入力'!$C$5:$C$3004,$A55,'日次入力'!$B$5:$B$3004,N$4),SUMIFS('日次入力'!$I$5:$I$3004,'日次入力'!$C$5:$C$3004,$A55,'日次入力'!$B$5:$B$3004,N$4,'日次入力'!$N$5:$N$3004,'設定'!$B$7)))</f>
        <v/>
      </c>
      <c r="O55" s="47">
        <f>IF(OR($A55="",O$4=""),"",IF('設定'!$B$7="",SUMIFS('日次入力'!$I$5:$I$3004,'日次入力'!$C$5:$C$3004,$A55,'日次入力'!$B$5:$B$3004,O$4),SUMIFS('日次入力'!$I$5:$I$3004,'日次入力'!$C$5:$C$3004,$A55,'日次入力'!$B$5:$B$3004,O$4,'日次入力'!$N$5:$N$3004,'設定'!$B$7)))</f>
        <v/>
      </c>
      <c r="P55" s="47">
        <f>IF(OR($A55="",P$4=""),"",IF('設定'!$B$7="",SUMIFS('日次入力'!$I$5:$I$3004,'日次入力'!$C$5:$C$3004,$A55,'日次入力'!$B$5:$B$3004,P$4),SUMIFS('日次入力'!$I$5:$I$3004,'日次入力'!$C$5:$C$3004,$A55,'日次入力'!$B$5:$B$3004,P$4,'日次入力'!$N$5:$N$3004,'設定'!$B$7)))</f>
        <v/>
      </c>
      <c r="Q55" s="47">
        <f>IF(OR($A55="",Q$4=""),"",IF('設定'!$B$7="",SUMIFS('日次入力'!$I$5:$I$3004,'日次入力'!$C$5:$C$3004,$A55,'日次入力'!$B$5:$B$3004,Q$4),SUMIFS('日次入力'!$I$5:$I$3004,'日次入力'!$C$5:$C$3004,$A55,'日次入力'!$B$5:$B$3004,Q$4,'日次入力'!$N$5:$N$3004,'設定'!$B$7)))</f>
        <v/>
      </c>
      <c r="R55" s="47">
        <f>IF(OR($A55="",R$4=""),"",IF('設定'!$B$7="",SUMIFS('日次入力'!$I$5:$I$3004,'日次入力'!$C$5:$C$3004,$A55,'日次入力'!$B$5:$B$3004,R$4),SUMIFS('日次入力'!$I$5:$I$3004,'日次入力'!$C$5:$C$3004,$A55,'日次入力'!$B$5:$B$3004,R$4,'日次入力'!$N$5:$N$3004,'設定'!$B$7)))</f>
        <v/>
      </c>
      <c r="S55" s="47">
        <f>IF(OR($A55="",S$4=""),"",IF('設定'!$B$7="",SUMIFS('日次入力'!$I$5:$I$3004,'日次入力'!$C$5:$C$3004,$A55,'日次入力'!$B$5:$B$3004,S$4),SUMIFS('日次入力'!$I$5:$I$3004,'日次入力'!$C$5:$C$3004,$A55,'日次入力'!$B$5:$B$3004,S$4,'日次入力'!$N$5:$N$3004,'設定'!$B$7)))</f>
        <v/>
      </c>
      <c r="T55" s="47">
        <f>IF(OR($A55="",T$4=""),"",IF('設定'!$B$7="",SUMIFS('日次入力'!$I$5:$I$3004,'日次入力'!$C$5:$C$3004,$A55,'日次入力'!$B$5:$B$3004,T$4),SUMIFS('日次入力'!$I$5:$I$3004,'日次入力'!$C$5:$C$3004,$A55,'日次入力'!$B$5:$B$3004,T$4,'日次入力'!$N$5:$N$3004,'設定'!$B$7)))</f>
        <v/>
      </c>
      <c r="U55" s="47">
        <f>IF(OR($A55="",U$4=""),"",IF('設定'!$B$7="",SUMIFS('日次入力'!$I$5:$I$3004,'日次入力'!$C$5:$C$3004,$A55,'日次入力'!$B$5:$B$3004,U$4),SUMIFS('日次入力'!$I$5:$I$3004,'日次入力'!$C$5:$C$3004,$A55,'日次入力'!$B$5:$B$3004,U$4,'日次入力'!$N$5:$N$3004,'設定'!$B$7)))</f>
        <v/>
      </c>
      <c r="V55" s="47">
        <f>IF(OR($A55="",V$4=""),"",IF('設定'!$B$7="",SUMIFS('日次入力'!$I$5:$I$3004,'日次入力'!$C$5:$C$3004,$A55,'日次入力'!$B$5:$B$3004,V$4),SUMIFS('日次入力'!$I$5:$I$3004,'日次入力'!$C$5:$C$3004,$A55,'日次入力'!$B$5:$B$3004,V$4,'日次入力'!$N$5:$N$3004,'設定'!$B$7)))</f>
        <v/>
      </c>
      <c r="W55" s="73">
        <f>IF($A55="","",SUM(C55:V55))</f>
        <v/>
      </c>
    </row>
    <row r="56" ht="17" customHeight="1">
      <c r="A56" s="32">
        <f>IF('案件'!$A56="","",'案件'!$A56)</f>
        <v/>
      </c>
      <c r="B56" s="29">
        <f>IF($A56="","",'案件'!$B56&amp;"")</f>
        <v/>
      </c>
      <c r="C56" s="47">
        <f>IF(OR($A56="",C$4=""),"",IF('設定'!$B$7="",SUMIFS('日次入力'!$I$5:$I$3004,'日次入力'!$C$5:$C$3004,$A56,'日次入力'!$B$5:$B$3004,C$4),SUMIFS('日次入力'!$I$5:$I$3004,'日次入力'!$C$5:$C$3004,$A56,'日次入力'!$B$5:$B$3004,C$4,'日次入力'!$N$5:$N$3004,'設定'!$B$7)))</f>
        <v/>
      </c>
      <c r="D56" s="47">
        <f>IF(OR($A56="",D$4=""),"",IF('設定'!$B$7="",SUMIFS('日次入力'!$I$5:$I$3004,'日次入力'!$C$5:$C$3004,$A56,'日次入力'!$B$5:$B$3004,D$4),SUMIFS('日次入力'!$I$5:$I$3004,'日次入力'!$C$5:$C$3004,$A56,'日次入力'!$B$5:$B$3004,D$4,'日次入力'!$N$5:$N$3004,'設定'!$B$7)))</f>
        <v/>
      </c>
      <c r="E56" s="47">
        <f>IF(OR($A56="",E$4=""),"",IF('設定'!$B$7="",SUMIFS('日次入力'!$I$5:$I$3004,'日次入力'!$C$5:$C$3004,$A56,'日次入力'!$B$5:$B$3004,E$4),SUMIFS('日次入力'!$I$5:$I$3004,'日次入力'!$C$5:$C$3004,$A56,'日次入力'!$B$5:$B$3004,E$4,'日次入力'!$N$5:$N$3004,'設定'!$B$7)))</f>
        <v/>
      </c>
      <c r="F56" s="47">
        <f>IF(OR($A56="",F$4=""),"",IF('設定'!$B$7="",SUMIFS('日次入力'!$I$5:$I$3004,'日次入力'!$C$5:$C$3004,$A56,'日次入力'!$B$5:$B$3004,F$4),SUMIFS('日次入力'!$I$5:$I$3004,'日次入力'!$C$5:$C$3004,$A56,'日次入力'!$B$5:$B$3004,F$4,'日次入力'!$N$5:$N$3004,'設定'!$B$7)))</f>
        <v/>
      </c>
      <c r="G56" s="47">
        <f>IF(OR($A56="",G$4=""),"",IF('設定'!$B$7="",SUMIFS('日次入力'!$I$5:$I$3004,'日次入力'!$C$5:$C$3004,$A56,'日次入力'!$B$5:$B$3004,G$4),SUMIFS('日次入力'!$I$5:$I$3004,'日次入力'!$C$5:$C$3004,$A56,'日次入力'!$B$5:$B$3004,G$4,'日次入力'!$N$5:$N$3004,'設定'!$B$7)))</f>
        <v/>
      </c>
      <c r="H56" s="47">
        <f>IF(OR($A56="",H$4=""),"",IF('設定'!$B$7="",SUMIFS('日次入力'!$I$5:$I$3004,'日次入力'!$C$5:$C$3004,$A56,'日次入力'!$B$5:$B$3004,H$4),SUMIFS('日次入力'!$I$5:$I$3004,'日次入力'!$C$5:$C$3004,$A56,'日次入力'!$B$5:$B$3004,H$4,'日次入力'!$N$5:$N$3004,'設定'!$B$7)))</f>
        <v/>
      </c>
      <c r="I56" s="47">
        <f>IF(OR($A56="",I$4=""),"",IF('設定'!$B$7="",SUMIFS('日次入力'!$I$5:$I$3004,'日次入力'!$C$5:$C$3004,$A56,'日次入力'!$B$5:$B$3004,I$4),SUMIFS('日次入力'!$I$5:$I$3004,'日次入力'!$C$5:$C$3004,$A56,'日次入力'!$B$5:$B$3004,I$4,'日次入力'!$N$5:$N$3004,'設定'!$B$7)))</f>
        <v/>
      </c>
      <c r="J56" s="47">
        <f>IF(OR($A56="",J$4=""),"",IF('設定'!$B$7="",SUMIFS('日次入力'!$I$5:$I$3004,'日次入力'!$C$5:$C$3004,$A56,'日次入力'!$B$5:$B$3004,J$4),SUMIFS('日次入力'!$I$5:$I$3004,'日次入力'!$C$5:$C$3004,$A56,'日次入力'!$B$5:$B$3004,J$4,'日次入力'!$N$5:$N$3004,'設定'!$B$7)))</f>
        <v/>
      </c>
      <c r="K56" s="47">
        <f>IF(OR($A56="",K$4=""),"",IF('設定'!$B$7="",SUMIFS('日次入力'!$I$5:$I$3004,'日次入力'!$C$5:$C$3004,$A56,'日次入力'!$B$5:$B$3004,K$4),SUMIFS('日次入力'!$I$5:$I$3004,'日次入力'!$C$5:$C$3004,$A56,'日次入力'!$B$5:$B$3004,K$4,'日次入力'!$N$5:$N$3004,'設定'!$B$7)))</f>
        <v/>
      </c>
      <c r="L56" s="47">
        <f>IF(OR($A56="",L$4=""),"",IF('設定'!$B$7="",SUMIFS('日次入力'!$I$5:$I$3004,'日次入力'!$C$5:$C$3004,$A56,'日次入力'!$B$5:$B$3004,L$4),SUMIFS('日次入力'!$I$5:$I$3004,'日次入力'!$C$5:$C$3004,$A56,'日次入力'!$B$5:$B$3004,L$4,'日次入力'!$N$5:$N$3004,'設定'!$B$7)))</f>
        <v/>
      </c>
      <c r="M56" s="47">
        <f>IF(OR($A56="",M$4=""),"",IF('設定'!$B$7="",SUMIFS('日次入力'!$I$5:$I$3004,'日次入力'!$C$5:$C$3004,$A56,'日次入力'!$B$5:$B$3004,M$4),SUMIFS('日次入力'!$I$5:$I$3004,'日次入力'!$C$5:$C$3004,$A56,'日次入力'!$B$5:$B$3004,M$4,'日次入力'!$N$5:$N$3004,'設定'!$B$7)))</f>
        <v/>
      </c>
      <c r="N56" s="47">
        <f>IF(OR($A56="",N$4=""),"",IF('設定'!$B$7="",SUMIFS('日次入力'!$I$5:$I$3004,'日次入力'!$C$5:$C$3004,$A56,'日次入力'!$B$5:$B$3004,N$4),SUMIFS('日次入力'!$I$5:$I$3004,'日次入力'!$C$5:$C$3004,$A56,'日次入力'!$B$5:$B$3004,N$4,'日次入力'!$N$5:$N$3004,'設定'!$B$7)))</f>
        <v/>
      </c>
      <c r="O56" s="47">
        <f>IF(OR($A56="",O$4=""),"",IF('設定'!$B$7="",SUMIFS('日次入力'!$I$5:$I$3004,'日次入力'!$C$5:$C$3004,$A56,'日次入力'!$B$5:$B$3004,O$4),SUMIFS('日次入力'!$I$5:$I$3004,'日次入力'!$C$5:$C$3004,$A56,'日次入力'!$B$5:$B$3004,O$4,'日次入力'!$N$5:$N$3004,'設定'!$B$7)))</f>
        <v/>
      </c>
      <c r="P56" s="47">
        <f>IF(OR($A56="",P$4=""),"",IF('設定'!$B$7="",SUMIFS('日次入力'!$I$5:$I$3004,'日次入力'!$C$5:$C$3004,$A56,'日次入力'!$B$5:$B$3004,P$4),SUMIFS('日次入力'!$I$5:$I$3004,'日次入力'!$C$5:$C$3004,$A56,'日次入力'!$B$5:$B$3004,P$4,'日次入力'!$N$5:$N$3004,'設定'!$B$7)))</f>
        <v/>
      </c>
      <c r="Q56" s="47">
        <f>IF(OR($A56="",Q$4=""),"",IF('設定'!$B$7="",SUMIFS('日次入力'!$I$5:$I$3004,'日次入力'!$C$5:$C$3004,$A56,'日次入力'!$B$5:$B$3004,Q$4),SUMIFS('日次入力'!$I$5:$I$3004,'日次入力'!$C$5:$C$3004,$A56,'日次入力'!$B$5:$B$3004,Q$4,'日次入力'!$N$5:$N$3004,'設定'!$B$7)))</f>
        <v/>
      </c>
      <c r="R56" s="47">
        <f>IF(OR($A56="",R$4=""),"",IF('設定'!$B$7="",SUMIFS('日次入力'!$I$5:$I$3004,'日次入力'!$C$5:$C$3004,$A56,'日次入力'!$B$5:$B$3004,R$4),SUMIFS('日次入力'!$I$5:$I$3004,'日次入力'!$C$5:$C$3004,$A56,'日次入力'!$B$5:$B$3004,R$4,'日次入力'!$N$5:$N$3004,'設定'!$B$7)))</f>
        <v/>
      </c>
      <c r="S56" s="47">
        <f>IF(OR($A56="",S$4=""),"",IF('設定'!$B$7="",SUMIFS('日次入力'!$I$5:$I$3004,'日次入力'!$C$5:$C$3004,$A56,'日次入力'!$B$5:$B$3004,S$4),SUMIFS('日次入力'!$I$5:$I$3004,'日次入力'!$C$5:$C$3004,$A56,'日次入力'!$B$5:$B$3004,S$4,'日次入力'!$N$5:$N$3004,'設定'!$B$7)))</f>
        <v/>
      </c>
      <c r="T56" s="47">
        <f>IF(OR($A56="",T$4=""),"",IF('設定'!$B$7="",SUMIFS('日次入力'!$I$5:$I$3004,'日次入力'!$C$5:$C$3004,$A56,'日次入力'!$B$5:$B$3004,T$4),SUMIFS('日次入力'!$I$5:$I$3004,'日次入力'!$C$5:$C$3004,$A56,'日次入力'!$B$5:$B$3004,T$4,'日次入力'!$N$5:$N$3004,'設定'!$B$7)))</f>
        <v/>
      </c>
      <c r="U56" s="47">
        <f>IF(OR($A56="",U$4=""),"",IF('設定'!$B$7="",SUMIFS('日次入力'!$I$5:$I$3004,'日次入力'!$C$5:$C$3004,$A56,'日次入力'!$B$5:$B$3004,U$4),SUMIFS('日次入力'!$I$5:$I$3004,'日次入力'!$C$5:$C$3004,$A56,'日次入力'!$B$5:$B$3004,U$4,'日次入力'!$N$5:$N$3004,'設定'!$B$7)))</f>
        <v/>
      </c>
      <c r="V56" s="47">
        <f>IF(OR($A56="",V$4=""),"",IF('設定'!$B$7="",SUMIFS('日次入力'!$I$5:$I$3004,'日次入力'!$C$5:$C$3004,$A56,'日次入力'!$B$5:$B$3004,V$4),SUMIFS('日次入力'!$I$5:$I$3004,'日次入力'!$C$5:$C$3004,$A56,'日次入力'!$B$5:$B$3004,V$4,'日次入力'!$N$5:$N$3004,'設定'!$B$7)))</f>
        <v/>
      </c>
      <c r="W56" s="73">
        <f>IF($A56="","",SUM(C56:V56))</f>
        <v/>
      </c>
    </row>
    <row r="57" ht="17" customHeight="1">
      <c r="A57" s="32">
        <f>IF('案件'!$A57="","",'案件'!$A57)</f>
        <v/>
      </c>
      <c r="B57" s="29">
        <f>IF($A57="","",'案件'!$B57&amp;"")</f>
        <v/>
      </c>
      <c r="C57" s="47">
        <f>IF(OR($A57="",C$4=""),"",IF('設定'!$B$7="",SUMIFS('日次入力'!$I$5:$I$3004,'日次入力'!$C$5:$C$3004,$A57,'日次入力'!$B$5:$B$3004,C$4),SUMIFS('日次入力'!$I$5:$I$3004,'日次入力'!$C$5:$C$3004,$A57,'日次入力'!$B$5:$B$3004,C$4,'日次入力'!$N$5:$N$3004,'設定'!$B$7)))</f>
        <v/>
      </c>
      <c r="D57" s="47">
        <f>IF(OR($A57="",D$4=""),"",IF('設定'!$B$7="",SUMIFS('日次入力'!$I$5:$I$3004,'日次入力'!$C$5:$C$3004,$A57,'日次入力'!$B$5:$B$3004,D$4),SUMIFS('日次入力'!$I$5:$I$3004,'日次入力'!$C$5:$C$3004,$A57,'日次入力'!$B$5:$B$3004,D$4,'日次入力'!$N$5:$N$3004,'設定'!$B$7)))</f>
        <v/>
      </c>
      <c r="E57" s="47">
        <f>IF(OR($A57="",E$4=""),"",IF('設定'!$B$7="",SUMIFS('日次入力'!$I$5:$I$3004,'日次入力'!$C$5:$C$3004,$A57,'日次入力'!$B$5:$B$3004,E$4),SUMIFS('日次入力'!$I$5:$I$3004,'日次入力'!$C$5:$C$3004,$A57,'日次入力'!$B$5:$B$3004,E$4,'日次入力'!$N$5:$N$3004,'設定'!$B$7)))</f>
        <v/>
      </c>
      <c r="F57" s="47">
        <f>IF(OR($A57="",F$4=""),"",IF('設定'!$B$7="",SUMIFS('日次入力'!$I$5:$I$3004,'日次入力'!$C$5:$C$3004,$A57,'日次入力'!$B$5:$B$3004,F$4),SUMIFS('日次入力'!$I$5:$I$3004,'日次入力'!$C$5:$C$3004,$A57,'日次入力'!$B$5:$B$3004,F$4,'日次入力'!$N$5:$N$3004,'設定'!$B$7)))</f>
        <v/>
      </c>
      <c r="G57" s="47">
        <f>IF(OR($A57="",G$4=""),"",IF('設定'!$B$7="",SUMIFS('日次入力'!$I$5:$I$3004,'日次入力'!$C$5:$C$3004,$A57,'日次入力'!$B$5:$B$3004,G$4),SUMIFS('日次入力'!$I$5:$I$3004,'日次入力'!$C$5:$C$3004,$A57,'日次入力'!$B$5:$B$3004,G$4,'日次入力'!$N$5:$N$3004,'設定'!$B$7)))</f>
        <v/>
      </c>
      <c r="H57" s="47">
        <f>IF(OR($A57="",H$4=""),"",IF('設定'!$B$7="",SUMIFS('日次入力'!$I$5:$I$3004,'日次入力'!$C$5:$C$3004,$A57,'日次入力'!$B$5:$B$3004,H$4),SUMIFS('日次入力'!$I$5:$I$3004,'日次入力'!$C$5:$C$3004,$A57,'日次入力'!$B$5:$B$3004,H$4,'日次入力'!$N$5:$N$3004,'設定'!$B$7)))</f>
        <v/>
      </c>
      <c r="I57" s="47">
        <f>IF(OR($A57="",I$4=""),"",IF('設定'!$B$7="",SUMIFS('日次入力'!$I$5:$I$3004,'日次入力'!$C$5:$C$3004,$A57,'日次入力'!$B$5:$B$3004,I$4),SUMIFS('日次入力'!$I$5:$I$3004,'日次入力'!$C$5:$C$3004,$A57,'日次入力'!$B$5:$B$3004,I$4,'日次入力'!$N$5:$N$3004,'設定'!$B$7)))</f>
        <v/>
      </c>
      <c r="J57" s="47">
        <f>IF(OR($A57="",J$4=""),"",IF('設定'!$B$7="",SUMIFS('日次入力'!$I$5:$I$3004,'日次入力'!$C$5:$C$3004,$A57,'日次入力'!$B$5:$B$3004,J$4),SUMIFS('日次入力'!$I$5:$I$3004,'日次入力'!$C$5:$C$3004,$A57,'日次入力'!$B$5:$B$3004,J$4,'日次入力'!$N$5:$N$3004,'設定'!$B$7)))</f>
        <v/>
      </c>
      <c r="K57" s="47">
        <f>IF(OR($A57="",K$4=""),"",IF('設定'!$B$7="",SUMIFS('日次入力'!$I$5:$I$3004,'日次入力'!$C$5:$C$3004,$A57,'日次入力'!$B$5:$B$3004,K$4),SUMIFS('日次入力'!$I$5:$I$3004,'日次入力'!$C$5:$C$3004,$A57,'日次入力'!$B$5:$B$3004,K$4,'日次入力'!$N$5:$N$3004,'設定'!$B$7)))</f>
        <v/>
      </c>
      <c r="L57" s="47">
        <f>IF(OR($A57="",L$4=""),"",IF('設定'!$B$7="",SUMIFS('日次入力'!$I$5:$I$3004,'日次入力'!$C$5:$C$3004,$A57,'日次入力'!$B$5:$B$3004,L$4),SUMIFS('日次入力'!$I$5:$I$3004,'日次入力'!$C$5:$C$3004,$A57,'日次入力'!$B$5:$B$3004,L$4,'日次入力'!$N$5:$N$3004,'設定'!$B$7)))</f>
        <v/>
      </c>
      <c r="M57" s="47">
        <f>IF(OR($A57="",M$4=""),"",IF('設定'!$B$7="",SUMIFS('日次入力'!$I$5:$I$3004,'日次入力'!$C$5:$C$3004,$A57,'日次入力'!$B$5:$B$3004,M$4),SUMIFS('日次入力'!$I$5:$I$3004,'日次入力'!$C$5:$C$3004,$A57,'日次入力'!$B$5:$B$3004,M$4,'日次入力'!$N$5:$N$3004,'設定'!$B$7)))</f>
        <v/>
      </c>
      <c r="N57" s="47">
        <f>IF(OR($A57="",N$4=""),"",IF('設定'!$B$7="",SUMIFS('日次入力'!$I$5:$I$3004,'日次入力'!$C$5:$C$3004,$A57,'日次入力'!$B$5:$B$3004,N$4),SUMIFS('日次入力'!$I$5:$I$3004,'日次入力'!$C$5:$C$3004,$A57,'日次入力'!$B$5:$B$3004,N$4,'日次入力'!$N$5:$N$3004,'設定'!$B$7)))</f>
        <v/>
      </c>
      <c r="O57" s="47">
        <f>IF(OR($A57="",O$4=""),"",IF('設定'!$B$7="",SUMIFS('日次入力'!$I$5:$I$3004,'日次入力'!$C$5:$C$3004,$A57,'日次入力'!$B$5:$B$3004,O$4),SUMIFS('日次入力'!$I$5:$I$3004,'日次入力'!$C$5:$C$3004,$A57,'日次入力'!$B$5:$B$3004,O$4,'日次入力'!$N$5:$N$3004,'設定'!$B$7)))</f>
        <v/>
      </c>
      <c r="P57" s="47">
        <f>IF(OR($A57="",P$4=""),"",IF('設定'!$B$7="",SUMIFS('日次入力'!$I$5:$I$3004,'日次入力'!$C$5:$C$3004,$A57,'日次入力'!$B$5:$B$3004,P$4),SUMIFS('日次入力'!$I$5:$I$3004,'日次入力'!$C$5:$C$3004,$A57,'日次入力'!$B$5:$B$3004,P$4,'日次入力'!$N$5:$N$3004,'設定'!$B$7)))</f>
        <v/>
      </c>
      <c r="Q57" s="47">
        <f>IF(OR($A57="",Q$4=""),"",IF('設定'!$B$7="",SUMIFS('日次入力'!$I$5:$I$3004,'日次入力'!$C$5:$C$3004,$A57,'日次入力'!$B$5:$B$3004,Q$4),SUMIFS('日次入力'!$I$5:$I$3004,'日次入力'!$C$5:$C$3004,$A57,'日次入力'!$B$5:$B$3004,Q$4,'日次入力'!$N$5:$N$3004,'設定'!$B$7)))</f>
        <v/>
      </c>
      <c r="R57" s="47">
        <f>IF(OR($A57="",R$4=""),"",IF('設定'!$B$7="",SUMIFS('日次入力'!$I$5:$I$3004,'日次入力'!$C$5:$C$3004,$A57,'日次入力'!$B$5:$B$3004,R$4),SUMIFS('日次入力'!$I$5:$I$3004,'日次入力'!$C$5:$C$3004,$A57,'日次入力'!$B$5:$B$3004,R$4,'日次入力'!$N$5:$N$3004,'設定'!$B$7)))</f>
        <v/>
      </c>
      <c r="S57" s="47">
        <f>IF(OR($A57="",S$4=""),"",IF('設定'!$B$7="",SUMIFS('日次入力'!$I$5:$I$3004,'日次入力'!$C$5:$C$3004,$A57,'日次入力'!$B$5:$B$3004,S$4),SUMIFS('日次入力'!$I$5:$I$3004,'日次入力'!$C$5:$C$3004,$A57,'日次入力'!$B$5:$B$3004,S$4,'日次入力'!$N$5:$N$3004,'設定'!$B$7)))</f>
        <v/>
      </c>
      <c r="T57" s="47">
        <f>IF(OR($A57="",T$4=""),"",IF('設定'!$B$7="",SUMIFS('日次入力'!$I$5:$I$3004,'日次入力'!$C$5:$C$3004,$A57,'日次入力'!$B$5:$B$3004,T$4),SUMIFS('日次入力'!$I$5:$I$3004,'日次入力'!$C$5:$C$3004,$A57,'日次入力'!$B$5:$B$3004,T$4,'日次入力'!$N$5:$N$3004,'設定'!$B$7)))</f>
        <v/>
      </c>
      <c r="U57" s="47">
        <f>IF(OR($A57="",U$4=""),"",IF('設定'!$B$7="",SUMIFS('日次入力'!$I$5:$I$3004,'日次入力'!$C$5:$C$3004,$A57,'日次入力'!$B$5:$B$3004,U$4),SUMIFS('日次入力'!$I$5:$I$3004,'日次入力'!$C$5:$C$3004,$A57,'日次入力'!$B$5:$B$3004,U$4,'日次入力'!$N$5:$N$3004,'設定'!$B$7)))</f>
        <v/>
      </c>
      <c r="V57" s="47">
        <f>IF(OR($A57="",V$4=""),"",IF('設定'!$B$7="",SUMIFS('日次入力'!$I$5:$I$3004,'日次入力'!$C$5:$C$3004,$A57,'日次入力'!$B$5:$B$3004,V$4),SUMIFS('日次入力'!$I$5:$I$3004,'日次入力'!$C$5:$C$3004,$A57,'日次入力'!$B$5:$B$3004,V$4,'日次入力'!$N$5:$N$3004,'設定'!$B$7)))</f>
        <v/>
      </c>
      <c r="W57" s="73">
        <f>IF($A57="","",SUM(C57:V57))</f>
        <v/>
      </c>
    </row>
    <row r="58" ht="17" customHeight="1">
      <c r="A58" s="32">
        <f>IF('案件'!$A58="","",'案件'!$A58)</f>
        <v/>
      </c>
      <c r="B58" s="29">
        <f>IF($A58="","",'案件'!$B58&amp;"")</f>
        <v/>
      </c>
      <c r="C58" s="47">
        <f>IF(OR($A58="",C$4=""),"",IF('設定'!$B$7="",SUMIFS('日次入力'!$I$5:$I$3004,'日次入力'!$C$5:$C$3004,$A58,'日次入力'!$B$5:$B$3004,C$4),SUMIFS('日次入力'!$I$5:$I$3004,'日次入力'!$C$5:$C$3004,$A58,'日次入力'!$B$5:$B$3004,C$4,'日次入力'!$N$5:$N$3004,'設定'!$B$7)))</f>
        <v/>
      </c>
      <c r="D58" s="47">
        <f>IF(OR($A58="",D$4=""),"",IF('設定'!$B$7="",SUMIFS('日次入力'!$I$5:$I$3004,'日次入力'!$C$5:$C$3004,$A58,'日次入力'!$B$5:$B$3004,D$4),SUMIFS('日次入力'!$I$5:$I$3004,'日次入力'!$C$5:$C$3004,$A58,'日次入力'!$B$5:$B$3004,D$4,'日次入力'!$N$5:$N$3004,'設定'!$B$7)))</f>
        <v/>
      </c>
      <c r="E58" s="47">
        <f>IF(OR($A58="",E$4=""),"",IF('設定'!$B$7="",SUMIFS('日次入力'!$I$5:$I$3004,'日次入力'!$C$5:$C$3004,$A58,'日次入力'!$B$5:$B$3004,E$4),SUMIFS('日次入力'!$I$5:$I$3004,'日次入力'!$C$5:$C$3004,$A58,'日次入力'!$B$5:$B$3004,E$4,'日次入力'!$N$5:$N$3004,'設定'!$B$7)))</f>
        <v/>
      </c>
      <c r="F58" s="47">
        <f>IF(OR($A58="",F$4=""),"",IF('設定'!$B$7="",SUMIFS('日次入力'!$I$5:$I$3004,'日次入力'!$C$5:$C$3004,$A58,'日次入力'!$B$5:$B$3004,F$4),SUMIFS('日次入力'!$I$5:$I$3004,'日次入力'!$C$5:$C$3004,$A58,'日次入力'!$B$5:$B$3004,F$4,'日次入力'!$N$5:$N$3004,'設定'!$B$7)))</f>
        <v/>
      </c>
      <c r="G58" s="47">
        <f>IF(OR($A58="",G$4=""),"",IF('設定'!$B$7="",SUMIFS('日次入力'!$I$5:$I$3004,'日次入力'!$C$5:$C$3004,$A58,'日次入力'!$B$5:$B$3004,G$4),SUMIFS('日次入力'!$I$5:$I$3004,'日次入力'!$C$5:$C$3004,$A58,'日次入力'!$B$5:$B$3004,G$4,'日次入力'!$N$5:$N$3004,'設定'!$B$7)))</f>
        <v/>
      </c>
      <c r="H58" s="47">
        <f>IF(OR($A58="",H$4=""),"",IF('設定'!$B$7="",SUMIFS('日次入力'!$I$5:$I$3004,'日次入力'!$C$5:$C$3004,$A58,'日次入力'!$B$5:$B$3004,H$4),SUMIFS('日次入力'!$I$5:$I$3004,'日次入力'!$C$5:$C$3004,$A58,'日次入力'!$B$5:$B$3004,H$4,'日次入力'!$N$5:$N$3004,'設定'!$B$7)))</f>
        <v/>
      </c>
      <c r="I58" s="47">
        <f>IF(OR($A58="",I$4=""),"",IF('設定'!$B$7="",SUMIFS('日次入力'!$I$5:$I$3004,'日次入力'!$C$5:$C$3004,$A58,'日次入力'!$B$5:$B$3004,I$4),SUMIFS('日次入力'!$I$5:$I$3004,'日次入力'!$C$5:$C$3004,$A58,'日次入力'!$B$5:$B$3004,I$4,'日次入力'!$N$5:$N$3004,'設定'!$B$7)))</f>
        <v/>
      </c>
      <c r="J58" s="47">
        <f>IF(OR($A58="",J$4=""),"",IF('設定'!$B$7="",SUMIFS('日次入力'!$I$5:$I$3004,'日次入力'!$C$5:$C$3004,$A58,'日次入力'!$B$5:$B$3004,J$4),SUMIFS('日次入力'!$I$5:$I$3004,'日次入力'!$C$5:$C$3004,$A58,'日次入力'!$B$5:$B$3004,J$4,'日次入力'!$N$5:$N$3004,'設定'!$B$7)))</f>
        <v/>
      </c>
      <c r="K58" s="47">
        <f>IF(OR($A58="",K$4=""),"",IF('設定'!$B$7="",SUMIFS('日次入力'!$I$5:$I$3004,'日次入力'!$C$5:$C$3004,$A58,'日次入力'!$B$5:$B$3004,K$4),SUMIFS('日次入力'!$I$5:$I$3004,'日次入力'!$C$5:$C$3004,$A58,'日次入力'!$B$5:$B$3004,K$4,'日次入力'!$N$5:$N$3004,'設定'!$B$7)))</f>
        <v/>
      </c>
      <c r="L58" s="47">
        <f>IF(OR($A58="",L$4=""),"",IF('設定'!$B$7="",SUMIFS('日次入力'!$I$5:$I$3004,'日次入力'!$C$5:$C$3004,$A58,'日次入力'!$B$5:$B$3004,L$4),SUMIFS('日次入力'!$I$5:$I$3004,'日次入力'!$C$5:$C$3004,$A58,'日次入力'!$B$5:$B$3004,L$4,'日次入力'!$N$5:$N$3004,'設定'!$B$7)))</f>
        <v/>
      </c>
      <c r="M58" s="47">
        <f>IF(OR($A58="",M$4=""),"",IF('設定'!$B$7="",SUMIFS('日次入力'!$I$5:$I$3004,'日次入力'!$C$5:$C$3004,$A58,'日次入力'!$B$5:$B$3004,M$4),SUMIFS('日次入力'!$I$5:$I$3004,'日次入力'!$C$5:$C$3004,$A58,'日次入力'!$B$5:$B$3004,M$4,'日次入力'!$N$5:$N$3004,'設定'!$B$7)))</f>
        <v/>
      </c>
      <c r="N58" s="47">
        <f>IF(OR($A58="",N$4=""),"",IF('設定'!$B$7="",SUMIFS('日次入力'!$I$5:$I$3004,'日次入力'!$C$5:$C$3004,$A58,'日次入力'!$B$5:$B$3004,N$4),SUMIFS('日次入力'!$I$5:$I$3004,'日次入力'!$C$5:$C$3004,$A58,'日次入力'!$B$5:$B$3004,N$4,'日次入力'!$N$5:$N$3004,'設定'!$B$7)))</f>
        <v/>
      </c>
      <c r="O58" s="47">
        <f>IF(OR($A58="",O$4=""),"",IF('設定'!$B$7="",SUMIFS('日次入力'!$I$5:$I$3004,'日次入力'!$C$5:$C$3004,$A58,'日次入力'!$B$5:$B$3004,O$4),SUMIFS('日次入力'!$I$5:$I$3004,'日次入力'!$C$5:$C$3004,$A58,'日次入力'!$B$5:$B$3004,O$4,'日次入力'!$N$5:$N$3004,'設定'!$B$7)))</f>
        <v/>
      </c>
      <c r="P58" s="47">
        <f>IF(OR($A58="",P$4=""),"",IF('設定'!$B$7="",SUMIFS('日次入力'!$I$5:$I$3004,'日次入力'!$C$5:$C$3004,$A58,'日次入力'!$B$5:$B$3004,P$4),SUMIFS('日次入力'!$I$5:$I$3004,'日次入力'!$C$5:$C$3004,$A58,'日次入力'!$B$5:$B$3004,P$4,'日次入力'!$N$5:$N$3004,'設定'!$B$7)))</f>
        <v/>
      </c>
      <c r="Q58" s="47">
        <f>IF(OR($A58="",Q$4=""),"",IF('設定'!$B$7="",SUMIFS('日次入力'!$I$5:$I$3004,'日次入力'!$C$5:$C$3004,$A58,'日次入力'!$B$5:$B$3004,Q$4),SUMIFS('日次入力'!$I$5:$I$3004,'日次入力'!$C$5:$C$3004,$A58,'日次入力'!$B$5:$B$3004,Q$4,'日次入力'!$N$5:$N$3004,'設定'!$B$7)))</f>
        <v/>
      </c>
      <c r="R58" s="47">
        <f>IF(OR($A58="",R$4=""),"",IF('設定'!$B$7="",SUMIFS('日次入力'!$I$5:$I$3004,'日次入力'!$C$5:$C$3004,$A58,'日次入力'!$B$5:$B$3004,R$4),SUMIFS('日次入力'!$I$5:$I$3004,'日次入力'!$C$5:$C$3004,$A58,'日次入力'!$B$5:$B$3004,R$4,'日次入力'!$N$5:$N$3004,'設定'!$B$7)))</f>
        <v/>
      </c>
      <c r="S58" s="47">
        <f>IF(OR($A58="",S$4=""),"",IF('設定'!$B$7="",SUMIFS('日次入力'!$I$5:$I$3004,'日次入力'!$C$5:$C$3004,$A58,'日次入力'!$B$5:$B$3004,S$4),SUMIFS('日次入力'!$I$5:$I$3004,'日次入力'!$C$5:$C$3004,$A58,'日次入力'!$B$5:$B$3004,S$4,'日次入力'!$N$5:$N$3004,'設定'!$B$7)))</f>
        <v/>
      </c>
      <c r="T58" s="47">
        <f>IF(OR($A58="",T$4=""),"",IF('設定'!$B$7="",SUMIFS('日次入力'!$I$5:$I$3004,'日次入力'!$C$5:$C$3004,$A58,'日次入力'!$B$5:$B$3004,T$4),SUMIFS('日次入力'!$I$5:$I$3004,'日次入力'!$C$5:$C$3004,$A58,'日次入力'!$B$5:$B$3004,T$4,'日次入力'!$N$5:$N$3004,'設定'!$B$7)))</f>
        <v/>
      </c>
      <c r="U58" s="47">
        <f>IF(OR($A58="",U$4=""),"",IF('設定'!$B$7="",SUMIFS('日次入力'!$I$5:$I$3004,'日次入力'!$C$5:$C$3004,$A58,'日次入力'!$B$5:$B$3004,U$4),SUMIFS('日次入力'!$I$5:$I$3004,'日次入力'!$C$5:$C$3004,$A58,'日次入力'!$B$5:$B$3004,U$4,'日次入力'!$N$5:$N$3004,'設定'!$B$7)))</f>
        <v/>
      </c>
      <c r="V58" s="47">
        <f>IF(OR($A58="",V$4=""),"",IF('設定'!$B$7="",SUMIFS('日次入力'!$I$5:$I$3004,'日次入力'!$C$5:$C$3004,$A58,'日次入力'!$B$5:$B$3004,V$4),SUMIFS('日次入力'!$I$5:$I$3004,'日次入力'!$C$5:$C$3004,$A58,'日次入力'!$B$5:$B$3004,V$4,'日次入力'!$N$5:$N$3004,'設定'!$B$7)))</f>
        <v/>
      </c>
      <c r="W58" s="73">
        <f>IF($A58="","",SUM(C58:V58))</f>
        <v/>
      </c>
    </row>
    <row r="59" ht="17" customHeight="1">
      <c r="A59" s="32">
        <f>IF('案件'!$A59="","",'案件'!$A59)</f>
        <v/>
      </c>
      <c r="B59" s="29">
        <f>IF($A59="","",'案件'!$B59&amp;"")</f>
        <v/>
      </c>
      <c r="C59" s="47">
        <f>IF(OR($A59="",C$4=""),"",IF('設定'!$B$7="",SUMIFS('日次入力'!$I$5:$I$3004,'日次入力'!$C$5:$C$3004,$A59,'日次入力'!$B$5:$B$3004,C$4),SUMIFS('日次入力'!$I$5:$I$3004,'日次入力'!$C$5:$C$3004,$A59,'日次入力'!$B$5:$B$3004,C$4,'日次入力'!$N$5:$N$3004,'設定'!$B$7)))</f>
        <v/>
      </c>
      <c r="D59" s="47">
        <f>IF(OR($A59="",D$4=""),"",IF('設定'!$B$7="",SUMIFS('日次入力'!$I$5:$I$3004,'日次入力'!$C$5:$C$3004,$A59,'日次入力'!$B$5:$B$3004,D$4),SUMIFS('日次入力'!$I$5:$I$3004,'日次入力'!$C$5:$C$3004,$A59,'日次入力'!$B$5:$B$3004,D$4,'日次入力'!$N$5:$N$3004,'設定'!$B$7)))</f>
        <v/>
      </c>
      <c r="E59" s="47">
        <f>IF(OR($A59="",E$4=""),"",IF('設定'!$B$7="",SUMIFS('日次入力'!$I$5:$I$3004,'日次入力'!$C$5:$C$3004,$A59,'日次入力'!$B$5:$B$3004,E$4),SUMIFS('日次入力'!$I$5:$I$3004,'日次入力'!$C$5:$C$3004,$A59,'日次入力'!$B$5:$B$3004,E$4,'日次入力'!$N$5:$N$3004,'設定'!$B$7)))</f>
        <v/>
      </c>
      <c r="F59" s="47">
        <f>IF(OR($A59="",F$4=""),"",IF('設定'!$B$7="",SUMIFS('日次入力'!$I$5:$I$3004,'日次入力'!$C$5:$C$3004,$A59,'日次入力'!$B$5:$B$3004,F$4),SUMIFS('日次入力'!$I$5:$I$3004,'日次入力'!$C$5:$C$3004,$A59,'日次入力'!$B$5:$B$3004,F$4,'日次入力'!$N$5:$N$3004,'設定'!$B$7)))</f>
        <v/>
      </c>
      <c r="G59" s="47">
        <f>IF(OR($A59="",G$4=""),"",IF('設定'!$B$7="",SUMIFS('日次入力'!$I$5:$I$3004,'日次入力'!$C$5:$C$3004,$A59,'日次入力'!$B$5:$B$3004,G$4),SUMIFS('日次入力'!$I$5:$I$3004,'日次入力'!$C$5:$C$3004,$A59,'日次入力'!$B$5:$B$3004,G$4,'日次入力'!$N$5:$N$3004,'設定'!$B$7)))</f>
        <v/>
      </c>
      <c r="H59" s="47">
        <f>IF(OR($A59="",H$4=""),"",IF('設定'!$B$7="",SUMIFS('日次入力'!$I$5:$I$3004,'日次入力'!$C$5:$C$3004,$A59,'日次入力'!$B$5:$B$3004,H$4),SUMIFS('日次入力'!$I$5:$I$3004,'日次入力'!$C$5:$C$3004,$A59,'日次入力'!$B$5:$B$3004,H$4,'日次入力'!$N$5:$N$3004,'設定'!$B$7)))</f>
        <v/>
      </c>
      <c r="I59" s="47">
        <f>IF(OR($A59="",I$4=""),"",IF('設定'!$B$7="",SUMIFS('日次入力'!$I$5:$I$3004,'日次入力'!$C$5:$C$3004,$A59,'日次入力'!$B$5:$B$3004,I$4),SUMIFS('日次入力'!$I$5:$I$3004,'日次入力'!$C$5:$C$3004,$A59,'日次入力'!$B$5:$B$3004,I$4,'日次入力'!$N$5:$N$3004,'設定'!$B$7)))</f>
        <v/>
      </c>
      <c r="J59" s="47">
        <f>IF(OR($A59="",J$4=""),"",IF('設定'!$B$7="",SUMIFS('日次入力'!$I$5:$I$3004,'日次入力'!$C$5:$C$3004,$A59,'日次入力'!$B$5:$B$3004,J$4),SUMIFS('日次入力'!$I$5:$I$3004,'日次入力'!$C$5:$C$3004,$A59,'日次入力'!$B$5:$B$3004,J$4,'日次入力'!$N$5:$N$3004,'設定'!$B$7)))</f>
        <v/>
      </c>
      <c r="K59" s="47">
        <f>IF(OR($A59="",K$4=""),"",IF('設定'!$B$7="",SUMIFS('日次入力'!$I$5:$I$3004,'日次入力'!$C$5:$C$3004,$A59,'日次入力'!$B$5:$B$3004,K$4),SUMIFS('日次入力'!$I$5:$I$3004,'日次入力'!$C$5:$C$3004,$A59,'日次入力'!$B$5:$B$3004,K$4,'日次入力'!$N$5:$N$3004,'設定'!$B$7)))</f>
        <v/>
      </c>
      <c r="L59" s="47">
        <f>IF(OR($A59="",L$4=""),"",IF('設定'!$B$7="",SUMIFS('日次入力'!$I$5:$I$3004,'日次入力'!$C$5:$C$3004,$A59,'日次入力'!$B$5:$B$3004,L$4),SUMIFS('日次入力'!$I$5:$I$3004,'日次入力'!$C$5:$C$3004,$A59,'日次入力'!$B$5:$B$3004,L$4,'日次入力'!$N$5:$N$3004,'設定'!$B$7)))</f>
        <v/>
      </c>
      <c r="M59" s="47">
        <f>IF(OR($A59="",M$4=""),"",IF('設定'!$B$7="",SUMIFS('日次入力'!$I$5:$I$3004,'日次入力'!$C$5:$C$3004,$A59,'日次入力'!$B$5:$B$3004,M$4),SUMIFS('日次入力'!$I$5:$I$3004,'日次入力'!$C$5:$C$3004,$A59,'日次入力'!$B$5:$B$3004,M$4,'日次入力'!$N$5:$N$3004,'設定'!$B$7)))</f>
        <v/>
      </c>
      <c r="N59" s="47">
        <f>IF(OR($A59="",N$4=""),"",IF('設定'!$B$7="",SUMIFS('日次入力'!$I$5:$I$3004,'日次入力'!$C$5:$C$3004,$A59,'日次入力'!$B$5:$B$3004,N$4),SUMIFS('日次入力'!$I$5:$I$3004,'日次入力'!$C$5:$C$3004,$A59,'日次入力'!$B$5:$B$3004,N$4,'日次入力'!$N$5:$N$3004,'設定'!$B$7)))</f>
        <v/>
      </c>
      <c r="O59" s="47">
        <f>IF(OR($A59="",O$4=""),"",IF('設定'!$B$7="",SUMIFS('日次入力'!$I$5:$I$3004,'日次入力'!$C$5:$C$3004,$A59,'日次入力'!$B$5:$B$3004,O$4),SUMIFS('日次入力'!$I$5:$I$3004,'日次入力'!$C$5:$C$3004,$A59,'日次入力'!$B$5:$B$3004,O$4,'日次入力'!$N$5:$N$3004,'設定'!$B$7)))</f>
        <v/>
      </c>
      <c r="P59" s="47">
        <f>IF(OR($A59="",P$4=""),"",IF('設定'!$B$7="",SUMIFS('日次入力'!$I$5:$I$3004,'日次入力'!$C$5:$C$3004,$A59,'日次入力'!$B$5:$B$3004,P$4),SUMIFS('日次入力'!$I$5:$I$3004,'日次入力'!$C$5:$C$3004,$A59,'日次入力'!$B$5:$B$3004,P$4,'日次入力'!$N$5:$N$3004,'設定'!$B$7)))</f>
        <v/>
      </c>
      <c r="Q59" s="47">
        <f>IF(OR($A59="",Q$4=""),"",IF('設定'!$B$7="",SUMIFS('日次入力'!$I$5:$I$3004,'日次入力'!$C$5:$C$3004,$A59,'日次入力'!$B$5:$B$3004,Q$4),SUMIFS('日次入力'!$I$5:$I$3004,'日次入力'!$C$5:$C$3004,$A59,'日次入力'!$B$5:$B$3004,Q$4,'日次入力'!$N$5:$N$3004,'設定'!$B$7)))</f>
        <v/>
      </c>
      <c r="R59" s="47">
        <f>IF(OR($A59="",R$4=""),"",IF('設定'!$B$7="",SUMIFS('日次入力'!$I$5:$I$3004,'日次入力'!$C$5:$C$3004,$A59,'日次入力'!$B$5:$B$3004,R$4),SUMIFS('日次入力'!$I$5:$I$3004,'日次入力'!$C$5:$C$3004,$A59,'日次入力'!$B$5:$B$3004,R$4,'日次入力'!$N$5:$N$3004,'設定'!$B$7)))</f>
        <v/>
      </c>
      <c r="S59" s="47">
        <f>IF(OR($A59="",S$4=""),"",IF('設定'!$B$7="",SUMIFS('日次入力'!$I$5:$I$3004,'日次入力'!$C$5:$C$3004,$A59,'日次入力'!$B$5:$B$3004,S$4),SUMIFS('日次入力'!$I$5:$I$3004,'日次入力'!$C$5:$C$3004,$A59,'日次入力'!$B$5:$B$3004,S$4,'日次入力'!$N$5:$N$3004,'設定'!$B$7)))</f>
        <v/>
      </c>
      <c r="T59" s="47">
        <f>IF(OR($A59="",T$4=""),"",IF('設定'!$B$7="",SUMIFS('日次入力'!$I$5:$I$3004,'日次入力'!$C$5:$C$3004,$A59,'日次入力'!$B$5:$B$3004,T$4),SUMIFS('日次入力'!$I$5:$I$3004,'日次入力'!$C$5:$C$3004,$A59,'日次入力'!$B$5:$B$3004,T$4,'日次入力'!$N$5:$N$3004,'設定'!$B$7)))</f>
        <v/>
      </c>
      <c r="U59" s="47">
        <f>IF(OR($A59="",U$4=""),"",IF('設定'!$B$7="",SUMIFS('日次入力'!$I$5:$I$3004,'日次入力'!$C$5:$C$3004,$A59,'日次入力'!$B$5:$B$3004,U$4),SUMIFS('日次入力'!$I$5:$I$3004,'日次入力'!$C$5:$C$3004,$A59,'日次入力'!$B$5:$B$3004,U$4,'日次入力'!$N$5:$N$3004,'設定'!$B$7)))</f>
        <v/>
      </c>
      <c r="V59" s="47">
        <f>IF(OR($A59="",V$4=""),"",IF('設定'!$B$7="",SUMIFS('日次入力'!$I$5:$I$3004,'日次入力'!$C$5:$C$3004,$A59,'日次入力'!$B$5:$B$3004,V$4),SUMIFS('日次入力'!$I$5:$I$3004,'日次入力'!$C$5:$C$3004,$A59,'日次入力'!$B$5:$B$3004,V$4,'日次入力'!$N$5:$N$3004,'設定'!$B$7)))</f>
        <v/>
      </c>
      <c r="W59" s="73">
        <f>IF($A59="","",SUM(C59:V59))</f>
        <v/>
      </c>
    </row>
    <row r="60" ht="17" customHeight="1">
      <c r="A60" s="32">
        <f>IF('案件'!$A60="","",'案件'!$A60)</f>
        <v/>
      </c>
      <c r="B60" s="29">
        <f>IF($A60="","",'案件'!$B60&amp;"")</f>
        <v/>
      </c>
      <c r="C60" s="47">
        <f>IF(OR($A60="",C$4=""),"",IF('設定'!$B$7="",SUMIFS('日次入力'!$I$5:$I$3004,'日次入力'!$C$5:$C$3004,$A60,'日次入力'!$B$5:$B$3004,C$4),SUMIFS('日次入力'!$I$5:$I$3004,'日次入力'!$C$5:$C$3004,$A60,'日次入力'!$B$5:$B$3004,C$4,'日次入力'!$N$5:$N$3004,'設定'!$B$7)))</f>
        <v/>
      </c>
      <c r="D60" s="47">
        <f>IF(OR($A60="",D$4=""),"",IF('設定'!$B$7="",SUMIFS('日次入力'!$I$5:$I$3004,'日次入力'!$C$5:$C$3004,$A60,'日次入力'!$B$5:$B$3004,D$4),SUMIFS('日次入力'!$I$5:$I$3004,'日次入力'!$C$5:$C$3004,$A60,'日次入力'!$B$5:$B$3004,D$4,'日次入力'!$N$5:$N$3004,'設定'!$B$7)))</f>
        <v/>
      </c>
      <c r="E60" s="47">
        <f>IF(OR($A60="",E$4=""),"",IF('設定'!$B$7="",SUMIFS('日次入力'!$I$5:$I$3004,'日次入力'!$C$5:$C$3004,$A60,'日次入力'!$B$5:$B$3004,E$4),SUMIFS('日次入力'!$I$5:$I$3004,'日次入力'!$C$5:$C$3004,$A60,'日次入力'!$B$5:$B$3004,E$4,'日次入力'!$N$5:$N$3004,'設定'!$B$7)))</f>
        <v/>
      </c>
      <c r="F60" s="47">
        <f>IF(OR($A60="",F$4=""),"",IF('設定'!$B$7="",SUMIFS('日次入力'!$I$5:$I$3004,'日次入力'!$C$5:$C$3004,$A60,'日次入力'!$B$5:$B$3004,F$4),SUMIFS('日次入力'!$I$5:$I$3004,'日次入力'!$C$5:$C$3004,$A60,'日次入力'!$B$5:$B$3004,F$4,'日次入力'!$N$5:$N$3004,'設定'!$B$7)))</f>
        <v/>
      </c>
      <c r="G60" s="47">
        <f>IF(OR($A60="",G$4=""),"",IF('設定'!$B$7="",SUMIFS('日次入力'!$I$5:$I$3004,'日次入力'!$C$5:$C$3004,$A60,'日次入力'!$B$5:$B$3004,G$4),SUMIFS('日次入力'!$I$5:$I$3004,'日次入力'!$C$5:$C$3004,$A60,'日次入力'!$B$5:$B$3004,G$4,'日次入力'!$N$5:$N$3004,'設定'!$B$7)))</f>
        <v/>
      </c>
      <c r="H60" s="47">
        <f>IF(OR($A60="",H$4=""),"",IF('設定'!$B$7="",SUMIFS('日次入力'!$I$5:$I$3004,'日次入力'!$C$5:$C$3004,$A60,'日次入力'!$B$5:$B$3004,H$4),SUMIFS('日次入力'!$I$5:$I$3004,'日次入力'!$C$5:$C$3004,$A60,'日次入力'!$B$5:$B$3004,H$4,'日次入力'!$N$5:$N$3004,'設定'!$B$7)))</f>
        <v/>
      </c>
      <c r="I60" s="47">
        <f>IF(OR($A60="",I$4=""),"",IF('設定'!$B$7="",SUMIFS('日次入力'!$I$5:$I$3004,'日次入力'!$C$5:$C$3004,$A60,'日次入力'!$B$5:$B$3004,I$4),SUMIFS('日次入力'!$I$5:$I$3004,'日次入力'!$C$5:$C$3004,$A60,'日次入力'!$B$5:$B$3004,I$4,'日次入力'!$N$5:$N$3004,'設定'!$B$7)))</f>
        <v/>
      </c>
      <c r="J60" s="47">
        <f>IF(OR($A60="",J$4=""),"",IF('設定'!$B$7="",SUMIFS('日次入力'!$I$5:$I$3004,'日次入力'!$C$5:$C$3004,$A60,'日次入力'!$B$5:$B$3004,J$4),SUMIFS('日次入力'!$I$5:$I$3004,'日次入力'!$C$5:$C$3004,$A60,'日次入力'!$B$5:$B$3004,J$4,'日次入力'!$N$5:$N$3004,'設定'!$B$7)))</f>
        <v/>
      </c>
      <c r="K60" s="47">
        <f>IF(OR($A60="",K$4=""),"",IF('設定'!$B$7="",SUMIFS('日次入力'!$I$5:$I$3004,'日次入力'!$C$5:$C$3004,$A60,'日次入力'!$B$5:$B$3004,K$4),SUMIFS('日次入力'!$I$5:$I$3004,'日次入力'!$C$5:$C$3004,$A60,'日次入力'!$B$5:$B$3004,K$4,'日次入力'!$N$5:$N$3004,'設定'!$B$7)))</f>
        <v/>
      </c>
      <c r="L60" s="47">
        <f>IF(OR($A60="",L$4=""),"",IF('設定'!$B$7="",SUMIFS('日次入力'!$I$5:$I$3004,'日次入力'!$C$5:$C$3004,$A60,'日次入力'!$B$5:$B$3004,L$4),SUMIFS('日次入力'!$I$5:$I$3004,'日次入力'!$C$5:$C$3004,$A60,'日次入力'!$B$5:$B$3004,L$4,'日次入力'!$N$5:$N$3004,'設定'!$B$7)))</f>
        <v/>
      </c>
      <c r="M60" s="47">
        <f>IF(OR($A60="",M$4=""),"",IF('設定'!$B$7="",SUMIFS('日次入力'!$I$5:$I$3004,'日次入力'!$C$5:$C$3004,$A60,'日次入力'!$B$5:$B$3004,M$4),SUMIFS('日次入力'!$I$5:$I$3004,'日次入力'!$C$5:$C$3004,$A60,'日次入力'!$B$5:$B$3004,M$4,'日次入力'!$N$5:$N$3004,'設定'!$B$7)))</f>
        <v/>
      </c>
      <c r="N60" s="47">
        <f>IF(OR($A60="",N$4=""),"",IF('設定'!$B$7="",SUMIFS('日次入力'!$I$5:$I$3004,'日次入力'!$C$5:$C$3004,$A60,'日次入力'!$B$5:$B$3004,N$4),SUMIFS('日次入力'!$I$5:$I$3004,'日次入力'!$C$5:$C$3004,$A60,'日次入力'!$B$5:$B$3004,N$4,'日次入力'!$N$5:$N$3004,'設定'!$B$7)))</f>
        <v/>
      </c>
      <c r="O60" s="47">
        <f>IF(OR($A60="",O$4=""),"",IF('設定'!$B$7="",SUMIFS('日次入力'!$I$5:$I$3004,'日次入力'!$C$5:$C$3004,$A60,'日次入力'!$B$5:$B$3004,O$4),SUMIFS('日次入力'!$I$5:$I$3004,'日次入力'!$C$5:$C$3004,$A60,'日次入力'!$B$5:$B$3004,O$4,'日次入力'!$N$5:$N$3004,'設定'!$B$7)))</f>
        <v/>
      </c>
      <c r="P60" s="47">
        <f>IF(OR($A60="",P$4=""),"",IF('設定'!$B$7="",SUMIFS('日次入力'!$I$5:$I$3004,'日次入力'!$C$5:$C$3004,$A60,'日次入力'!$B$5:$B$3004,P$4),SUMIFS('日次入力'!$I$5:$I$3004,'日次入力'!$C$5:$C$3004,$A60,'日次入力'!$B$5:$B$3004,P$4,'日次入力'!$N$5:$N$3004,'設定'!$B$7)))</f>
        <v/>
      </c>
      <c r="Q60" s="47">
        <f>IF(OR($A60="",Q$4=""),"",IF('設定'!$B$7="",SUMIFS('日次入力'!$I$5:$I$3004,'日次入力'!$C$5:$C$3004,$A60,'日次入力'!$B$5:$B$3004,Q$4),SUMIFS('日次入力'!$I$5:$I$3004,'日次入力'!$C$5:$C$3004,$A60,'日次入力'!$B$5:$B$3004,Q$4,'日次入力'!$N$5:$N$3004,'設定'!$B$7)))</f>
        <v/>
      </c>
      <c r="R60" s="47">
        <f>IF(OR($A60="",R$4=""),"",IF('設定'!$B$7="",SUMIFS('日次入力'!$I$5:$I$3004,'日次入力'!$C$5:$C$3004,$A60,'日次入力'!$B$5:$B$3004,R$4),SUMIFS('日次入力'!$I$5:$I$3004,'日次入力'!$C$5:$C$3004,$A60,'日次入力'!$B$5:$B$3004,R$4,'日次入力'!$N$5:$N$3004,'設定'!$B$7)))</f>
        <v/>
      </c>
      <c r="S60" s="47">
        <f>IF(OR($A60="",S$4=""),"",IF('設定'!$B$7="",SUMIFS('日次入力'!$I$5:$I$3004,'日次入力'!$C$5:$C$3004,$A60,'日次入力'!$B$5:$B$3004,S$4),SUMIFS('日次入力'!$I$5:$I$3004,'日次入力'!$C$5:$C$3004,$A60,'日次入力'!$B$5:$B$3004,S$4,'日次入力'!$N$5:$N$3004,'設定'!$B$7)))</f>
        <v/>
      </c>
      <c r="T60" s="47">
        <f>IF(OR($A60="",T$4=""),"",IF('設定'!$B$7="",SUMIFS('日次入力'!$I$5:$I$3004,'日次入力'!$C$5:$C$3004,$A60,'日次入力'!$B$5:$B$3004,T$4),SUMIFS('日次入力'!$I$5:$I$3004,'日次入力'!$C$5:$C$3004,$A60,'日次入力'!$B$5:$B$3004,T$4,'日次入力'!$N$5:$N$3004,'設定'!$B$7)))</f>
        <v/>
      </c>
      <c r="U60" s="47">
        <f>IF(OR($A60="",U$4=""),"",IF('設定'!$B$7="",SUMIFS('日次入力'!$I$5:$I$3004,'日次入力'!$C$5:$C$3004,$A60,'日次入力'!$B$5:$B$3004,U$4),SUMIFS('日次入力'!$I$5:$I$3004,'日次入力'!$C$5:$C$3004,$A60,'日次入力'!$B$5:$B$3004,U$4,'日次入力'!$N$5:$N$3004,'設定'!$B$7)))</f>
        <v/>
      </c>
      <c r="V60" s="47">
        <f>IF(OR($A60="",V$4=""),"",IF('設定'!$B$7="",SUMIFS('日次入力'!$I$5:$I$3004,'日次入力'!$C$5:$C$3004,$A60,'日次入力'!$B$5:$B$3004,V$4),SUMIFS('日次入力'!$I$5:$I$3004,'日次入力'!$C$5:$C$3004,$A60,'日次入力'!$B$5:$B$3004,V$4,'日次入力'!$N$5:$N$3004,'設定'!$B$7)))</f>
        <v/>
      </c>
      <c r="W60" s="73">
        <f>IF($A60="","",SUM(C60:V60))</f>
        <v/>
      </c>
    </row>
    <row r="61" ht="17" customHeight="1">
      <c r="A61" s="32">
        <f>IF('案件'!$A61="","",'案件'!$A61)</f>
        <v/>
      </c>
      <c r="B61" s="29">
        <f>IF($A61="","",'案件'!$B61&amp;"")</f>
        <v/>
      </c>
      <c r="C61" s="47">
        <f>IF(OR($A61="",C$4=""),"",IF('設定'!$B$7="",SUMIFS('日次入力'!$I$5:$I$3004,'日次入力'!$C$5:$C$3004,$A61,'日次入力'!$B$5:$B$3004,C$4),SUMIFS('日次入力'!$I$5:$I$3004,'日次入力'!$C$5:$C$3004,$A61,'日次入力'!$B$5:$B$3004,C$4,'日次入力'!$N$5:$N$3004,'設定'!$B$7)))</f>
        <v/>
      </c>
      <c r="D61" s="47">
        <f>IF(OR($A61="",D$4=""),"",IF('設定'!$B$7="",SUMIFS('日次入力'!$I$5:$I$3004,'日次入力'!$C$5:$C$3004,$A61,'日次入力'!$B$5:$B$3004,D$4),SUMIFS('日次入力'!$I$5:$I$3004,'日次入力'!$C$5:$C$3004,$A61,'日次入力'!$B$5:$B$3004,D$4,'日次入力'!$N$5:$N$3004,'設定'!$B$7)))</f>
        <v/>
      </c>
      <c r="E61" s="47">
        <f>IF(OR($A61="",E$4=""),"",IF('設定'!$B$7="",SUMIFS('日次入力'!$I$5:$I$3004,'日次入力'!$C$5:$C$3004,$A61,'日次入力'!$B$5:$B$3004,E$4),SUMIFS('日次入力'!$I$5:$I$3004,'日次入力'!$C$5:$C$3004,$A61,'日次入力'!$B$5:$B$3004,E$4,'日次入力'!$N$5:$N$3004,'設定'!$B$7)))</f>
        <v/>
      </c>
      <c r="F61" s="47">
        <f>IF(OR($A61="",F$4=""),"",IF('設定'!$B$7="",SUMIFS('日次入力'!$I$5:$I$3004,'日次入力'!$C$5:$C$3004,$A61,'日次入力'!$B$5:$B$3004,F$4),SUMIFS('日次入力'!$I$5:$I$3004,'日次入力'!$C$5:$C$3004,$A61,'日次入力'!$B$5:$B$3004,F$4,'日次入力'!$N$5:$N$3004,'設定'!$B$7)))</f>
        <v/>
      </c>
      <c r="G61" s="47">
        <f>IF(OR($A61="",G$4=""),"",IF('設定'!$B$7="",SUMIFS('日次入力'!$I$5:$I$3004,'日次入力'!$C$5:$C$3004,$A61,'日次入力'!$B$5:$B$3004,G$4),SUMIFS('日次入力'!$I$5:$I$3004,'日次入力'!$C$5:$C$3004,$A61,'日次入力'!$B$5:$B$3004,G$4,'日次入力'!$N$5:$N$3004,'設定'!$B$7)))</f>
        <v/>
      </c>
      <c r="H61" s="47">
        <f>IF(OR($A61="",H$4=""),"",IF('設定'!$B$7="",SUMIFS('日次入力'!$I$5:$I$3004,'日次入力'!$C$5:$C$3004,$A61,'日次入力'!$B$5:$B$3004,H$4),SUMIFS('日次入力'!$I$5:$I$3004,'日次入力'!$C$5:$C$3004,$A61,'日次入力'!$B$5:$B$3004,H$4,'日次入力'!$N$5:$N$3004,'設定'!$B$7)))</f>
        <v/>
      </c>
      <c r="I61" s="47">
        <f>IF(OR($A61="",I$4=""),"",IF('設定'!$B$7="",SUMIFS('日次入力'!$I$5:$I$3004,'日次入力'!$C$5:$C$3004,$A61,'日次入力'!$B$5:$B$3004,I$4),SUMIFS('日次入力'!$I$5:$I$3004,'日次入力'!$C$5:$C$3004,$A61,'日次入力'!$B$5:$B$3004,I$4,'日次入力'!$N$5:$N$3004,'設定'!$B$7)))</f>
        <v/>
      </c>
      <c r="J61" s="47">
        <f>IF(OR($A61="",J$4=""),"",IF('設定'!$B$7="",SUMIFS('日次入力'!$I$5:$I$3004,'日次入力'!$C$5:$C$3004,$A61,'日次入力'!$B$5:$B$3004,J$4),SUMIFS('日次入力'!$I$5:$I$3004,'日次入力'!$C$5:$C$3004,$A61,'日次入力'!$B$5:$B$3004,J$4,'日次入力'!$N$5:$N$3004,'設定'!$B$7)))</f>
        <v/>
      </c>
      <c r="K61" s="47">
        <f>IF(OR($A61="",K$4=""),"",IF('設定'!$B$7="",SUMIFS('日次入力'!$I$5:$I$3004,'日次入力'!$C$5:$C$3004,$A61,'日次入力'!$B$5:$B$3004,K$4),SUMIFS('日次入力'!$I$5:$I$3004,'日次入力'!$C$5:$C$3004,$A61,'日次入力'!$B$5:$B$3004,K$4,'日次入力'!$N$5:$N$3004,'設定'!$B$7)))</f>
        <v/>
      </c>
      <c r="L61" s="47">
        <f>IF(OR($A61="",L$4=""),"",IF('設定'!$B$7="",SUMIFS('日次入力'!$I$5:$I$3004,'日次入力'!$C$5:$C$3004,$A61,'日次入力'!$B$5:$B$3004,L$4),SUMIFS('日次入力'!$I$5:$I$3004,'日次入力'!$C$5:$C$3004,$A61,'日次入力'!$B$5:$B$3004,L$4,'日次入力'!$N$5:$N$3004,'設定'!$B$7)))</f>
        <v/>
      </c>
      <c r="M61" s="47">
        <f>IF(OR($A61="",M$4=""),"",IF('設定'!$B$7="",SUMIFS('日次入力'!$I$5:$I$3004,'日次入力'!$C$5:$C$3004,$A61,'日次入力'!$B$5:$B$3004,M$4),SUMIFS('日次入力'!$I$5:$I$3004,'日次入力'!$C$5:$C$3004,$A61,'日次入力'!$B$5:$B$3004,M$4,'日次入力'!$N$5:$N$3004,'設定'!$B$7)))</f>
        <v/>
      </c>
      <c r="N61" s="47">
        <f>IF(OR($A61="",N$4=""),"",IF('設定'!$B$7="",SUMIFS('日次入力'!$I$5:$I$3004,'日次入力'!$C$5:$C$3004,$A61,'日次入力'!$B$5:$B$3004,N$4),SUMIFS('日次入力'!$I$5:$I$3004,'日次入力'!$C$5:$C$3004,$A61,'日次入力'!$B$5:$B$3004,N$4,'日次入力'!$N$5:$N$3004,'設定'!$B$7)))</f>
        <v/>
      </c>
      <c r="O61" s="47">
        <f>IF(OR($A61="",O$4=""),"",IF('設定'!$B$7="",SUMIFS('日次入力'!$I$5:$I$3004,'日次入力'!$C$5:$C$3004,$A61,'日次入力'!$B$5:$B$3004,O$4),SUMIFS('日次入力'!$I$5:$I$3004,'日次入力'!$C$5:$C$3004,$A61,'日次入力'!$B$5:$B$3004,O$4,'日次入力'!$N$5:$N$3004,'設定'!$B$7)))</f>
        <v/>
      </c>
      <c r="P61" s="47">
        <f>IF(OR($A61="",P$4=""),"",IF('設定'!$B$7="",SUMIFS('日次入力'!$I$5:$I$3004,'日次入力'!$C$5:$C$3004,$A61,'日次入力'!$B$5:$B$3004,P$4),SUMIFS('日次入力'!$I$5:$I$3004,'日次入力'!$C$5:$C$3004,$A61,'日次入力'!$B$5:$B$3004,P$4,'日次入力'!$N$5:$N$3004,'設定'!$B$7)))</f>
        <v/>
      </c>
      <c r="Q61" s="47">
        <f>IF(OR($A61="",Q$4=""),"",IF('設定'!$B$7="",SUMIFS('日次入力'!$I$5:$I$3004,'日次入力'!$C$5:$C$3004,$A61,'日次入力'!$B$5:$B$3004,Q$4),SUMIFS('日次入力'!$I$5:$I$3004,'日次入力'!$C$5:$C$3004,$A61,'日次入力'!$B$5:$B$3004,Q$4,'日次入力'!$N$5:$N$3004,'設定'!$B$7)))</f>
        <v/>
      </c>
      <c r="R61" s="47">
        <f>IF(OR($A61="",R$4=""),"",IF('設定'!$B$7="",SUMIFS('日次入力'!$I$5:$I$3004,'日次入力'!$C$5:$C$3004,$A61,'日次入力'!$B$5:$B$3004,R$4),SUMIFS('日次入力'!$I$5:$I$3004,'日次入力'!$C$5:$C$3004,$A61,'日次入力'!$B$5:$B$3004,R$4,'日次入力'!$N$5:$N$3004,'設定'!$B$7)))</f>
        <v/>
      </c>
      <c r="S61" s="47">
        <f>IF(OR($A61="",S$4=""),"",IF('設定'!$B$7="",SUMIFS('日次入力'!$I$5:$I$3004,'日次入力'!$C$5:$C$3004,$A61,'日次入力'!$B$5:$B$3004,S$4),SUMIFS('日次入力'!$I$5:$I$3004,'日次入力'!$C$5:$C$3004,$A61,'日次入力'!$B$5:$B$3004,S$4,'日次入力'!$N$5:$N$3004,'設定'!$B$7)))</f>
        <v/>
      </c>
      <c r="T61" s="47">
        <f>IF(OR($A61="",T$4=""),"",IF('設定'!$B$7="",SUMIFS('日次入力'!$I$5:$I$3004,'日次入力'!$C$5:$C$3004,$A61,'日次入力'!$B$5:$B$3004,T$4),SUMIFS('日次入力'!$I$5:$I$3004,'日次入力'!$C$5:$C$3004,$A61,'日次入力'!$B$5:$B$3004,T$4,'日次入力'!$N$5:$N$3004,'設定'!$B$7)))</f>
        <v/>
      </c>
      <c r="U61" s="47">
        <f>IF(OR($A61="",U$4=""),"",IF('設定'!$B$7="",SUMIFS('日次入力'!$I$5:$I$3004,'日次入力'!$C$5:$C$3004,$A61,'日次入力'!$B$5:$B$3004,U$4),SUMIFS('日次入力'!$I$5:$I$3004,'日次入力'!$C$5:$C$3004,$A61,'日次入力'!$B$5:$B$3004,U$4,'日次入力'!$N$5:$N$3004,'設定'!$B$7)))</f>
        <v/>
      </c>
      <c r="V61" s="47">
        <f>IF(OR($A61="",V$4=""),"",IF('設定'!$B$7="",SUMIFS('日次入力'!$I$5:$I$3004,'日次入力'!$C$5:$C$3004,$A61,'日次入力'!$B$5:$B$3004,V$4),SUMIFS('日次入力'!$I$5:$I$3004,'日次入力'!$C$5:$C$3004,$A61,'日次入力'!$B$5:$B$3004,V$4,'日次入力'!$N$5:$N$3004,'設定'!$B$7)))</f>
        <v/>
      </c>
      <c r="W61" s="73">
        <f>IF($A61="","",SUM(C61:V61))</f>
        <v/>
      </c>
    </row>
    <row r="62" ht="17" customHeight="1">
      <c r="A62" s="32">
        <f>IF('案件'!$A62="","",'案件'!$A62)</f>
        <v/>
      </c>
      <c r="B62" s="29">
        <f>IF($A62="","",'案件'!$B62&amp;"")</f>
        <v/>
      </c>
      <c r="C62" s="47">
        <f>IF(OR($A62="",C$4=""),"",IF('設定'!$B$7="",SUMIFS('日次入力'!$I$5:$I$3004,'日次入力'!$C$5:$C$3004,$A62,'日次入力'!$B$5:$B$3004,C$4),SUMIFS('日次入力'!$I$5:$I$3004,'日次入力'!$C$5:$C$3004,$A62,'日次入力'!$B$5:$B$3004,C$4,'日次入力'!$N$5:$N$3004,'設定'!$B$7)))</f>
        <v/>
      </c>
      <c r="D62" s="47">
        <f>IF(OR($A62="",D$4=""),"",IF('設定'!$B$7="",SUMIFS('日次入力'!$I$5:$I$3004,'日次入力'!$C$5:$C$3004,$A62,'日次入力'!$B$5:$B$3004,D$4),SUMIFS('日次入力'!$I$5:$I$3004,'日次入力'!$C$5:$C$3004,$A62,'日次入力'!$B$5:$B$3004,D$4,'日次入力'!$N$5:$N$3004,'設定'!$B$7)))</f>
        <v/>
      </c>
      <c r="E62" s="47">
        <f>IF(OR($A62="",E$4=""),"",IF('設定'!$B$7="",SUMIFS('日次入力'!$I$5:$I$3004,'日次入力'!$C$5:$C$3004,$A62,'日次入力'!$B$5:$B$3004,E$4),SUMIFS('日次入力'!$I$5:$I$3004,'日次入力'!$C$5:$C$3004,$A62,'日次入力'!$B$5:$B$3004,E$4,'日次入力'!$N$5:$N$3004,'設定'!$B$7)))</f>
        <v/>
      </c>
      <c r="F62" s="47">
        <f>IF(OR($A62="",F$4=""),"",IF('設定'!$B$7="",SUMIFS('日次入力'!$I$5:$I$3004,'日次入力'!$C$5:$C$3004,$A62,'日次入力'!$B$5:$B$3004,F$4),SUMIFS('日次入力'!$I$5:$I$3004,'日次入力'!$C$5:$C$3004,$A62,'日次入力'!$B$5:$B$3004,F$4,'日次入力'!$N$5:$N$3004,'設定'!$B$7)))</f>
        <v/>
      </c>
      <c r="G62" s="47">
        <f>IF(OR($A62="",G$4=""),"",IF('設定'!$B$7="",SUMIFS('日次入力'!$I$5:$I$3004,'日次入力'!$C$5:$C$3004,$A62,'日次入力'!$B$5:$B$3004,G$4),SUMIFS('日次入力'!$I$5:$I$3004,'日次入力'!$C$5:$C$3004,$A62,'日次入力'!$B$5:$B$3004,G$4,'日次入力'!$N$5:$N$3004,'設定'!$B$7)))</f>
        <v/>
      </c>
      <c r="H62" s="47">
        <f>IF(OR($A62="",H$4=""),"",IF('設定'!$B$7="",SUMIFS('日次入力'!$I$5:$I$3004,'日次入力'!$C$5:$C$3004,$A62,'日次入力'!$B$5:$B$3004,H$4),SUMIFS('日次入力'!$I$5:$I$3004,'日次入力'!$C$5:$C$3004,$A62,'日次入力'!$B$5:$B$3004,H$4,'日次入力'!$N$5:$N$3004,'設定'!$B$7)))</f>
        <v/>
      </c>
      <c r="I62" s="47">
        <f>IF(OR($A62="",I$4=""),"",IF('設定'!$B$7="",SUMIFS('日次入力'!$I$5:$I$3004,'日次入力'!$C$5:$C$3004,$A62,'日次入力'!$B$5:$B$3004,I$4),SUMIFS('日次入力'!$I$5:$I$3004,'日次入力'!$C$5:$C$3004,$A62,'日次入力'!$B$5:$B$3004,I$4,'日次入力'!$N$5:$N$3004,'設定'!$B$7)))</f>
        <v/>
      </c>
      <c r="J62" s="47">
        <f>IF(OR($A62="",J$4=""),"",IF('設定'!$B$7="",SUMIFS('日次入力'!$I$5:$I$3004,'日次入力'!$C$5:$C$3004,$A62,'日次入力'!$B$5:$B$3004,J$4),SUMIFS('日次入力'!$I$5:$I$3004,'日次入力'!$C$5:$C$3004,$A62,'日次入力'!$B$5:$B$3004,J$4,'日次入力'!$N$5:$N$3004,'設定'!$B$7)))</f>
        <v/>
      </c>
      <c r="K62" s="47">
        <f>IF(OR($A62="",K$4=""),"",IF('設定'!$B$7="",SUMIFS('日次入力'!$I$5:$I$3004,'日次入力'!$C$5:$C$3004,$A62,'日次入力'!$B$5:$B$3004,K$4),SUMIFS('日次入力'!$I$5:$I$3004,'日次入力'!$C$5:$C$3004,$A62,'日次入力'!$B$5:$B$3004,K$4,'日次入力'!$N$5:$N$3004,'設定'!$B$7)))</f>
        <v/>
      </c>
      <c r="L62" s="47">
        <f>IF(OR($A62="",L$4=""),"",IF('設定'!$B$7="",SUMIFS('日次入力'!$I$5:$I$3004,'日次入力'!$C$5:$C$3004,$A62,'日次入力'!$B$5:$B$3004,L$4),SUMIFS('日次入力'!$I$5:$I$3004,'日次入力'!$C$5:$C$3004,$A62,'日次入力'!$B$5:$B$3004,L$4,'日次入力'!$N$5:$N$3004,'設定'!$B$7)))</f>
        <v/>
      </c>
      <c r="M62" s="47">
        <f>IF(OR($A62="",M$4=""),"",IF('設定'!$B$7="",SUMIFS('日次入力'!$I$5:$I$3004,'日次入力'!$C$5:$C$3004,$A62,'日次入力'!$B$5:$B$3004,M$4),SUMIFS('日次入力'!$I$5:$I$3004,'日次入力'!$C$5:$C$3004,$A62,'日次入力'!$B$5:$B$3004,M$4,'日次入力'!$N$5:$N$3004,'設定'!$B$7)))</f>
        <v/>
      </c>
      <c r="N62" s="47">
        <f>IF(OR($A62="",N$4=""),"",IF('設定'!$B$7="",SUMIFS('日次入力'!$I$5:$I$3004,'日次入力'!$C$5:$C$3004,$A62,'日次入力'!$B$5:$B$3004,N$4),SUMIFS('日次入力'!$I$5:$I$3004,'日次入力'!$C$5:$C$3004,$A62,'日次入力'!$B$5:$B$3004,N$4,'日次入力'!$N$5:$N$3004,'設定'!$B$7)))</f>
        <v/>
      </c>
      <c r="O62" s="47">
        <f>IF(OR($A62="",O$4=""),"",IF('設定'!$B$7="",SUMIFS('日次入力'!$I$5:$I$3004,'日次入力'!$C$5:$C$3004,$A62,'日次入力'!$B$5:$B$3004,O$4),SUMIFS('日次入力'!$I$5:$I$3004,'日次入力'!$C$5:$C$3004,$A62,'日次入力'!$B$5:$B$3004,O$4,'日次入力'!$N$5:$N$3004,'設定'!$B$7)))</f>
        <v/>
      </c>
      <c r="P62" s="47">
        <f>IF(OR($A62="",P$4=""),"",IF('設定'!$B$7="",SUMIFS('日次入力'!$I$5:$I$3004,'日次入力'!$C$5:$C$3004,$A62,'日次入力'!$B$5:$B$3004,P$4),SUMIFS('日次入力'!$I$5:$I$3004,'日次入力'!$C$5:$C$3004,$A62,'日次入力'!$B$5:$B$3004,P$4,'日次入力'!$N$5:$N$3004,'設定'!$B$7)))</f>
        <v/>
      </c>
      <c r="Q62" s="47">
        <f>IF(OR($A62="",Q$4=""),"",IF('設定'!$B$7="",SUMIFS('日次入力'!$I$5:$I$3004,'日次入力'!$C$5:$C$3004,$A62,'日次入力'!$B$5:$B$3004,Q$4),SUMIFS('日次入力'!$I$5:$I$3004,'日次入力'!$C$5:$C$3004,$A62,'日次入力'!$B$5:$B$3004,Q$4,'日次入力'!$N$5:$N$3004,'設定'!$B$7)))</f>
        <v/>
      </c>
      <c r="R62" s="47">
        <f>IF(OR($A62="",R$4=""),"",IF('設定'!$B$7="",SUMIFS('日次入力'!$I$5:$I$3004,'日次入力'!$C$5:$C$3004,$A62,'日次入力'!$B$5:$B$3004,R$4),SUMIFS('日次入力'!$I$5:$I$3004,'日次入力'!$C$5:$C$3004,$A62,'日次入力'!$B$5:$B$3004,R$4,'日次入力'!$N$5:$N$3004,'設定'!$B$7)))</f>
        <v/>
      </c>
      <c r="S62" s="47">
        <f>IF(OR($A62="",S$4=""),"",IF('設定'!$B$7="",SUMIFS('日次入力'!$I$5:$I$3004,'日次入力'!$C$5:$C$3004,$A62,'日次入力'!$B$5:$B$3004,S$4),SUMIFS('日次入力'!$I$5:$I$3004,'日次入力'!$C$5:$C$3004,$A62,'日次入力'!$B$5:$B$3004,S$4,'日次入力'!$N$5:$N$3004,'設定'!$B$7)))</f>
        <v/>
      </c>
      <c r="T62" s="47">
        <f>IF(OR($A62="",T$4=""),"",IF('設定'!$B$7="",SUMIFS('日次入力'!$I$5:$I$3004,'日次入力'!$C$5:$C$3004,$A62,'日次入力'!$B$5:$B$3004,T$4),SUMIFS('日次入力'!$I$5:$I$3004,'日次入力'!$C$5:$C$3004,$A62,'日次入力'!$B$5:$B$3004,T$4,'日次入力'!$N$5:$N$3004,'設定'!$B$7)))</f>
        <v/>
      </c>
      <c r="U62" s="47">
        <f>IF(OR($A62="",U$4=""),"",IF('設定'!$B$7="",SUMIFS('日次入力'!$I$5:$I$3004,'日次入力'!$C$5:$C$3004,$A62,'日次入力'!$B$5:$B$3004,U$4),SUMIFS('日次入力'!$I$5:$I$3004,'日次入力'!$C$5:$C$3004,$A62,'日次入力'!$B$5:$B$3004,U$4,'日次入力'!$N$5:$N$3004,'設定'!$B$7)))</f>
        <v/>
      </c>
      <c r="V62" s="47">
        <f>IF(OR($A62="",V$4=""),"",IF('設定'!$B$7="",SUMIFS('日次入力'!$I$5:$I$3004,'日次入力'!$C$5:$C$3004,$A62,'日次入力'!$B$5:$B$3004,V$4),SUMIFS('日次入力'!$I$5:$I$3004,'日次入力'!$C$5:$C$3004,$A62,'日次入力'!$B$5:$B$3004,V$4,'日次入力'!$N$5:$N$3004,'設定'!$B$7)))</f>
        <v/>
      </c>
      <c r="W62" s="73">
        <f>IF($A62="","",SUM(C62:V62))</f>
        <v/>
      </c>
    </row>
    <row r="63" ht="17" customHeight="1">
      <c r="A63" s="32">
        <f>IF('案件'!$A63="","",'案件'!$A63)</f>
        <v/>
      </c>
      <c r="B63" s="29">
        <f>IF($A63="","",'案件'!$B63&amp;"")</f>
        <v/>
      </c>
      <c r="C63" s="47">
        <f>IF(OR($A63="",C$4=""),"",IF('設定'!$B$7="",SUMIFS('日次入力'!$I$5:$I$3004,'日次入力'!$C$5:$C$3004,$A63,'日次入力'!$B$5:$B$3004,C$4),SUMIFS('日次入力'!$I$5:$I$3004,'日次入力'!$C$5:$C$3004,$A63,'日次入力'!$B$5:$B$3004,C$4,'日次入力'!$N$5:$N$3004,'設定'!$B$7)))</f>
        <v/>
      </c>
      <c r="D63" s="47">
        <f>IF(OR($A63="",D$4=""),"",IF('設定'!$B$7="",SUMIFS('日次入力'!$I$5:$I$3004,'日次入力'!$C$5:$C$3004,$A63,'日次入力'!$B$5:$B$3004,D$4),SUMIFS('日次入力'!$I$5:$I$3004,'日次入力'!$C$5:$C$3004,$A63,'日次入力'!$B$5:$B$3004,D$4,'日次入力'!$N$5:$N$3004,'設定'!$B$7)))</f>
        <v/>
      </c>
      <c r="E63" s="47">
        <f>IF(OR($A63="",E$4=""),"",IF('設定'!$B$7="",SUMIFS('日次入力'!$I$5:$I$3004,'日次入力'!$C$5:$C$3004,$A63,'日次入力'!$B$5:$B$3004,E$4),SUMIFS('日次入力'!$I$5:$I$3004,'日次入力'!$C$5:$C$3004,$A63,'日次入力'!$B$5:$B$3004,E$4,'日次入力'!$N$5:$N$3004,'設定'!$B$7)))</f>
        <v/>
      </c>
      <c r="F63" s="47">
        <f>IF(OR($A63="",F$4=""),"",IF('設定'!$B$7="",SUMIFS('日次入力'!$I$5:$I$3004,'日次入力'!$C$5:$C$3004,$A63,'日次入力'!$B$5:$B$3004,F$4),SUMIFS('日次入力'!$I$5:$I$3004,'日次入力'!$C$5:$C$3004,$A63,'日次入力'!$B$5:$B$3004,F$4,'日次入力'!$N$5:$N$3004,'設定'!$B$7)))</f>
        <v/>
      </c>
      <c r="G63" s="47">
        <f>IF(OR($A63="",G$4=""),"",IF('設定'!$B$7="",SUMIFS('日次入力'!$I$5:$I$3004,'日次入力'!$C$5:$C$3004,$A63,'日次入力'!$B$5:$B$3004,G$4),SUMIFS('日次入力'!$I$5:$I$3004,'日次入力'!$C$5:$C$3004,$A63,'日次入力'!$B$5:$B$3004,G$4,'日次入力'!$N$5:$N$3004,'設定'!$B$7)))</f>
        <v/>
      </c>
      <c r="H63" s="47">
        <f>IF(OR($A63="",H$4=""),"",IF('設定'!$B$7="",SUMIFS('日次入力'!$I$5:$I$3004,'日次入力'!$C$5:$C$3004,$A63,'日次入力'!$B$5:$B$3004,H$4),SUMIFS('日次入力'!$I$5:$I$3004,'日次入力'!$C$5:$C$3004,$A63,'日次入力'!$B$5:$B$3004,H$4,'日次入力'!$N$5:$N$3004,'設定'!$B$7)))</f>
        <v/>
      </c>
      <c r="I63" s="47">
        <f>IF(OR($A63="",I$4=""),"",IF('設定'!$B$7="",SUMIFS('日次入力'!$I$5:$I$3004,'日次入力'!$C$5:$C$3004,$A63,'日次入力'!$B$5:$B$3004,I$4),SUMIFS('日次入力'!$I$5:$I$3004,'日次入力'!$C$5:$C$3004,$A63,'日次入力'!$B$5:$B$3004,I$4,'日次入力'!$N$5:$N$3004,'設定'!$B$7)))</f>
        <v/>
      </c>
      <c r="J63" s="47">
        <f>IF(OR($A63="",J$4=""),"",IF('設定'!$B$7="",SUMIFS('日次入力'!$I$5:$I$3004,'日次入力'!$C$5:$C$3004,$A63,'日次入力'!$B$5:$B$3004,J$4),SUMIFS('日次入力'!$I$5:$I$3004,'日次入力'!$C$5:$C$3004,$A63,'日次入力'!$B$5:$B$3004,J$4,'日次入力'!$N$5:$N$3004,'設定'!$B$7)))</f>
        <v/>
      </c>
      <c r="K63" s="47">
        <f>IF(OR($A63="",K$4=""),"",IF('設定'!$B$7="",SUMIFS('日次入力'!$I$5:$I$3004,'日次入力'!$C$5:$C$3004,$A63,'日次入力'!$B$5:$B$3004,K$4),SUMIFS('日次入力'!$I$5:$I$3004,'日次入力'!$C$5:$C$3004,$A63,'日次入力'!$B$5:$B$3004,K$4,'日次入力'!$N$5:$N$3004,'設定'!$B$7)))</f>
        <v/>
      </c>
      <c r="L63" s="47">
        <f>IF(OR($A63="",L$4=""),"",IF('設定'!$B$7="",SUMIFS('日次入力'!$I$5:$I$3004,'日次入力'!$C$5:$C$3004,$A63,'日次入力'!$B$5:$B$3004,L$4),SUMIFS('日次入力'!$I$5:$I$3004,'日次入力'!$C$5:$C$3004,$A63,'日次入力'!$B$5:$B$3004,L$4,'日次入力'!$N$5:$N$3004,'設定'!$B$7)))</f>
        <v/>
      </c>
      <c r="M63" s="47">
        <f>IF(OR($A63="",M$4=""),"",IF('設定'!$B$7="",SUMIFS('日次入力'!$I$5:$I$3004,'日次入力'!$C$5:$C$3004,$A63,'日次入力'!$B$5:$B$3004,M$4),SUMIFS('日次入力'!$I$5:$I$3004,'日次入力'!$C$5:$C$3004,$A63,'日次入力'!$B$5:$B$3004,M$4,'日次入力'!$N$5:$N$3004,'設定'!$B$7)))</f>
        <v/>
      </c>
      <c r="N63" s="47">
        <f>IF(OR($A63="",N$4=""),"",IF('設定'!$B$7="",SUMIFS('日次入力'!$I$5:$I$3004,'日次入力'!$C$5:$C$3004,$A63,'日次入力'!$B$5:$B$3004,N$4),SUMIFS('日次入力'!$I$5:$I$3004,'日次入力'!$C$5:$C$3004,$A63,'日次入力'!$B$5:$B$3004,N$4,'日次入力'!$N$5:$N$3004,'設定'!$B$7)))</f>
        <v/>
      </c>
      <c r="O63" s="47">
        <f>IF(OR($A63="",O$4=""),"",IF('設定'!$B$7="",SUMIFS('日次入力'!$I$5:$I$3004,'日次入力'!$C$5:$C$3004,$A63,'日次入力'!$B$5:$B$3004,O$4),SUMIFS('日次入力'!$I$5:$I$3004,'日次入力'!$C$5:$C$3004,$A63,'日次入力'!$B$5:$B$3004,O$4,'日次入力'!$N$5:$N$3004,'設定'!$B$7)))</f>
        <v/>
      </c>
      <c r="P63" s="47">
        <f>IF(OR($A63="",P$4=""),"",IF('設定'!$B$7="",SUMIFS('日次入力'!$I$5:$I$3004,'日次入力'!$C$5:$C$3004,$A63,'日次入力'!$B$5:$B$3004,P$4),SUMIFS('日次入力'!$I$5:$I$3004,'日次入力'!$C$5:$C$3004,$A63,'日次入力'!$B$5:$B$3004,P$4,'日次入力'!$N$5:$N$3004,'設定'!$B$7)))</f>
        <v/>
      </c>
      <c r="Q63" s="47">
        <f>IF(OR($A63="",Q$4=""),"",IF('設定'!$B$7="",SUMIFS('日次入力'!$I$5:$I$3004,'日次入力'!$C$5:$C$3004,$A63,'日次入力'!$B$5:$B$3004,Q$4),SUMIFS('日次入力'!$I$5:$I$3004,'日次入力'!$C$5:$C$3004,$A63,'日次入力'!$B$5:$B$3004,Q$4,'日次入力'!$N$5:$N$3004,'設定'!$B$7)))</f>
        <v/>
      </c>
      <c r="R63" s="47">
        <f>IF(OR($A63="",R$4=""),"",IF('設定'!$B$7="",SUMIFS('日次入力'!$I$5:$I$3004,'日次入力'!$C$5:$C$3004,$A63,'日次入力'!$B$5:$B$3004,R$4),SUMIFS('日次入力'!$I$5:$I$3004,'日次入力'!$C$5:$C$3004,$A63,'日次入力'!$B$5:$B$3004,R$4,'日次入力'!$N$5:$N$3004,'設定'!$B$7)))</f>
        <v/>
      </c>
      <c r="S63" s="47">
        <f>IF(OR($A63="",S$4=""),"",IF('設定'!$B$7="",SUMIFS('日次入力'!$I$5:$I$3004,'日次入力'!$C$5:$C$3004,$A63,'日次入力'!$B$5:$B$3004,S$4),SUMIFS('日次入力'!$I$5:$I$3004,'日次入力'!$C$5:$C$3004,$A63,'日次入力'!$B$5:$B$3004,S$4,'日次入力'!$N$5:$N$3004,'設定'!$B$7)))</f>
        <v/>
      </c>
      <c r="T63" s="47">
        <f>IF(OR($A63="",T$4=""),"",IF('設定'!$B$7="",SUMIFS('日次入力'!$I$5:$I$3004,'日次入力'!$C$5:$C$3004,$A63,'日次入力'!$B$5:$B$3004,T$4),SUMIFS('日次入力'!$I$5:$I$3004,'日次入力'!$C$5:$C$3004,$A63,'日次入力'!$B$5:$B$3004,T$4,'日次入力'!$N$5:$N$3004,'設定'!$B$7)))</f>
        <v/>
      </c>
      <c r="U63" s="47">
        <f>IF(OR($A63="",U$4=""),"",IF('設定'!$B$7="",SUMIFS('日次入力'!$I$5:$I$3004,'日次入力'!$C$5:$C$3004,$A63,'日次入力'!$B$5:$B$3004,U$4),SUMIFS('日次入力'!$I$5:$I$3004,'日次入力'!$C$5:$C$3004,$A63,'日次入力'!$B$5:$B$3004,U$4,'日次入力'!$N$5:$N$3004,'設定'!$B$7)))</f>
        <v/>
      </c>
      <c r="V63" s="47">
        <f>IF(OR($A63="",V$4=""),"",IF('設定'!$B$7="",SUMIFS('日次入力'!$I$5:$I$3004,'日次入力'!$C$5:$C$3004,$A63,'日次入力'!$B$5:$B$3004,V$4),SUMIFS('日次入力'!$I$5:$I$3004,'日次入力'!$C$5:$C$3004,$A63,'日次入力'!$B$5:$B$3004,V$4,'日次入力'!$N$5:$N$3004,'設定'!$B$7)))</f>
        <v/>
      </c>
      <c r="W63" s="73">
        <f>IF($A63="","",SUM(C63:V63))</f>
        <v/>
      </c>
    </row>
    <row r="64" ht="17" customHeight="1">
      <c r="A64" s="32">
        <f>IF('案件'!$A64="","",'案件'!$A64)</f>
        <v/>
      </c>
      <c r="B64" s="29">
        <f>IF($A64="","",'案件'!$B64&amp;"")</f>
        <v/>
      </c>
      <c r="C64" s="47">
        <f>IF(OR($A64="",C$4=""),"",IF('設定'!$B$7="",SUMIFS('日次入力'!$I$5:$I$3004,'日次入力'!$C$5:$C$3004,$A64,'日次入力'!$B$5:$B$3004,C$4),SUMIFS('日次入力'!$I$5:$I$3004,'日次入力'!$C$5:$C$3004,$A64,'日次入力'!$B$5:$B$3004,C$4,'日次入力'!$N$5:$N$3004,'設定'!$B$7)))</f>
        <v/>
      </c>
      <c r="D64" s="47">
        <f>IF(OR($A64="",D$4=""),"",IF('設定'!$B$7="",SUMIFS('日次入力'!$I$5:$I$3004,'日次入力'!$C$5:$C$3004,$A64,'日次入力'!$B$5:$B$3004,D$4),SUMIFS('日次入力'!$I$5:$I$3004,'日次入力'!$C$5:$C$3004,$A64,'日次入力'!$B$5:$B$3004,D$4,'日次入力'!$N$5:$N$3004,'設定'!$B$7)))</f>
        <v/>
      </c>
      <c r="E64" s="47">
        <f>IF(OR($A64="",E$4=""),"",IF('設定'!$B$7="",SUMIFS('日次入力'!$I$5:$I$3004,'日次入力'!$C$5:$C$3004,$A64,'日次入力'!$B$5:$B$3004,E$4),SUMIFS('日次入力'!$I$5:$I$3004,'日次入力'!$C$5:$C$3004,$A64,'日次入力'!$B$5:$B$3004,E$4,'日次入力'!$N$5:$N$3004,'設定'!$B$7)))</f>
        <v/>
      </c>
      <c r="F64" s="47">
        <f>IF(OR($A64="",F$4=""),"",IF('設定'!$B$7="",SUMIFS('日次入力'!$I$5:$I$3004,'日次入力'!$C$5:$C$3004,$A64,'日次入力'!$B$5:$B$3004,F$4),SUMIFS('日次入力'!$I$5:$I$3004,'日次入力'!$C$5:$C$3004,$A64,'日次入力'!$B$5:$B$3004,F$4,'日次入力'!$N$5:$N$3004,'設定'!$B$7)))</f>
        <v/>
      </c>
      <c r="G64" s="47">
        <f>IF(OR($A64="",G$4=""),"",IF('設定'!$B$7="",SUMIFS('日次入力'!$I$5:$I$3004,'日次入力'!$C$5:$C$3004,$A64,'日次入力'!$B$5:$B$3004,G$4),SUMIFS('日次入力'!$I$5:$I$3004,'日次入力'!$C$5:$C$3004,$A64,'日次入力'!$B$5:$B$3004,G$4,'日次入力'!$N$5:$N$3004,'設定'!$B$7)))</f>
        <v/>
      </c>
      <c r="H64" s="47">
        <f>IF(OR($A64="",H$4=""),"",IF('設定'!$B$7="",SUMIFS('日次入力'!$I$5:$I$3004,'日次入力'!$C$5:$C$3004,$A64,'日次入力'!$B$5:$B$3004,H$4),SUMIFS('日次入力'!$I$5:$I$3004,'日次入力'!$C$5:$C$3004,$A64,'日次入力'!$B$5:$B$3004,H$4,'日次入力'!$N$5:$N$3004,'設定'!$B$7)))</f>
        <v/>
      </c>
      <c r="I64" s="47">
        <f>IF(OR($A64="",I$4=""),"",IF('設定'!$B$7="",SUMIFS('日次入力'!$I$5:$I$3004,'日次入力'!$C$5:$C$3004,$A64,'日次入力'!$B$5:$B$3004,I$4),SUMIFS('日次入力'!$I$5:$I$3004,'日次入力'!$C$5:$C$3004,$A64,'日次入力'!$B$5:$B$3004,I$4,'日次入力'!$N$5:$N$3004,'設定'!$B$7)))</f>
        <v/>
      </c>
      <c r="J64" s="47">
        <f>IF(OR($A64="",J$4=""),"",IF('設定'!$B$7="",SUMIFS('日次入力'!$I$5:$I$3004,'日次入力'!$C$5:$C$3004,$A64,'日次入力'!$B$5:$B$3004,J$4),SUMIFS('日次入力'!$I$5:$I$3004,'日次入力'!$C$5:$C$3004,$A64,'日次入力'!$B$5:$B$3004,J$4,'日次入力'!$N$5:$N$3004,'設定'!$B$7)))</f>
        <v/>
      </c>
      <c r="K64" s="47">
        <f>IF(OR($A64="",K$4=""),"",IF('設定'!$B$7="",SUMIFS('日次入力'!$I$5:$I$3004,'日次入力'!$C$5:$C$3004,$A64,'日次入力'!$B$5:$B$3004,K$4),SUMIFS('日次入力'!$I$5:$I$3004,'日次入力'!$C$5:$C$3004,$A64,'日次入力'!$B$5:$B$3004,K$4,'日次入力'!$N$5:$N$3004,'設定'!$B$7)))</f>
        <v/>
      </c>
      <c r="L64" s="47">
        <f>IF(OR($A64="",L$4=""),"",IF('設定'!$B$7="",SUMIFS('日次入力'!$I$5:$I$3004,'日次入力'!$C$5:$C$3004,$A64,'日次入力'!$B$5:$B$3004,L$4),SUMIFS('日次入力'!$I$5:$I$3004,'日次入力'!$C$5:$C$3004,$A64,'日次入力'!$B$5:$B$3004,L$4,'日次入力'!$N$5:$N$3004,'設定'!$B$7)))</f>
        <v/>
      </c>
      <c r="M64" s="47">
        <f>IF(OR($A64="",M$4=""),"",IF('設定'!$B$7="",SUMIFS('日次入力'!$I$5:$I$3004,'日次入力'!$C$5:$C$3004,$A64,'日次入力'!$B$5:$B$3004,M$4),SUMIFS('日次入力'!$I$5:$I$3004,'日次入力'!$C$5:$C$3004,$A64,'日次入力'!$B$5:$B$3004,M$4,'日次入力'!$N$5:$N$3004,'設定'!$B$7)))</f>
        <v/>
      </c>
      <c r="N64" s="47">
        <f>IF(OR($A64="",N$4=""),"",IF('設定'!$B$7="",SUMIFS('日次入力'!$I$5:$I$3004,'日次入力'!$C$5:$C$3004,$A64,'日次入力'!$B$5:$B$3004,N$4),SUMIFS('日次入力'!$I$5:$I$3004,'日次入力'!$C$5:$C$3004,$A64,'日次入力'!$B$5:$B$3004,N$4,'日次入力'!$N$5:$N$3004,'設定'!$B$7)))</f>
        <v/>
      </c>
      <c r="O64" s="47">
        <f>IF(OR($A64="",O$4=""),"",IF('設定'!$B$7="",SUMIFS('日次入力'!$I$5:$I$3004,'日次入力'!$C$5:$C$3004,$A64,'日次入力'!$B$5:$B$3004,O$4),SUMIFS('日次入力'!$I$5:$I$3004,'日次入力'!$C$5:$C$3004,$A64,'日次入力'!$B$5:$B$3004,O$4,'日次入力'!$N$5:$N$3004,'設定'!$B$7)))</f>
        <v/>
      </c>
      <c r="P64" s="47">
        <f>IF(OR($A64="",P$4=""),"",IF('設定'!$B$7="",SUMIFS('日次入力'!$I$5:$I$3004,'日次入力'!$C$5:$C$3004,$A64,'日次入力'!$B$5:$B$3004,P$4),SUMIFS('日次入力'!$I$5:$I$3004,'日次入力'!$C$5:$C$3004,$A64,'日次入力'!$B$5:$B$3004,P$4,'日次入力'!$N$5:$N$3004,'設定'!$B$7)))</f>
        <v/>
      </c>
      <c r="Q64" s="47">
        <f>IF(OR($A64="",Q$4=""),"",IF('設定'!$B$7="",SUMIFS('日次入力'!$I$5:$I$3004,'日次入力'!$C$5:$C$3004,$A64,'日次入力'!$B$5:$B$3004,Q$4),SUMIFS('日次入力'!$I$5:$I$3004,'日次入力'!$C$5:$C$3004,$A64,'日次入力'!$B$5:$B$3004,Q$4,'日次入力'!$N$5:$N$3004,'設定'!$B$7)))</f>
        <v/>
      </c>
      <c r="R64" s="47">
        <f>IF(OR($A64="",R$4=""),"",IF('設定'!$B$7="",SUMIFS('日次入力'!$I$5:$I$3004,'日次入力'!$C$5:$C$3004,$A64,'日次入力'!$B$5:$B$3004,R$4),SUMIFS('日次入力'!$I$5:$I$3004,'日次入力'!$C$5:$C$3004,$A64,'日次入力'!$B$5:$B$3004,R$4,'日次入力'!$N$5:$N$3004,'設定'!$B$7)))</f>
        <v/>
      </c>
      <c r="S64" s="47">
        <f>IF(OR($A64="",S$4=""),"",IF('設定'!$B$7="",SUMIFS('日次入力'!$I$5:$I$3004,'日次入力'!$C$5:$C$3004,$A64,'日次入力'!$B$5:$B$3004,S$4),SUMIFS('日次入力'!$I$5:$I$3004,'日次入力'!$C$5:$C$3004,$A64,'日次入力'!$B$5:$B$3004,S$4,'日次入力'!$N$5:$N$3004,'設定'!$B$7)))</f>
        <v/>
      </c>
      <c r="T64" s="47">
        <f>IF(OR($A64="",T$4=""),"",IF('設定'!$B$7="",SUMIFS('日次入力'!$I$5:$I$3004,'日次入力'!$C$5:$C$3004,$A64,'日次入力'!$B$5:$B$3004,T$4),SUMIFS('日次入力'!$I$5:$I$3004,'日次入力'!$C$5:$C$3004,$A64,'日次入力'!$B$5:$B$3004,T$4,'日次入力'!$N$5:$N$3004,'設定'!$B$7)))</f>
        <v/>
      </c>
      <c r="U64" s="47">
        <f>IF(OR($A64="",U$4=""),"",IF('設定'!$B$7="",SUMIFS('日次入力'!$I$5:$I$3004,'日次入力'!$C$5:$C$3004,$A64,'日次入力'!$B$5:$B$3004,U$4),SUMIFS('日次入力'!$I$5:$I$3004,'日次入力'!$C$5:$C$3004,$A64,'日次入力'!$B$5:$B$3004,U$4,'日次入力'!$N$5:$N$3004,'設定'!$B$7)))</f>
        <v/>
      </c>
      <c r="V64" s="47">
        <f>IF(OR($A64="",V$4=""),"",IF('設定'!$B$7="",SUMIFS('日次入力'!$I$5:$I$3004,'日次入力'!$C$5:$C$3004,$A64,'日次入力'!$B$5:$B$3004,V$4),SUMIFS('日次入力'!$I$5:$I$3004,'日次入力'!$C$5:$C$3004,$A64,'日次入力'!$B$5:$B$3004,V$4,'日次入力'!$N$5:$N$3004,'設定'!$B$7)))</f>
        <v/>
      </c>
      <c r="W64" s="73">
        <f>IF($A64="","",SUM(C64:V64))</f>
        <v/>
      </c>
    </row>
    <row r="65" ht="17" customHeight="1">
      <c r="A65" s="32">
        <f>IF('案件'!$A65="","",'案件'!$A65)</f>
        <v/>
      </c>
      <c r="B65" s="29">
        <f>IF($A65="","",'案件'!$B65&amp;"")</f>
        <v/>
      </c>
      <c r="C65" s="47">
        <f>IF(OR($A65="",C$4=""),"",IF('設定'!$B$7="",SUMIFS('日次入力'!$I$5:$I$3004,'日次入力'!$C$5:$C$3004,$A65,'日次入力'!$B$5:$B$3004,C$4),SUMIFS('日次入力'!$I$5:$I$3004,'日次入力'!$C$5:$C$3004,$A65,'日次入力'!$B$5:$B$3004,C$4,'日次入力'!$N$5:$N$3004,'設定'!$B$7)))</f>
        <v/>
      </c>
      <c r="D65" s="47">
        <f>IF(OR($A65="",D$4=""),"",IF('設定'!$B$7="",SUMIFS('日次入力'!$I$5:$I$3004,'日次入力'!$C$5:$C$3004,$A65,'日次入力'!$B$5:$B$3004,D$4),SUMIFS('日次入力'!$I$5:$I$3004,'日次入力'!$C$5:$C$3004,$A65,'日次入力'!$B$5:$B$3004,D$4,'日次入力'!$N$5:$N$3004,'設定'!$B$7)))</f>
        <v/>
      </c>
      <c r="E65" s="47">
        <f>IF(OR($A65="",E$4=""),"",IF('設定'!$B$7="",SUMIFS('日次入力'!$I$5:$I$3004,'日次入力'!$C$5:$C$3004,$A65,'日次入力'!$B$5:$B$3004,E$4),SUMIFS('日次入力'!$I$5:$I$3004,'日次入力'!$C$5:$C$3004,$A65,'日次入力'!$B$5:$B$3004,E$4,'日次入力'!$N$5:$N$3004,'設定'!$B$7)))</f>
        <v/>
      </c>
      <c r="F65" s="47">
        <f>IF(OR($A65="",F$4=""),"",IF('設定'!$B$7="",SUMIFS('日次入力'!$I$5:$I$3004,'日次入力'!$C$5:$C$3004,$A65,'日次入力'!$B$5:$B$3004,F$4),SUMIFS('日次入力'!$I$5:$I$3004,'日次入力'!$C$5:$C$3004,$A65,'日次入力'!$B$5:$B$3004,F$4,'日次入力'!$N$5:$N$3004,'設定'!$B$7)))</f>
        <v/>
      </c>
      <c r="G65" s="47">
        <f>IF(OR($A65="",G$4=""),"",IF('設定'!$B$7="",SUMIFS('日次入力'!$I$5:$I$3004,'日次入力'!$C$5:$C$3004,$A65,'日次入力'!$B$5:$B$3004,G$4),SUMIFS('日次入力'!$I$5:$I$3004,'日次入力'!$C$5:$C$3004,$A65,'日次入力'!$B$5:$B$3004,G$4,'日次入力'!$N$5:$N$3004,'設定'!$B$7)))</f>
        <v/>
      </c>
      <c r="H65" s="47">
        <f>IF(OR($A65="",H$4=""),"",IF('設定'!$B$7="",SUMIFS('日次入力'!$I$5:$I$3004,'日次入力'!$C$5:$C$3004,$A65,'日次入力'!$B$5:$B$3004,H$4),SUMIFS('日次入力'!$I$5:$I$3004,'日次入力'!$C$5:$C$3004,$A65,'日次入力'!$B$5:$B$3004,H$4,'日次入力'!$N$5:$N$3004,'設定'!$B$7)))</f>
        <v/>
      </c>
      <c r="I65" s="47">
        <f>IF(OR($A65="",I$4=""),"",IF('設定'!$B$7="",SUMIFS('日次入力'!$I$5:$I$3004,'日次入力'!$C$5:$C$3004,$A65,'日次入力'!$B$5:$B$3004,I$4),SUMIFS('日次入力'!$I$5:$I$3004,'日次入力'!$C$5:$C$3004,$A65,'日次入力'!$B$5:$B$3004,I$4,'日次入力'!$N$5:$N$3004,'設定'!$B$7)))</f>
        <v/>
      </c>
      <c r="J65" s="47">
        <f>IF(OR($A65="",J$4=""),"",IF('設定'!$B$7="",SUMIFS('日次入力'!$I$5:$I$3004,'日次入力'!$C$5:$C$3004,$A65,'日次入力'!$B$5:$B$3004,J$4),SUMIFS('日次入力'!$I$5:$I$3004,'日次入力'!$C$5:$C$3004,$A65,'日次入力'!$B$5:$B$3004,J$4,'日次入力'!$N$5:$N$3004,'設定'!$B$7)))</f>
        <v/>
      </c>
      <c r="K65" s="47">
        <f>IF(OR($A65="",K$4=""),"",IF('設定'!$B$7="",SUMIFS('日次入力'!$I$5:$I$3004,'日次入力'!$C$5:$C$3004,$A65,'日次入力'!$B$5:$B$3004,K$4),SUMIFS('日次入力'!$I$5:$I$3004,'日次入力'!$C$5:$C$3004,$A65,'日次入力'!$B$5:$B$3004,K$4,'日次入力'!$N$5:$N$3004,'設定'!$B$7)))</f>
        <v/>
      </c>
      <c r="L65" s="47">
        <f>IF(OR($A65="",L$4=""),"",IF('設定'!$B$7="",SUMIFS('日次入力'!$I$5:$I$3004,'日次入力'!$C$5:$C$3004,$A65,'日次入力'!$B$5:$B$3004,L$4),SUMIFS('日次入力'!$I$5:$I$3004,'日次入力'!$C$5:$C$3004,$A65,'日次入力'!$B$5:$B$3004,L$4,'日次入力'!$N$5:$N$3004,'設定'!$B$7)))</f>
        <v/>
      </c>
      <c r="M65" s="47">
        <f>IF(OR($A65="",M$4=""),"",IF('設定'!$B$7="",SUMIFS('日次入力'!$I$5:$I$3004,'日次入力'!$C$5:$C$3004,$A65,'日次入力'!$B$5:$B$3004,M$4),SUMIFS('日次入力'!$I$5:$I$3004,'日次入力'!$C$5:$C$3004,$A65,'日次入力'!$B$5:$B$3004,M$4,'日次入力'!$N$5:$N$3004,'設定'!$B$7)))</f>
        <v/>
      </c>
      <c r="N65" s="47">
        <f>IF(OR($A65="",N$4=""),"",IF('設定'!$B$7="",SUMIFS('日次入力'!$I$5:$I$3004,'日次入力'!$C$5:$C$3004,$A65,'日次入力'!$B$5:$B$3004,N$4),SUMIFS('日次入力'!$I$5:$I$3004,'日次入力'!$C$5:$C$3004,$A65,'日次入力'!$B$5:$B$3004,N$4,'日次入力'!$N$5:$N$3004,'設定'!$B$7)))</f>
        <v/>
      </c>
      <c r="O65" s="47">
        <f>IF(OR($A65="",O$4=""),"",IF('設定'!$B$7="",SUMIFS('日次入力'!$I$5:$I$3004,'日次入力'!$C$5:$C$3004,$A65,'日次入力'!$B$5:$B$3004,O$4),SUMIFS('日次入力'!$I$5:$I$3004,'日次入力'!$C$5:$C$3004,$A65,'日次入力'!$B$5:$B$3004,O$4,'日次入力'!$N$5:$N$3004,'設定'!$B$7)))</f>
        <v/>
      </c>
      <c r="P65" s="47">
        <f>IF(OR($A65="",P$4=""),"",IF('設定'!$B$7="",SUMIFS('日次入力'!$I$5:$I$3004,'日次入力'!$C$5:$C$3004,$A65,'日次入力'!$B$5:$B$3004,P$4),SUMIFS('日次入力'!$I$5:$I$3004,'日次入力'!$C$5:$C$3004,$A65,'日次入力'!$B$5:$B$3004,P$4,'日次入力'!$N$5:$N$3004,'設定'!$B$7)))</f>
        <v/>
      </c>
      <c r="Q65" s="47">
        <f>IF(OR($A65="",Q$4=""),"",IF('設定'!$B$7="",SUMIFS('日次入力'!$I$5:$I$3004,'日次入力'!$C$5:$C$3004,$A65,'日次入力'!$B$5:$B$3004,Q$4),SUMIFS('日次入力'!$I$5:$I$3004,'日次入力'!$C$5:$C$3004,$A65,'日次入力'!$B$5:$B$3004,Q$4,'日次入力'!$N$5:$N$3004,'設定'!$B$7)))</f>
        <v/>
      </c>
      <c r="R65" s="47">
        <f>IF(OR($A65="",R$4=""),"",IF('設定'!$B$7="",SUMIFS('日次入力'!$I$5:$I$3004,'日次入力'!$C$5:$C$3004,$A65,'日次入力'!$B$5:$B$3004,R$4),SUMIFS('日次入力'!$I$5:$I$3004,'日次入力'!$C$5:$C$3004,$A65,'日次入力'!$B$5:$B$3004,R$4,'日次入力'!$N$5:$N$3004,'設定'!$B$7)))</f>
        <v/>
      </c>
      <c r="S65" s="47">
        <f>IF(OR($A65="",S$4=""),"",IF('設定'!$B$7="",SUMIFS('日次入力'!$I$5:$I$3004,'日次入力'!$C$5:$C$3004,$A65,'日次入力'!$B$5:$B$3004,S$4),SUMIFS('日次入力'!$I$5:$I$3004,'日次入力'!$C$5:$C$3004,$A65,'日次入力'!$B$5:$B$3004,S$4,'日次入力'!$N$5:$N$3004,'設定'!$B$7)))</f>
        <v/>
      </c>
      <c r="T65" s="47">
        <f>IF(OR($A65="",T$4=""),"",IF('設定'!$B$7="",SUMIFS('日次入力'!$I$5:$I$3004,'日次入力'!$C$5:$C$3004,$A65,'日次入力'!$B$5:$B$3004,T$4),SUMIFS('日次入力'!$I$5:$I$3004,'日次入力'!$C$5:$C$3004,$A65,'日次入力'!$B$5:$B$3004,T$4,'日次入力'!$N$5:$N$3004,'設定'!$B$7)))</f>
        <v/>
      </c>
      <c r="U65" s="47">
        <f>IF(OR($A65="",U$4=""),"",IF('設定'!$B$7="",SUMIFS('日次入力'!$I$5:$I$3004,'日次入力'!$C$5:$C$3004,$A65,'日次入力'!$B$5:$B$3004,U$4),SUMIFS('日次入力'!$I$5:$I$3004,'日次入力'!$C$5:$C$3004,$A65,'日次入力'!$B$5:$B$3004,U$4,'日次入力'!$N$5:$N$3004,'設定'!$B$7)))</f>
        <v/>
      </c>
      <c r="V65" s="47">
        <f>IF(OR($A65="",V$4=""),"",IF('設定'!$B$7="",SUMIFS('日次入力'!$I$5:$I$3004,'日次入力'!$C$5:$C$3004,$A65,'日次入力'!$B$5:$B$3004,V$4),SUMIFS('日次入力'!$I$5:$I$3004,'日次入力'!$C$5:$C$3004,$A65,'日次入力'!$B$5:$B$3004,V$4,'日次入力'!$N$5:$N$3004,'設定'!$B$7)))</f>
        <v/>
      </c>
      <c r="W65" s="73">
        <f>IF($A65="","",SUM(C65:V65))</f>
        <v/>
      </c>
    </row>
    <row r="66" ht="17" customHeight="1">
      <c r="A66" s="32">
        <f>IF('案件'!$A66="","",'案件'!$A66)</f>
        <v/>
      </c>
      <c r="B66" s="29">
        <f>IF($A66="","",'案件'!$B66&amp;"")</f>
        <v/>
      </c>
      <c r="C66" s="47">
        <f>IF(OR($A66="",C$4=""),"",IF('設定'!$B$7="",SUMIFS('日次入力'!$I$5:$I$3004,'日次入力'!$C$5:$C$3004,$A66,'日次入力'!$B$5:$B$3004,C$4),SUMIFS('日次入力'!$I$5:$I$3004,'日次入力'!$C$5:$C$3004,$A66,'日次入力'!$B$5:$B$3004,C$4,'日次入力'!$N$5:$N$3004,'設定'!$B$7)))</f>
        <v/>
      </c>
      <c r="D66" s="47">
        <f>IF(OR($A66="",D$4=""),"",IF('設定'!$B$7="",SUMIFS('日次入力'!$I$5:$I$3004,'日次入力'!$C$5:$C$3004,$A66,'日次入力'!$B$5:$B$3004,D$4),SUMIFS('日次入力'!$I$5:$I$3004,'日次入力'!$C$5:$C$3004,$A66,'日次入力'!$B$5:$B$3004,D$4,'日次入力'!$N$5:$N$3004,'設定'!$B$7)))</f>
        <v/>
      </c>
      <c r="E66" s="47">
        <f>IF(OR($A66="",E$4=""),"",IF('設定'!$B$7="",SUMIFS('日次入力'!$I$5:$I$3004,'日次入力'!$C$5:$C$3004,$A66,'日次入力'!$B$5:$B$3004,E$4),SUMIFS('日次入力'!$I$5:$I$3004,'日次入力'!$C$5:$C$3004,$A66,'日次入力'!$B$5:$B$3004,E$4,'日次入力'!$N$5:$N$3004,'設定'!$B$7)))</f>
        <v/>
      </c>
      <c r="F66" s="47">
        <f>IF(OR($A66="",F$4=""),"",IF('設定'!$B$7="",SUMIFS('日次入力'!$I$5:$I$3004,'日次入力'!$C$5:$C$3004,$A66,'日次入力'!$B$5:$B$3004,F$4),SUMIFS('日次入力'!$I$5:$I$3004,'日次入力'!$C$5:$C$3004,$A66,'日次入力'!$B$5:$B$3004,F$4,'日次入力'!$N$5:$N$3004,'設定'!$B$7)))</f>
        <v/>
      </c>
      <c r="G66" s="47">
        <f>IF(OR($A66="",G$4=""),"",IF('設定'!$B$7="",SUMIFS('日次入力'!$I$5:$I$3004,'日次入力'!$C$5:$C$3004,$A66,'日次入力'!$B$5:$B$3004,G$4),SUMIFS('日次入力'!$I$5:$I$3004,'日次入力'!$C$5:$C$3004,$A66,'日次入力'!$B$5:$B$3004,G$4,'日次入力'!$N$5:$N$3004,'設定'!$B$7)))</f>
        <v/>
      </c>
      <c r="H66" s="47">
        <f>IF(OR($A66="",H$4=""),"",IF('設定'!$B$7="",SUMIFS('日次入力'!$I$5:$I$3004,'日次入力'!$C$5:$C$3004,$A66,'日次入力'!$B$5:$B$3004,H$4),SUMIFS('日次入力'!$I$5:$I$3004,'日次入力'!$C$5:$C$3004,$A66,'日次入力'!$B$5:$B$3004,H$4,'日次入力'!$N$5:$N$3004,'設定'!$B$7)))</f>
        <v/>
      </c>
      <c r="I66" s="47">
        <f>IF(OR($A66="",I$4=""),"",IF('設定'!$B$7="",SUMIFS('日次入力'!$I$5:$I$3004,'日次入力'!$C$5:$C$3004,$A66,'日次入力'!$B$5:$B$3004,I$4),SUMIFS('日次入力'!$I$5:$I$3004,'日次入力'!$C$5:$C$3004,$A66,'日次入力'!$B$5:$B$3004,I$4,'日次入力'!$N$5:$N$3004,'設定'!$B$7)))</f>
        <v/>
      </c>
      <c r="J66" s="47">
        <f>IF(OR($A66="",J$4=""),"",IF('設定'!$B$7="",SUMIFS('日次入力'!$I$5:$I$3004,'日次入力'!$C$5:$C$3004,$A66,'日次入力'!$B$5:$B$3004,J$4),SUMIFS('日次入力'!$I$5:$I$3004,'日次入力'!$C$5:$C$3004,$A66,'日次入力'!$B$5:$B$3004,J$4,'日次入力'!$N$5:$N$3004,'設定'!$B$7)))</f>
        <v/>
      </c>
      <c r="K66" s="47">
        <f>IF(OR($A66="",K$4=""),"",IF('設定'!$B$7="",SUMIFS('日次入力'!$I$5:$I$3004,'日次入力'!$C$5:$C$3004,$A66,'日次入力'!$B$5:$B$3004,K$4),SUMIFS('日次入力'!$I$5:$I$3004,'日次入力'!$C$5:$C$3004,$A66,'日次入力'!$B$5:$B$3004,K$4,'日次入力'!$N$5:$N$3004,'設定'!$B$7)))</f>
        <v/>
      </c>
      <c r="L66" s="47">
        <f>IF(OR($A66="",L$4=""),"",IF('設定'!$B$7="",SUMIFS('日次入力'!$I$5:$I$3004,'日次入力'!$C$5:$C$3004,$A66,'日次入力'!$B$5:$B$3004,L$4),SUMIFS('日次入力'!$I$5:$I$3004,'日次入力'!$C$5:$C$3004,$A66,'日次入力'!$B$5:$B$3004,L$4,'日次入力'!$N$5:$N$3004,'設定'!$B$7)))</f>
        <v/>
      </c>
      <c r="M66" s="47">
        <f>IF(OR($A66="",M$4=""),"",IF('設定'!$B$7="",SUMIFS('日次入力'!$I$5:$I$3004,'日次入力'!$C$5:$C$3004,$A66,'日次入力'!$B$5:$B$3004,M$4),SUMIFS('日次入力'!$I$5:$I$3004,'日次入力'!$C$5:$C$3004,$A66,'日次入力'!$B$5:$B$3004,M$4,'日次入力'!$N$5:$N$3004,'設定'!$B$7)))</f>
        <v/>
      </c>
      <c r="N66" s="47">
        <f>IF(OR($A66="",N$4=""),"",IF('設定'!$B$7="",SUMIFS('日次入力'!$I$5:$I$3004,'日次入力'!$C$5:$C$3004,$A66,'日次入力'!$B$5:$B$3004,N$4),SUMIFS('日次入力'!$I$5:$I$3004,'日次入力'!$C$5:$C$3004,$A66,'日次入力'!$B$5:$B$3004,N$4,'日次入力'!$N$5:$N$3004,'設定'!$B$7)))</f>
        <v/>
      </c>
      <c r="O66" s="47">
        <f>IF(OR($A66="",O$4=""),"",IF('設定'!$B$7="",SUMIFS('日次入力'!$I$5:$I$3004,'日次入力'!$C$5:$C$3004,$A66,'日次入力'!$B$5:$B$3004,O$4),SUMIFS('日次入力'!$I$5:$I$3004,'日次入力'!$C$5:$C$3004,$A66,'日次入力'!$B$5:$B$3004,O$4,'日次入力'!$N$5:$N$3004,'設定'!$B$7)))</f>
        <v/>
      </c>
      <c r="P66" s="47">
        <f>IF(OR($A66="",P$4=""),"",IF('設定'!$B$7="",SUMIFS('日次入力'!$I$5:$I$3004,'日次入力'!$C$5:$C$3004,$A66,'日次入力'!$B$5:$B$3004,P$4),SUMIFS('日次入力'!$I$5:$I$3004,'日次入力'!$C$5:$C$3004,$A66,'日次入力'!$B$5:$B$3004,P$4,'日次入力'!$N$5:$N$3004,'設定'!$B$7)))</f>
        <v/>
      </c>
      <c r="Q66" s="47">
        <f>IF(OR($A66="",Q$4=""),"",IF('設定'!$B$7="",SUMIFS('日次入力'!$I$5:$I$3004,'日次入力'!$C$5:$C$3004,$A66,'日次入力'!$B$5:$B$3004,Q$4),SUMIFS('日次入力'!$I$5:$I$3004,'日次入力'!$C$5:$C$3004,$A66,'日次入力'!$B$5:$B$3004,Q$4,'日次入力'!$N$5:$N$3004,'設定'!$B$7)))</f>
        <v/>
      </c>
      <c r="R66" s="47">
        <f>IF(OR($A66="",R$4=""),"",IF('設定'!$B$7="",SUMIFS('日次入力'!$I$5:$I$3004,'日次入力'!$C$5:$C$3004,$A66,'日次入力'!$B$5:$B$3004,R$4),SUMIFS('日次入力'!$I$5:$I$3004,'日次入力'!$C$5:$C$3004,$A66,'日次入力'!$B$5:$B$3004,R$4,'日次入力'!$N$5:$N$3004,'設定'!$B$7)))</f>
        <v/>
      </c>
      <c r="S66" s="47">
        <f>IF(OR($A66="",S$4=""),"",IF('設定'!$B$7="",SUMIFS('日次入力'!$I$5:$I$3004,'日次入力'!$C$5:$C$3004,$A66,'日次入力'!$B$5:$B$3004,S$4),SUMIFS('日次入力'!$I$5:$I$3004,'日次入力'!$C$5:$C$3004,$A66,'日次入力'!$B$5:$B$3004,S$4,'日次入力'!$N$5:$N$3004,'設定'!$B$7)))</f>
        <v/>
      </c>
      <c r="T66" s="47">
        <f>IF(OR($A66="",T$4=""),"",IF('設定'!$B$7="",SUMIFS('日次入力'!$I$5:$I$3004,'日次入力'!$C$5:$C$3004,$A66,'日次入力'!$B$5:$B$3004,T$4),SUMIFS('日次入力'!$I$5:$I$3004,'日次入力'!$C$5:$C$3004,$A66,'日次入力'!$B$5:$B$3004,T$4,'日次入力'!$N$5:$N$3004,'設定'!$B$7)))</f>
        <v/>
      </c>
      <c r="U66" s="47">
        <f>IF(OR($A66="",U$4=""),"",IF('設定'!$B$7="",SUMIFS('日次入力'!$I$5:$I$3004,'日次入力'!$C$5:$C$3004,$A66,'日次入力'!$B$5:$B$3004,U$4),SUMIFS('日次入力'!$I$5:$I$3004,'日次入力'!$C$5:$C$3004,$A66,'日次入力'!$B$5:$B$3004,U$4,'日次入力'!$N$5:$N$3004,'設定'!$B$7)))</f>
        <v/>
      </c>
      <c r="V66" s="47">
        <f>IF(OR($A66="",V$4=""),"",IF('設定'!$B$7="",SUMIFS('日次入力'!$I$5:$I$3004,'日次入力'!$C$5:$C$3004,$A66,'日次入力'!$B$5:$B$3004,V$4),SUMIFS('日次入力'!$I$5:$I$3004,'日次入力'!$C$5:$C$3004,$A66,'日次入力'!$B$5:$B$3004,V$4,'日次入力'!$N$5:$N$3004,'設定'!$B$7)))</f>
        <v/>
      </c>
      <c r="W66" s="73">
        <f>IF($A66="","",SUM(C66:V66))</f>
        <v/>
      </c>
    </row>
    <row r="67" ht="17" customHeight="1">
      <c r="A67" s="32">
        <f>IF('案件'!$A67="","",'案件'!$A67)</f>
        <v/>
      </c>
      <c r="B67" s="29">
        <f>IF($A67="","",'案件'!$B67&amp;"")</f>
        <v/>
      </c>
      <c r="C67" s="47">
        <f>IF(OR($A67="",C$4=""),"",IF('設定'!$B$7="",SUMIFS('日次入力'!$I$5:$I$3004,'日次入力'!$C$5:$C$3004,$A67,'日次入力'!$B$5:$B$3004,C$4),SUMIFS('日次入力'!$I$5:$I$3004,'日次入力'!$C$5:$C$3004,$A67,'日次入力'!$B$5:$B$3004,C$4,'日次入力'!$N$5:$N$3004,'設定'!$B$7)))</f>
        <v/>
      </c>
      <c r="D67" s="47">
        <f>IF(OR($A67="",D$4=""),"",IF('設定'!$B$7="",SUMIFS('日次入力'!$I$5:$I$3004,'日次入力'!$C$5:$C$3004,$A67,'日次入力'!$B$5:$B$3004,D$4),SUMIFS('日次入力'!$I$5:$I$3004,'日次入力'!$C$5:$C$3004,$A67,'日次入力'!$B$5:$B$3004,D$4,'日次入力'!$N$5:$N$3004,'設定'!$B$7)))</f>
        <v/>
      </c>
      <c r="E67" s="47">
        <f>IF(OR($A67="",E$4=""),"",IF('設定'!$B$7="",SUMIFS('日次入力'!$I$5:$I$3004,'日次入力'!$C$5:$C$3004,$A67,'日次入力'!$B$5:$B$3004,E$4),SUMIFS('日次入力'!$I$5:$I$3004,'日次入力'!$C$5:$C$3004,$A67,'日次入力'!$B$5:$B$3004,E$4,'日次入力'!$N$5:$N$3004,'設定'!$B$7)))</f>
        <v/>
      </c>
      <c r="F67" s="47">
        <f>IF(OR($A67="",F$4=""),"",IF('設定'!$B$7="",SUMIFS('日次入力'!$I$5:$I$3004,'日次入力'!$C$5:$C$3004,$A67,'日次入力'!$B$5:$B$3004,F$4),SUMIFS('日次入力'!$I$5:$I$3004,'日次入力'!$C$5:$C$3004,$A67,'日次入力'!$B$5:$B$3004,F$4,'日次入力'!$N$5:$N$3004,'設定'!$B$7)))</f>
        <v/>
      </c>
      <c r="G67" s="47">
        <f>IF(OR($A67="",G$4=""),"",IF('設定'!$B$7="",SUMIFS('日次入力'!$I$5:$I$3004,'日次入力'!$C$5:$C$3004,$A67,'日次入力'!$B$5:$B$3004,G$4),SUMIFS('日次入力'!$I$5:$I$3004,'日次入力'!$C$5:$C$3004,$A67,'日次入力'!$B$5:$B$3004,G$4,'日次入力'!$N$5:$N$3004,'設定'!$B$7)))</f>
        <v/>
      </c>
      <c r="H67" s="47">
        <f>IF(OR($A67="",H$4=""),"",IF('設定'!$B$7="",SUMIFS('日次入力'!$I$5:$I$3004,'日次入力'!$C$5:$C$3004,$A67,'日次入力'!$B$5:$B$3004,H$4),SUMIFS('日次入力'!$I$5:$I$3004,'日次入力'!$C$5:$C$3004,$A67,'日次入力'!$B$5:$B$3004,H$4,'日次入力'!$N$5:$N$3004,'設定'!$B$7)))</f>
        <v/>
      </c>
      <c r="I67" s="47">
        <f>IF(OR($A67="",I$4=""),"",IF('設定'!$B$7="",SUMIFS('日次入力'!$I$5:$I$3004,'日次入力'!$C$5:$C$3004,$A67,'日次入力'!$B$5:$B$3004,I$4),SUMIFS('日次入力'!$I$5:$I$3004,'日次入力'!$C$5:$C$3004,$A67,'日次入力'!$B$5:$B$3004,I$4,'日次入力'!$N$5:$N$3004,'設定'!$B$7)))</f>
        <v/>
      </c>
      <c r="J67" s="47">
        <f>IF(OR($A67="",J$4=""),"",IF('設定'!$B$7="",SUMIFS('日次入力'!$I$5:$I$3004,'日次入力'!$C$5:$C$3004,$A67,'日次入力'!$B$5:$B$3004,J$4),SUMIFS('日次入力'!$I$5:$I$3004,'日次入力'!$C$5:$C$3004,$A67,'日次入力'!$B$5:$B$3004,J$4,'日次入力'!$N$5:$N$3004,'設定'!$B$7)))</f>
        <v/>
      </c>
      <c r="K67" s="47">
        <f>IF(OR($A67="",K$4=""),"",IF('設定'!$B$7="",SUMIFS('日次入力'!$I$5:$I$3004,'日次入力'!$C$5:$C$3004,$A67,'日次入力'!$B$5:$B$3004,K$4),SUMIFS('日次入力'!$I$5:$I$3004,'日次入力'!$C$5:$C$3004,$A67,'日次入力'!$B$5:$B$3004,K$4,'日次入力'!$N$5:$N$3004,'設定'!$B$7)))</f>
        <v/>
      </c>
      <c r="L67" s="47">
        <f>IF(OR($A67="",L$4=""),"",IF('設定'!$B$7="",SUMIFS('日次入力'!$I$5:$I$3004,'日次入力'!$C$5:$C$3004,$A67,'日次入力'!$B$5:$B$3004,L$4),SUMIFS('日次入力'!$I$5:$I$3004,'日次入力'!$C$5:$C$3004,$A67,'日次入力'!$B$5:$B$3004,L$4,'日次入力'!$N$5:$N$3004,'設定'!$B$7)))</f>
        <v/>
      </c>
      <c r="M67" s="47">
        <f>IF(OR($A67="",M$4=""),"",IF('設定'!$B$7="",SUMIFS('日次入力'!$I$5:$I$3004,'日次入力'!$C$5:$C$3004,$A67,'日次入力'!$B$5:$B$3004,M$4),SUMIFS('日次入力'!$I$5:$I$3004,'日次入力'!$C$5:$C$3004,$A67,'日次入力'!$B$5:$B$3004,M$4,'日次入力'!$N$5:$N$3004,'設定'!$B$7)))</f>
        <v/>
      </c>
      <c r="N67" s="47">
        <f>IF(OR($A67="",N$4=""),"",IF('設定'!$B$7="",SUMIFS('日次入力'!$I$5:$I$3004,'日次入力'!$C$5:$C$3004,$A67,'日次入力'!$B$5:$B$3004,N$4),SUMIFS('日次入力'!$I$5:$I$3004,'日次入力'!$C$5:$C$3004,$A67,'日次入力'!$B$5:$B$3004,N$4,'日次入力'!$N$5:$N$3004,'設定'!$B$7)))</f>
        <v/>
      </c>
      <c r="O67" s="47">
        <f>IF(OR($A67="",O$4=""),"",IF('設定'!$B$7="",SUMIFS('日次入力'!$I$5:$I$3004,'日次入力'!$C$5:$C$3004,$A67,'日次入力'!$B$5:$B$3004,O$4),SUMIFS('日次入力'!$I$5:$I$3004,'日次入力'!$C$5:$C$3004,$A67,'日次入力'!$B$5:$B$3004,O$4,'日次入力'!$N$5:$N$3004,'設定'!$B$7)))</f>
        <v/>
      </c>
      <c r="P67" s="47">
        <f>IF(OR($A67="",P$4=""),"",IF('設定'!$B$7="",SUMIFS('日次入力'!$I$5:$I$3004,'日次入力'!$C$5:$C$3004,$A67,'日次入力'!$B$5:$B$3004,P$4),SUMIFS('日次入力'!$I$5:$I$3004,'日次入力'!$C$5:$C$3004,$A67,'日次入力'!$B$5:$B$3004,P$4,'日次入力'!$N$5:$N$3004,'設定'!$B$7)))</f>
        <v/>
      </c>
      <c r="Q67" s="47">
        <f>IF(OR($A67="",Q$4=""),"",IF('設定'!$B$7="",SUMIFS('日次入力'!$I$5:$I$3004,'日次入力'!$C$5:$C$3004,$A67,'日次入力'!$B$5:$B$3004,Q$4),SUMIFS('日次入力'!$I$5:$I$3004,'日次入力'!$C$5:$C$3004,$A67,'日次入力'!$B$5:$B$3004,Q$4,'日次入力'!$N$5:$N$3004,'設定'!$B$7)))</f>
        <v/>
      </c>
      <c r="R67" s="47">
        <f>IF(OR($A67="",R$4=""),"",IF('設定'!$B$7="",SUMIFS('日次入力'!$I$5:$I$3004,'日次入力'!$C$5:$C$3004,$A67,'日次入力'!$B$5:$B$3004,R$4),SUMIFS('日次入力'!$I$5:$I$3004,'日次入力'!$C$5:$C$3004,$A67,'日次入力'!$B$5:$B$3004,R$4,'日次入力'!$N$5:$N$3004,'設定'!$B$7)))</f>
        <v/>
      </c>
      <c r="S67" s="47">
        <f>IF(OR($A67="",S$4=""),"",IF('設定'!$B$7="",SUMIFS('日次入力'!$I$5:$I$3004,'日次入力'!$C$5:$C$3004,$A67,'日次入力'!$B$5:$B$3004,S$4),SUMIFS('日次入力'!$I$5:$I$3004,'日次入力'!$C$5:$C$3004,$A67,'日次入力'!$B$5:$B$3004,S$4,'日次入力'!$N$5:$N$3004,'設定'!$B$7)))</f>
        <v/>
      </c>
      <c r="T67" s="47">
        <f>IF(OR($A67="",T$4=""),"",IF('設定'!$B$7="",SUMIFS('日次入力'!$I$5:$I$3004,'日次入力'!$C$5:$C$3004,$A67,'日次入力'!$B$5:$B$3004,T$4),SUMIFS('日次入力'!$I$5:$I$3004,'日次入力'!$C$5:$C$3004,$A67,'日次入力'!$B$5:$B$3004,T$4,'日次入力'!$N$5:$N$3004,'設定'!$B$7)))</f>
        <v/>
      </c>
      <c r="U67" s="47">
        <f>IF(OR($A67="",U$4=""),"",IF('設定'!$B$7="",SUMIFS('日次入力'!$I$5:$I$3004,'日次入力'!$C$5:$C$3004,$A67,'日次入力'!$B$5:$B$3004,U$4),SUMIFS('日次入力'!$I$5:$I$3004,'日次入力'!$C$5:$C$3004,$A67,'日次入力'!$B$5:$B$3004,U$4,'日次入力'!$N$5:$N$3004,'設定'!$B$7)))</f>
        <v/>
      </c>
      <c r="V67" s="47">
        <f>IF(OR($A67="",V$4=""),"",IF('設定'!$B$7="",SUMIFS('日次入力'!$I$5:$I$3004,'日次入力'!$C$5:$C$3004,$A67,'日次入力'!$B$5:$B$3004,V$4),SUMIFS('日次入力'!$I$5:$I$3004,'日次入力'!$C$5:$C$3004,$A67,'日次入力'!$B$5:$B$3004,V$4,'日次入力'!$N$5:$N$3004,'設定'!$B$7)))</f>
        <v/>
      </c>
      <c r="W67" s="73">
        <f>IF($A67="","",SUM(C67:V67))</f>
        <v/>
      </c>
    </row>
    <row r="68" ht="17" customHeight="1">
      <c r="A68" s="32">
        <f>IF('案件'!$A68="","",'案件'!$A68)</f>
        <v/>
      </c>
      <c r="B68" s="29">
        <f>IF($A68="","",'案件'!$B68&amp;"")</f>
        <v/>
      </c>
      <c r="C68" s="47">
        <f>IF(OR($A68="",C$4=""),"",IF('設定'!$B$7="",SUMIFS('日次入力'!$I$5:$I$3004,'日次入力'!$C$5:$C$3004,$A68,'日次入力'!$B$5:$B$3004,C$4),SUMIFS('日次入力'!$I$5:$I$3004,'日次入力'!$C$5:$C$3004,$A68,'日次入力'!$B$5:$B$3004,C$4,'日次入力'!$N$5:$N$3004,'設定'!$B$7)))</f>
        <v/>
      </c>
      <c r="D68" s="47">
        <f>IF(OR($A68="",D$4=""),"",IF('設定'!$B$7="",SUMIFS('日次入力'!$I$5:$I$3004,'日次入力'!$C$5:$C$3004,$A68,'日次入力'!$B$5:$B$3004,D$4),SUMIFS('日次入力'!$I$5:$I$3004,'日次入力'!$C$5:$C$3004,$A68,'日次入力'!$B$5:$B$3004,D$4,'日次入力'!$N$5:$N$3004,'設定'!$B$7)))</f>
        <v/>
      </c>
      <c r="E68" s="47">
        <f>IF(OR($A68="",E$4=""),"",IF('設定'!$B$7="",SUMIFS('日次入力'!$I$5:$I$3004,'日次入力'!$C$5:$C$3004,$A68,'日次入力'!$B$5:$B$3004,E$4),SUMIFS('日次入力'!$I$5:$I$3004,'日次入力'!$C$5:$C$3004,$A68,'日次入力'!$B$5:$B$3004,E$4,'日次入力'!$N$5:$N$3004,'設定'!$B$7)))</f>
        <v/>
      </c>
      <c r="F68" s="47">
        <f>IF(OR($A68="",F$4=""),"",IF('設定'!$B$7="",SUMIFS('日次入力'!$I$5:$I$3004,'日次入力'!$C$5:$C$3004,$A68,'日次入力'!$B$5:$B$3004,F$4),SUMIFS('日次入力'!$I$5:$I$3004,'日次入力'!$C$5:$C$3004,$A68,'日次入力'!$B$5:$B$3004,F$4,'日次入力'!$N$5:$N$3004,'設定'!$B$7)))</f>
        <v/>
      </c>
      <c r="G68" s="47">
        <f>IF(OR($A68="",G$4=""),"",IF('設定'!$B$7="",SUMIFS('日次入力'!$I$5:$I$3004,'日次入力'!$C$5:$C$3004,$A68,'日次入力'!$B$5:$B$3004,G$4),SUMIFS('日次入力'!$I$5:$I$3004,'日次入力'!$C$5:$C$3004,$A68,'日次入力'!$B$5:$B$3004,G$4,'日次入力'!$N$5:$N$3004,'設定'!$B$7)))</f>
        <v/>
      </c>
      <c r="H68" s="47">
        <f>IF(OR($A68="",H$4=""),"",IF('設定'!$B$7="",SUMIFS('日次入力'!$I$5:$I$3004,'日次入力'!$C$5:$C$3004,$A68,'日次入力'!$B$5:$B$3004,H$4),SUMIFS('日次入力'!$I$5:$I$3004,'日次入力'!$C$5:$C$3004,$A68,'日次入力'!$B$5:$B$3004,H$4,'日次入力'!$N$5:$N$3004,'設定'!$B$7)))</f>
        <v/>
      </c>
      <c r="I68" s="47">
        <f>IF(OR($A68="",I$4=""),"",IF('設定'!$B$7="",SUMIFS('日次入力'!$I$5:$I$3004,'日次入力'!$C$5:$C$3004,$A68,'日次入力'!$B$5:$B$3004,I$4),SUMIFS('日次入力'!$I$5:$I$3004,'日次入力'!$C$5:$C$3004,$A68,'日次入力'!$B$5:$B$3004,I$4,'日次入力'!$N$5:$N$3004,'設定'!$B$7)))</f>
        <v/>
      </c>
      <c r="J68" s="47">
        <f>IF(OR($A68="",J$4=""),"",IF('設定'!$B$7="",SUMIFS('日次入力'!$I$5:$I$3004,'日次入力'!$C$5:$C$3004,$A68,'日次入力'!$B$5:$B$3004,J$4),SUMIFS('日次入力'!$I$5:$I$3004,'日次入力'!$C$5:$C$3004,$A68,'日次入力'!$B$5:$B$3004,J$4,'日次入力'!$N$5:$N$3004,'設定'!$B$7)))</f>
        <v/>
      </c>
      <c r="K68" s="47">
        <f>IF(OR($A68="",K$4=""),"",IF('設定'!$B$7="",SUMIFS('日次入力'!$I$5:$I$3004,'日次入力'!$C$5:$C$3004,$A68,'日次入力'!$B$5:$B$3004,K$4),SUMIFS('日次入力'!$I$5:$I$3004,'日次入力'!$C$5:$C$3004,$A68,'日次入力'!$B$5:$B$3004,K$4,'日次入力'!$N$5:$N$3004,'設定'!$B$7)))</f>
        <v/>
      </c>
      <c r="L68" s="47">
        <f>IF(OR($A68="",L$4=""),"",IF('設定'!$B$7="",SUMIFS('日次入力'!$I$5:$I$3004,'日次入力'!$C$5:$C$3004,$A68,'日次入力'!$B$5:$B$3004,L$4),SUMIFS('日次入力'!$I$5:$I$3004,'日次入力'!$C$5:$C$3004,$A68,'日次入力'!$B$5:$B$3004,L$4,'日次入力'!$N$5:$N$3004,'設定'!$B$7)))</f>
        <v/>
      </c>
      <c r="M68" s="47">
        <f>IF(OR($A68="",M$4=""),"",IF('設定'!$B$7="",SUMIFS('日次入力'!$I$5:$I$3004,'日次入力'!$C$5:$C$3004,$A68,'日次入力'!$B$5:$B$3004,M$4),SUMIFS('日次入力'!$I$5:$I$3004,'日次入力'!$C$5:$C$3004,$A68,'日次入力'!$B$5:$B$3004,M$4,'日次入力'!$N$5:$N$3004,'設定'!$B$7)))</f>
        <v/>
      </c>
      <c r="N68" s="47">
        <f>IF(OR($A68="",N$4=""),"",IF('設定'!$B$7="",SUMIFS('日次入力'!$I$5:$I$3004,'日次入力'!$C$5:$C$3004,$A68,'日次入力'!$B$5:$B$3004,N$4),SUMIFS('日次入力'!$I$5:$I$3004,'日次入力'!$C$5:$C$3004,$A68,'日次入力'!$B$5:$B$3004,N$4,'日次入力'!$N$5:$N$3004,'設定'!$B$7)))</f>
        <v/>
      </c>
      <c r="O68" s="47">
        <f>IF(OR($A68="",O$4=""),"",IF('設定'!$B$7="",SUMIFS('日次入力'!$I$5:$I$3004,'日次入力'!$C$5:$C$3004,$A68,'日次入力'!$B$5:$B$3004,O$4),SUMIFS('日次入力'!$I$5:$I$3004,'日次入力'!$C$5:$C$3004,$A68,'日次入力'!$B$5:$B$3004,O$4,'日次入力'!$N$5:$N$3004,'設定'!$B$7)))</f>
        <v/>
      </c>
      <c r="P68" s="47">
        <f>IF(OR($A68="",P$4=""),"",IF('設定'!$B$7="",SUMIFS('日次入力'!$I$5:$I$3004,'日次入力'!$C$5:$C$3004,$A68,'日次入力'!$B$5:$B$3004,P$4),SUMIFS('日次入力'!$I$5:$I$3004,'日次入力'!$C$5:$C$3004,$A68,'日次入力'!$B$5:$B$3004,P$4,'日次入力'!$N$5:$N$3004,'設定'!$B$7)))</f>
        <v/>
      </c>
      <c r="Q68" s="47">
        <f>IF(OR($A68="",Q$4=""),"",IF('設定'!$B$7="",SUMIFS('日次入力'!$I$5:$I$3004,'日次入力'!$C$5:$C$3004,$A68,'日次入力'!$B$5:$B$3004,Q$4),SUMIFS('日次入力'!$I$5:$I$3004,'日次入力'!$C$5:$C$3004,$A68,'日次入力'!$B$5:$B$3004,Q$4,'日次入力'!$N$5:$N$3004,'設定'!$B$7)))</f>
        <v/>
      </c>
      <c r="R68" s="47">
        <f>IF(OR($A68="",R$4=""),"",IF('設定'!$B$7="",SUMIFS('日次入力'!$I$5:$I$3004,'日次入力'!$C$5:$C$3004,$A68,'日次入力'!$B$5:$B$3004,R$4),SUMIFS('日次入力'!$I$5:$I$3004,'日次入力'!$C$5:$C$3004,$A68,'日次入力'!$B$5:$B$3004,R$4,'日次入力'!$N$5:$N$3004,'設定'!$B$7)))</f>
        <v/>
      </c>
      <c r="S68" s="47">
        <f>IF(OR($A68="",S$4=""),"",IF('設定'!$B$7="",SUMIFS('日次入力'!$I$5:$I$3004,'日次入力'!$C$5:$C$3004,$A68,'日次入力'!$B$5:$B$3004,S$4),SUMIFS('日次入力'!$I$5:$I$3004,'日次入力'!$C$5:$C$3004,$A68,'日次入力'!$B$5:$B$3004,S$4,'日次入力'!$N$5:$N$3004,'設定'!$B$7)))</f>
        <v/>
      </c>
      <c r="T68" s="47">
        <f>IF(OR($A68="",T$4=""),"",IF('設定'!$B$7="",SUMIFS('日次入力'!$I$5:$I$3004,'日次入力'!$C$5:$C$3004,$A68,'日次入力'!$B$5:$B$3004,T$4),SUMIFS('日次入力'!$I$5:$I$3004,'日次入力'!$C$5:$C$3004,$A68,'日次入力'!$B$5:$B$3004,T$4,'日次入力'!$N$5:$N$3004,'設定'!$B$7)))</f>
        <v/>
      </c>
      <c r="U68" s="47">
        <f>IF(OR($A68="",U$4=""),"",IF('設定'!$B$7="",SUMIFS('日次入力'!$I$5:$I$3004,'日次入力'!$C$5:$C$3004,$A68,'日次入力'!$B$5:$B$3004,U$4),SUMIFS('日次入力'!$I$5:$I$3004,'日次入力'!$C$5:$C$3004,$A68,'日次入力'!$B$5:$B$3004,U$4,'日次入力'!$N$5:$N$3004,'設定'!$B$7)))</f>
        <v/>
      </c>
      <c r="V68" s="47">
        <f>IF(OR($A68="",V$4=""),"",IF('設定'!$B$7="",SUMIFS('日次入力'!$I$5:$I$3004,'日次入力'!$C$5:$C$3004,$A68,'日次入力'!$B$5:$B$3004,V$4),SUMIFS('日次入力'!$I$5:$I$3004,'日次入力'!$C$5:$C$3004,$A68,'日次入力'!$B$5:$B$3004,V$4,'日次入力'!$N$5:$N$3004,'設定'!$B$7)))</f>
        <v/>
      </c>
      <c r="W68" s="73">
        <f>IF($A68="","",SUM(C68:V68))</f>
        <v/>
      </c>
    </row>
    <row r="69" ht="17" customHeight="1">
      <c r="A69" s="32">
        <f>IF('案件'!$A69="","",'案件'!$A69)</f>
        <v/>
      </c>
      <c r="B69" s="29">
        <f>IF($A69="","",'案件'!$B69&amp;"")</f>
        <v/>
      </c>
      <c r="C69" s="47">
        <f>IF(OR($A69="",C$4=""),"",IF('設定'!$B$7="",SUMIFS('日次入力'!$I$5:$I$3004,'日次入力'!$C$5:$C$3004,$A69,'日次入力'!$B$5:$B$3004,C$4),SUMIFS('日次入力'!$I$5:$I$3004,'日次入力'!$C$5:$C$3004,$A69,'日次入力'!$B$5:$B$3004,C$4,'日次入力'!$N$5:$N$3004,'設定'!$B$7)))</f>
        <v/>
      </c>
      <c r="D69" s="47">
        <f>IF(OR($A69="",D$4=""),"",IF('設定'!$B$7="",SUMIFS('日次入力'!$I$5:$I$3004,'日次入力'!$C$5:$C$3004,$A69,'日次入力'!$B$5:$B$3004,D$4),SUMIFS('日次入力'!$I$5:$I$3004,'日次入力'!$C$5:$C$3004,$A69,'日次入力'!$B$5:$B$3004,D$4,'日次入力'!$N$5:$N$3004,'設定'!$B$7)))</f>
        <v/>
      </c>
      <c r="E69" s="47">
        <f>IF(OR($A69="",E$4=""),"",IF('設定'!$B$7="",SUMIFS('日次入力'!$I$5:$I$3004,'日次入力'!$C$5:$C$3004,$A69,'日次入力'!$B$5:$B$3004,E$4),SUMIFS('日次入力'!$I$5:$I$3004,'日次入力'!$C$5:$C$3004,$A69,'日次入力'!$B$5:$B$3004,E$4,'日次入力'!$N$5:$N$3004,'設定'!$B$7)))</f>
        <v/>
      </c>
      <c r="F69" s="47">
        <f>IF(OR($A69="",F$4=""),"",IF('設定'!$B$7="",SUMIFS('日次入力'!$I$5:$I$3004,'日次入力'!$C$5:$C$3004,$A69,'日次入力'!$B$5:$B$3004,F$4),SUMIFS('日次入力'!$I$5:$I$3004,'日次入力'!$C$5:$C$3004,$A69,'日次入力'!$B$5:$B$3004,F$4,'日次入力'!$N$5:$N$3004,'設定'!$B$7)))</f>
        <v/>
      </c>
      <c r="G69" s="47">
        <f>IF(OR($A69="",G$4=""),"",IF('設定'!$B$7="",SUMIFS('日次入力'!$I$5:$I$3004,'日次入力'!$C$5:$C$3004,$A69,'日次入力'!$B$5:$B$3004,G$4),SUMIFS('日次入力'!$I$5:$I$3004,'日次入力'!$C$5:$C$3004,$A69,'日次入力'!$B$5:$B$3004,G$4,'日次入力'!$N$5:$N$3004,'設定'!$B$7)))</f>
        <v/>
      </c>
      <c r="H69" s="47">
        <f>IF(OR($A69="",H$4=""),"",IF('設定'!$B$7="",SUMIFS('日次入力'!$I$5:$I$3004,'日次入力'!$C$5:$C$3004,$A69,'日次入力'!$B$5:$B$3004,H$4),SUMIFS('日次入力'!$I$5:$I$3004,'日次入力'!$C$5:$C$3004,$A69,'日次入力'!$B$5:$B$3004,H$4,'日次入力'!$N$5:$N$3004,'設定'!$B$7)))</f>
        <v/>
      </c>
      <c r="I69" s="47">
        <f>IF(OR($A69="",I$4=""),"",IF('設定'!$B$7="",SUMIFS('日次入力'!$I$5:$I$3004,'日次入力'!$C$5:$C$3004,$A69,'日次入力'!$B$5:$B$3004,I$4),SUMIFS('日次入力'!$I$5:$I$3004,'日次入力'!$C$5:$C$3004,$A69,'日次入力'!$B$5:$B$3004,I$4,'日次入力'!$N$5:$N$3004,'設定'!$B$7)))</f>
        <v/>
      </c>
      <c r="J69" s="47">
        <f>IF(OR($A69="",J$4=""),"",IF('設定'!$B$7="",SUMIFS('日次入力'!$I$5:$I$3004,'日次入力'!$C$5:$C$3004,$A69,'日次入力'!$B$5:$B$3004,J$4),SUMIFS('日次入力'!$I$5:$I$3004,'日次入力'!$C$5:$C$3004,$A69,'日次入力'!$B$5:$B$3004,J$4,'日次入力'!$N$5:$N$3004,'設定'!$B$7)))</f>
        <v/>
      </c>
      <c r="K69" s="47">
        <f>IF(OR($A69="",K$4=""),"",IF('設定'!$B$7="",SUMIFS('日次入力'!$I$5:$I$3004,'日次入力'!$C$5:$C$3004,$A69,'日次入力'!$B$5:$B$3004,K$4),SUMIFS('日次入力'!$I$5:$I$3004,'日次入力'!$C$5:$C$3004,$A69,'日次入力'!$B$5:$B$3004,K$4,'日次入力'!$N$5:$N$3004,'設定'!$B$7)))</f>
        <v/>
      </c>
      <c r="L69" s="47">
        <f>IF(OR($A69="",L$4=""),"",IF('設定'!$B$7="",SUMIFS('日次入力'!$I$5:$I$3004,'日次入力'!$C$5:$C$3004,$A69,'日次入力'!$B$5:$B$3004,L$4),SUMIFS('日次入力'!$I$5:$I$3004,'日次入力'!$C$5:$C$3004,$A69,'日次入力'!$B$5:$B$3004,L$4,'日次入力'!$N$5:$N$3004,'設定'!$B$7)))</f>
        <v/>
      </c>
      <c r="M69" s="47">
        <f>IF(OR($A69="",M$4=""),"",IF('設定'!$B$7="",SUMIFS('日次入力'!$I$5:$I$3004,'日次入力'!$C$5:$C$3004,$A69,'日次入力'!$B$5:$B$3004,M$4),SUMIFS('日次入力'!$I$5:$I$3004,'日次入力'!$C$5:$C$3004,$A69,'日次入力'!$B$5:$B$3004,M$4,'日次入力'!$N$5:$N$3004,'設定'!$B$7)))</f>
        <v/>
      </c>
      <c r="N69" s="47">
        <f>IF(OR($A69="",N$4=""),"",IF('設定'!$B$7="",SUMIFS('日次入力'!$I$5:$I$3004,'日次入力'!$C$5:$C$3004,$A69,'日次入力'!$B$5:$B$3004,N$4),SUMIFS('日次入力'!$I$5:$I$3004,'日次入力'!$C$5:$C$3004,$A69,'日次入力'!$B$5:$B$3004,N$4,'日次入力'!$N$5:$N$3004,'設定'!$B$7)))</f>
        <v/>
      </c>
      <c r="O69" s="47">
        <f>IF(OR($A69="",O$4=""),"",IF('設定'!$B$7="",SUMIFS('日次入力'!$I$5:$I$3004,'日次入力'!$C$5:$C$3004,$A69,'日次入力'!$B$5:$B$3004,O$4),SUMIFS('日次入力'!$I$5:$I$3004,'日次入力'!$C$5:$C$3004,$A69,'日次入力'!$B$5:$B$3004,O$4,'日次入力'!$N$5:$N$3004,'設定'!$B$7)))</f>
        <v/>
      </c>
      <c r="P69" s="47">
        <f>IF(OR($A69="",P$4=""),"",IF('設定'!$B$7="",SUMIFS('日次入力'!$I$5:$I$3004,'日次入力'!$C$5:$C$3004,$A69,'日次入力'!$B$5:$B$3004,P$4),SUMIFS('日次入力'!$I$5:$I$3004,'日次入力'!$C$5:$C$3004,$A69,'日次入力'!$B$5:$B$3004,P$4,'日次入力'!$N$5:$N$3004,'設定'!$B$7)))</f>
        <v/>
      </c>
      <c r="Q69" s="47">
        <f>IF(OR($A69="",Q$4=""),"",IF('設定'!$B$7="",SUMIFS('日次入力'!$I$5:$I$3004,'日次入力'!$C$5:$C$3004,$A69,'日次入力'!$B$5:$B$3004,Q$4),SUMIFS('日次入力'!$I$5:$I$3004,'日次入力'!$C$5:$C$3004,$A69,'日次入力'!$B$5:$B$3004,Q$4,'日次入力'!$N$5:$N$3004,'設定'!$B$7)))</f>
        <v/>
      </c>
      <c r="R69" s="47">
        <f>IF(OR($A69="",R$4=""),"",IF('設定'!$B$7="",SUMIFS('日次入力'!$I$5:$I$3004,'日次入力'!$C$5:$C$3004,$A69,'日次入力'!$B$5:$B$3004,R$4),SUMIFS('日次入力'!$I$5:$I$3004,'日次入力'!$C$5:$C$3004,$A69,'日次入力'!$B$5:$B$3004,R$4,'日次入力'!$N$5:$N$3004,'設定'!$B$7)))</f>
        <v/>
      </c>
      <c r="S69" s="47">
        <f>IF(OR($A69="",S$4=""),"",IF('設定'!$B$7="",SUMIFS('日次入力'!$I$5:$I$3004,'日次入力'!$C$5:$C$3004,$A69,'日次入力'!$B$5:$B$3004,S$4),SUMIFS('日次入力'!$I$5:$I$3004,'日次入力'!$C$5:$C$3004,$A69,'日次入力'!$B$5:$B$3004,S$4,'日次入力'!$N$5:$N$3004,'設定'!$B$7)))</f>
        <v/>
      </c>
      <c r="T69" s="47">
        <f>IF(OR($A69="",T$4=""),"",IF('設定'!$B$7="",SUMIFS('日次入力'!$I$5:$I$3004,'日次入力'!$C$5:$C$3004,$A69,'日次入力'!$B$5:$B$3004,T$4),SUMIFS('日次入力'!$I$5:$I$3004,'日次入力'!$C$5:$C$3004,$A69,'日次入力'!$B$5:$B$3004,T$4,'日次入力'!$N$5:$N$3004,'設定'!$B$7)))</f>
        <v/>
      </c>
      <c r="U69" s="47">
        <f>IF(OR($A69="",U$4=""),"",IF('設定'!$B$7="",SUMIFS('日次入力'!$I$5:$I$3004,'日次入力'!$C$5:$C$3004,$A69,'日次入力'!$B$5:$B$3004,U$4),SUMIFS('日次入力'!$I$5:$I$3004,'日次入力'!$C$5:$C$3004,$A69,'日次入力'!$B$5:$B$3004,U$4,'日次入力'!$N$5:$N$3004,'設定'!$B$7)))</f>
        <v/>
      </c>
      <c r="V69" s="47">
        <f>IF(OR($A69="",V$4=""),"",IF('設定'!$B$7="",SUMIFS('日次入力'!$I$5:$I$3004,'日次入力'!$C$5:$C$3004,$A69,'日次入力'!$B$5:$B$3004,V$4),SUMIFS('日次入力'!$I$5:$I$3004,'日次入力'!$C$5:$C$3004,$A69,'日次入力'!$B$5:$B$3004,V$4,'日次入力'!$N$5:$N$3004,'設定'!$B$7)))</f>
        <v/>
      </c>
      <c r="W69" s="73">
        <f>IF($A69="","",SUM(C69:V69))</f>
        <v/>
      </c>
    </row>
    <row r="70" ht="17" customHeight="1">
      <c r="A70" s="32">
        <f>IF('案件'!$A70="","",'案件'!$A70)</f>
        <v/>
      </c>
      <c r="B70" s="29">
        <f>IF($A70="","",'案件'!$B70&amp;"")</f>
        <v/>
      </c>
      <c r="C70" s="47">
        <f>IF(OR($A70="",C$4=""),"",IF('設定'!$B$7="",SUMIFS('日次入力'!$I$5:$I$3004,'日次入力'!$C$5:$C$3004,$A70,'日次入力'!$B$5:$B$3004,C$4),SUMIFS('日次入力'!$I$5:$I$3004,'日次入力'!$C$5:$C$3004,$A70,'日次入力'!$B$5:$B$3004,C$4,'日次入力'!$N$5:$N$3004,'設定'!$B$7)))</f>
        <v/>
      </c>
      <c r="D70" s="47">
        <f>IF(OR($A70="",D$4=""),"",IF('設定'!$B$7="",SUMIFS('日次入力'!$I$5:$I$3004,'日次入力'!$C$5:$C$3004,$A70,'日次入力'!$B$5:$B$3004,D$4),SUMIFS('日次入力'!$I$5:$I$3004,'日次入力'!$C$5:$C$3004,$A70,'日次入力'!$B$5:$B$3004,D$4,'日次入力'!$N$5:$N$3004,'設定'!$B$7)))</f>
        <v/>
      </c>
      <c r="E70" s="47">
        <f>IF(OR($A70="",E$4=""),"",IF('設定'!$B$7="",SUMIFS('日次入力'!$I$5:$I$3004,'日次入力'!$C$5:$C$3004,$A70,'日次入力'!$B$5:$B$3004,E$4),SUMIFS('日次入力'!$I$5:$I$3004,'日次入力'!$C$5:$C$3004,$A70,'日次入力'!$B$5:$B$3004,E$4,'日次入力'!$N$5:$N$3004,'設定'!$B$7)))</f>
        <v/>
      </c>
      <c r="F70" s="47">
        <f>IF(OR($A70="",F$4=""),"",IF('設定'!$B$7="",SUMIFS('日次入力'!$I$5:$I$3004,'日次入力'!$C$5:$C$3004,$A70,'日次入力'!$B$5:$B$3004,F$4),SUMIFS('日次入力'!$I$5:$I$3004,'日次入力'!$C$5:$C$3004,$A70,'日次入力'!$B$5:$B$3004,F$4,'日次入力'!$N$5:$N$3004,'設定'!$B$7)))</f>
        <v/>
      </c>
      <c r="G70" s="47">
        <f>IF(OR($A70="",G$4=""),"",IF('設定'!$B$7="",SUMIFS('日次入力'!$I$5:$I$3004,'日次入力'!$C$5:$C$3004,$A70,'日次入力'!$B$5:$B$3004,G$4),SUMIFS('日次入力'!$I$5:$I$3004,'日次入力'!$C$5:$C$3004,$A70,'日次入力'!$B$5:$B$3004,G$4,'日次入力'!$N$5:$N$3004,'設定'!$B$7)))</f>
        <v/>
      </c>
      <c r="H70" s="47">
        <f>IF(OR($A70="",H$4=""),"",IF('設定'!$B$7="",SUMIFS('日次入力'!$I$5:$I$3004,'日次入力'!$C$5:$C$3004,$A70,'日次入力'!$B$5:$B$3004,H$4),SUMIFS('日次入力'!$I$5:$I$3004,'日次入力'!$C$5:$C$3004,$A70,'日次入力'!$B$5:$B$3004,H$4,'日次入力'!$N$5:$N$3004,'設定'!$B$7)))</f>
        <v/>
      </c>
      <c r="I70" s="47">
        <f>IF(OR($A70="",I$4=""),"",IF('設定'!$B$7="",SUMIFS('日次入力'!$I$5:$I$3004,'日次入力'!$C$5:$C$3004,$A70,'日次入力'!$B$5:$B$3004,I$4),SUMIFS('日次入力'!$I$5:$I$3004,'日次入力'!$C$5:$C$3004,$A70,'日次入力'!$B$5:$B$3004,I$4,'日次入力'!$N$5:$N$3004,'設定'!$B$7)))</f>
        <v/>
      </c>
      <c r="J70" s="47">
        <f>IF(OR($A70="",J$4=""),"",IF('設定'!$B$7="",SUMIFS('日次入力'!$I$5:$I$3004,'日次入力'!$C$5:$C$3004,$A70,'日次入力'!$B$5:$B$3004,J$4),SUMIFS('日次入力'!$I$5:$I$3004,'日次入力'!$C$5:$C$3004,$A70,'日次入力'!$B$5:$B$3004,J$4,'日次入力'!$N$5:$N$3004,'設定'!$B$7)))</f>
        <v/>
      </c>
      <c r="K70" s="47">
        <f>IF(OR($A70="",K$4=""),"",IF('設定'!$B$7="",SUMIFS('日次入力'!$I$5:$I$3004,'日次入力'!$C$5:$C$3004,$A70,'日次入力'!$B$5:$B$3004,K$4),SUMIFS('日次入力'!$I$5:$I$3004,'日次入力'!$C$5:$C$3004,$A70,'日次入力'!$B$5:$B$3004,K$4,'日次入力'!$N$5:$N$3004,'設定'!$B$7)))</f>
        <v/>
      </c>
      <c r="L70" s="47">
        <f>IF(OR($A70="",L$4=""),"",IF('設定'!$B$7="",SUMIFS('日次入力'!$I$5:$I$3004,'日次入力'!$C$5:$C$3004,$A70,'日次入力'!$B$5:$B$3004,L$4),SUMIFS('日次入力'!$I$5:$I$3004,'日次入力'!$C$5:$C$3004,$A70,'日次入力'!$B$5:$B$3004,L$4,'日次入力'!$N$5:$N$3004,'設定'!$B$7)))</f>
        <v/>
      </c>
      <c r="M70" s="47">
        <f>IF(OR($A70="",M$4=""),"",IF('設定'!$B$7="",SUMIFS('日次入力'!$I$5:$I$3004,'日次入力'!$C$5:$C$3004,$A70,'日次入力'!$B$5:$B$3004,M$4),SUMIFS('日次入力'!$I$5:$I$3004,'日次入力'!$C$5:$C$3004,$A70,'日次入力'!$B$5:$B$3004,M$4,'日次入力'!$N$5:$N$3004,'設定'!$B$7)))</f>
        <v/>
      </c>
      <c r="N70" s="47">
        <f>IF(OR($A70="",N$4=""),"",IF('設定'!$B$7="",SUMIFS('日次入力'!$I$5:$I$3004,'日次入力'!$C$5:$C$3004,$A70,'日次入力'!$B$5:$B$3004,N$4),SUMIFS('日次入力'!$I$5:$I$3004,'日次入力'!$C$5:$C$3004,$A70,'日次入力'!$B$5:$B$3004,N$4,'日次入力'!$N$5:$N$3004,'設定'!$B$7)))</f>
        <v/>
      </c>
      <c r="O70" s="47">
        <f>IF(OR($A70="",O$4=""),"",IF('設定'!$B$7="",SUMIFS('日次入力'!$I$5:$I$3004,'日次入力'!$C$5:$C$3004,$A70,'日次入力'!$B$5:$B$3004,O$4),SUMIFS('日次入力'!$I$5:$I$3004,'日次入力'!$C$5:$C$3004,$A70,'日次入力'!$B$5:$B$3004,O$4,'日次入力'!$N$5:$N$3004,'設定'!$B$7)))</f>
        <v/>
      </c>
      <c r="P70" s="47">
        <f>IF(OR($A70="",P$4=""),"",IF('設定'!$B$7="",SUMIFS('日次入力'!$I$5:$I$3004,'日次入力'!$C$5:$C$3004,$A70,'日次入力'!$B$5:$B$3004,P$4),SUMIFS('日次入力'!$I$5:$I$3004,'日次入力'!$C$5:$C$3004,$A70,'日次入力'!$B$5:$B$3004,P$4,'日次入力'!$N$5:$N$3004,'設定'!$B$7)))</f>
        <v/>
      </c>
      <c r="Q70" s="47">
        <f>IF(OR($A70="",Q$4=""),"",IF('設定'!$B$7="",SUMIFS('日次入力'!$I$5:$I$3004,'日次入力'!$C$5:$C$3004,$A70,'日次入力'!$B$5:$B$3004,Q$4),SUMIFS('日次入力'!$I$5:$I$3004,'日次入力'!$C$5:$C$3004,$A70,'日次入力'!$B$5:$B$3004,Q$4,'日次入力'!$N$5:$N$3004,'設定'!$B$7)))</f>
        <v/>
      </c>
      <c r="R70" s="47">
        <f>IF(OR($A70="",R$4=""),"",IF('設定'!$B$7="",SUMIFS('日次入力'!$I$5:$I$3004,'日次入力'!$C$5:$C$3004,$A70,'日次入力'!$B$5:$B$3004,R$4),SUMIFS('日次入力'!$I$5:$I$3004,'日次入力'!$C$5:$C$3004,$A70,'日次入力'!$B$5:$B$3004,R$4,'日次入力'!$N$5:$N$3004,'設定'!$B$7)))</f>
        <v/>
      </c>
      <c r="S70" s="47">
        <f>IF(OR($A70="",S$4=""),"",IF('設定'!$B$7="",SUMIFS('日次入力'!$I$5:$I$3004,'日次入力'!$C$5:$C$3004,$A70,'日次入力'!$B$5:$B$3004,S$4),SUMIFS('日次入力'!$I$5:$I$3004,'日次入力'!$C$5:$C$3004,$A70,'日次入力'!$B$5:$B$3004,S$4,'日次入力'!$N$5:$N$3004,'設定'!$B$7)))</f>
        <v/>
      </c>
      <c r="T70" s="47">
        <f>IF(OR($A70="",T$4=""),"",IF('設定'!$B$7="",SUMIFS('日次入力'!$I$5:$I$3004,'日次入力'!$C$5:$C$3004,$A70,'日次入力'!$B$5:$B$3004,T$4),SUMIFS('日次入力'!$I$5:$I$3004,'日次入力'!$C$5:$C$3004,$A70,'日次入力'!$B$5:$B$3004,T$4,'日次入力'!$N$5:$N$3004,'設定'!$B$7)))</f>
        <v/>
      </c>
      <c r="U70" s="47">
        <f>IF(OR($A70="",U$4=""),"",IF('設定'!$B$7="",SUMIFS('日次入力'!$I$5:$I$3004,'日次入力'!$C$5:$C$3004,$A70,'日次入力'!$B$5:$B$3004,U$4),SUMIFS('日次入力'!$I$5:$I$3004,'日次入力'!$C$5:$C$3004,$A70,'日次入力'!$B$5:$B$3004,U$4,'日次入力'!$N$5:$N$3004,'設定'!$B$7)))</f>
        <v/>
      </c>
      <c r="V70" s="47">
        <f>IF(OR($A70="",V$4=""),"",IF('設定'!$B$7="",SUMIFS('日次入力'!$I$5:$I$3004,'日次入力'!$C$5:$C$3004,$A70,'日次入力'!$B$5:$B$3004,V$4),SUMIFS('日次入力'!$I$5:$I$3004,'日次入力'!$C$5:$C$3004,$A70,'日次入力'!$B$5:$B$3004,V$4,'日次入力'!$N$5:$N$3004,'設定'!$B$7)))</f>
        <v/>
      </c>
      <c r="W70" s="73">
        <f>IF($A70="","",SUM(C70:V70))</f>
        <v/>
      </c>
    </row>
    <row r="71" ht="17" customHeight="1">
      <c r="A71" s="32">
        <f>IF('案件'!$A71="","",'案件'!$A71)</f>
        <v/>
      </c>
      <c r="B71" s="29">
        <f>IF($A71="","",'案件'!$B71&amp;"")</f>
        <v/>
      </c>
      <c r="C71" s="47">
        <f>IF(OR($A71="",C$4=""),"",IF('設定'!$B$7="",SUMIFS('日次入力'!$I$5:$I$3004,'日次入力'!$C$5:$C$3004,$A71,'日次入力'!$B$5:$B$3004,C$4),SUMIFS('日次入力'!$I$5:$I$3004,'日次入力'!$C$5:$C$3004,$A71,'日次入力'!$B$5:$B$3004,C$4,'日次入力'!$N$5:$N$3004,'設定'!$B$7)))</f>
        <v/>
      </c>
      <c r="D71" s="47">
        <f>IF(OR($A71="",D$4=""),"",IF('設定'!$B$7="",SUMIFS('日次入力'!$I$5:$I$3004,'日次入力'!$C$5:$C$3004,$A71,'日次入力'!$B$5:$B$3004,D$4),SUMIFS('日次入力'!$I$5:$I$3004,'日次入力'!$C$5:$C$3004,$A71,'日次入力'!$B$5:$B$3004,D$4,'日次入力'!$N$5:$N$3004,'設定'!$B$7)))</f>
        <v/>
      </c>
      <c r="E71" s="47">
        <f>IF(OR($A71="",E$4=""),"",IF('設定'!$B$7="",SUMIFS('日次入力'!$I$5:$I$3004,'日次入力'!$C$5:$C$3004,$A71,'日次入力'!$B$5:$B$3004,E$4),SUMIFS('日次入力'!$I$5:$I$3004,'日次入力'!$C$5:$C$3004,$A71,'日次入力'!$B$5:$B$3004,E$4,'日次入力'!$N$5:$N$3004,'設定'!$B$7)))</f>
        <v/>
      </c>
      <c r="F71" s="47">
        <f>IF(OR($A71="",F$4=""),"",IF('設定'!$B$7="",SUMIFS('日次入力'!$I$5:$I$3004,'日次入力'!$C$5:$C$3004,$A71,'日次入力'!$B$5:$B$3004,F$4),SUMIFS('日次入力'!$I$5:$I$3004,'日次入力'!$C$5:$C$3004,$A71,'日次入力'!$B$5:$B$3004,F$4,'日次入力'!$N$5:$N$3004,'設定'!$B$7)))</f>
        <v/>
      </c>
      <c r="G71" s="47">
        <f>IF(OR($A71="",G$4=""),"",IF('設定'!$B$7="",SUMIFS('日次入力'!$I$5:$I$3004,'日次入力'!$C$5:$C$3004,$A71,'日次入力'!$B$5:$B$3004,G$4),SUMIFS('日次入力'!$I$5:$I$3004,'日次入力'!$C$5:$C$3004,$A71,'日次入力'!$B$5:$B$3004,G$4,'日次入力'!$N$5:$N$3004,'設定'!$B$7)))</f>
        <v/>
      </c>
      <c r="H71" s="47">
        <f>IF(OR($A71="",H$4=""),"",IF('設定'!$B$7="",SUMIFS('日次入力'!$I$5:$I$3004,'日次入力'!$C$5:$C$3004,$A71,'日次入力'!$B$5:$B$3004,H$4),SUMIFS('日次入力'!$I$5:$I$3004,'日次入力'!$C$5:$C$3004,$A71,'日次入力'!$B$5:$B$3004,H$4,'日次入力'!$N$5:$N$3004,'設定'!$B$7)))</f>
        <v/>
      </c>
      <c r="I71" s="47">
        <f>IF(OR($A71="",I$4=""),"",IF('設定'!$B$7="",SUMIFS('日次入力'!$I$5:$I$3004,'日次入力'!$C$5:$C$3004,$A71,'日次入力'!$B$5:$B$3004,I$4),SUMIFS('日次入力'!$I$5:$I$3004,'日次入力'!$C$5:$C$3004,$A71,'日次入力'!$B$5:$B$3004,I$4,'日次入力'!$N$5:$N$3004,'設定'!$B$7)))</f>
        <v/>
      </c>
      <c r="J71" s="47">
        <f>IF(OR($A71="",J$4=""),"",IF('設定'!$B$7="",SUMIFS('日次入力'!$I$5:$I$3004,'日次入力'!$C$5:$C$3004,$A71,'日次入力'!$B$5:$B$3004,J$4),SUMIFS('日次入力'!$I$5:$I$3004,'日次入力'!$C$5:$C$3004,$A71,'日次入力'!$B$5:$B$3004,J$4,'日次入力'!$N$5:$N$3004,'設定'!$B$7)))</f>
        <v/>
      </c>
      <c r="K71" s="47">
        <f>IF(OR($A71="",K$4=""),"",IF('設定'!$B$7="",SUMIFS('日次入力'!$I$5:$I$3004,'日次入力'!$C$5:$C$3004,$A71,'日次入力'!$B$5:$B$3004,K$4),SUMIFS('日次入力'!$I$5:$I$3004,'日次入力'!$C$5:$C$3004,$A71,'日次入力'!$B$5:$B$3004,K$4,'日次入力'!$N$5:$N$3004,'設定'!$B$7)))</f>
        <v/>
      </c>
      <c r="L71" s="47">
        <f>IF(OR($A71="",L$4=""),"",IF('設定'!$B$7="",SUMIFS('日次入力'!$I$5:$I$3004,'日次入力'!$C$5:$C$3004,$A71,'日次入力'!$B$5:$B$3004,L$4),SUMIFS('日次入力'!$I$5:$I$3004,'日次入力'!$C$5:$C$3004,$A71,'日次入力'!$B$5:$B$3004,L$4,'日次入力'!$N$5:$N$3004,'設定'!$B$7)))</f>
        <v/>
      </c>
      <c r="M71" s="47">
        <f>IF(OR($A71="",M$4=""),"",IF('設定'!$B$7="",SUMIFS('日次入力'!$I$5:$I$3004,'日次入力'!$C$5:$C$3004,$A71,'日次入力'!$B$5:$B$3004,M$4),SUMIFS('日次入力'!$I$5:$I$3004,'日次入力'!$C$5:$C$3004,$A71,'日次入力'!$B$5:$B$3004,M$4,'日次入力'!$N$5:$N$3004,'設定'!$B$7)))</f>
        <v/>
      </c>
      <c r="N71" s="47">
        <f>IF(OR($A71="",N$4=""),"",IF('設定'!$B$7="",SUMIFS('日次入力'!$I$5:$I$3004,'日次入力'!$C$5:$C$3004,$A71,'日次入力'!$B$5:$B$3004,N$4),SUMIFS('日次入力'!$I$5:$I$3004,'日次入力'!$C$5:$C$3004,$A71,'日次入力'!$B$5:$B$3004,N$4,'日次入力'!$N$5:$N$3004,'設定'!$B$7)))</f>
        <v/>
      </c>
      <c r="O71" s="47">
        <f>IF(OR($A71="",O$4=""),"",IF('設定'!$B$7="",SUMIFS('日次入力'!$I$5:$I$3004,'日次入力'!$C$5:$C$3004,$A71,'日次入力'!$B$5:$B$3004,O$4),SUMIFS('日次入力'!$I$5:$I$3004,'日次入力'!$C$5:$C$3004,$A71,'日次入力'!$B$5:$B$3004,O$4,'日次入力'!$N$5:$N$3004,'設定'!$B$7)))</f>
        <v/>
      </c>
      <c r="P71" s="47">
        <f>IF(OR($A71="",P$4=""),"",IF('設定'!$B$7="",SUMIFS('日次入力'!$I$5:$I$3004,'日次入力'!$C$5:$C$3004,$A71,'日次入力'!$B$5:$B$3004,P$4),SUMIFS('日次入力'!$I$5:$I$3004,'日次入力'!$C$5:$C$3004,$A71,'日次入力'!$B$5:$B$3004,P$4,'日次入力'!$N$5:$N$3004,'設定'!$B$7)))</f>
        <v/>
      </c>
      <c r="Q71" s="47">
        <f>IF(OR($A71="",Q$4=""),"",IF('設定'!$B$7="",SUMIFS('日次入力'!$I$5:$I$3004,'日次入力'!$C$5:$C$3004,$A71,'日次入力'!$B$5:$B$3004,Q$4),SUMIFS('日次入力'!$I$5:$I$3004,'日次入力'!$C$5:$C$3004,$A71,'日次入力'!$B$5:$B$3004,Q$4,'日次入力'!$N$5:$N$3004,'設定'!$B$7)))</f>
        <v/>
      </c>
      <c r="R71" s="47">
        <f>IF(OR($A71="",R$4=""),"",IF('設定'!$B$7="",SUMIFS('日次入力'!$I$5:$I$3004,'日次入力'!$C$5:$C$3004,$A71,'日次入力'!$B$5:$B$3004,R$4),SUMIFS('日次入力'!$I$5:$I$3004,'日次入力'!$C$5:$C$3004,$A71,'日次入力'!$B$5:$B$3004,R$4,'日次入力'!$N$5:$N$3004,'設定'!$B$7)))</f>
        <v/>
      </c>
      <c r="S71" s="47">
        <f>IF(OR($A71="",S$4=""),"",IF('設定'!$B$7="",SUMIFS('日次入力'!$I$5:$I$3004,'日次入力'!$C$5:$C$3004,$A71,'日次入力'!$B$5:$B$3004,S$4),SUMIFS('日次入力'!$I$5:$I$3004,'日次入力'!$C$5:$C$3004,$A71,'日次入力'!$B$5:$B$3004,S$4,'日次入力'!$N$5:$N$3004,'設定'!$B$7)))</f>
        <v/>
      </c>
      <c r="T71" s="47">
        <f>IF(OR($A71="",T$4=""),"",IF('設定'!$B$7="",SUMIFS('日次入力'!$I$5:$I$3004,'日次入力'!$C$5:$C$3004,$A71,'日次入力'!$B$5:$B$3004,T$4),SUMIFS('日次入力'!$I$5:$I$3004,'日次入力'!$C$5:$C$3004,$A71,'日次入力'!$B$5:$B$3004,T$4,'日次入力'!$N$5:$N$3004,'設定'!$B$7)))</f>
        <v/>
      </c>
      <c r="U71" s="47">
        <f>IF(OR($A71="",U$4=""),"",IF('設定'!$B$7="",SUMIFS('日次入力'!$I$5:$I$3004,'日次入力'!$C$5:$C$3004,$A71,'日次入力'!$B$5:$B$3004,U$4),SUMIFS('日次入力'!$I$5:$I$3004,'日次入力'!$C$5:$C$3004,$A71,'日次入力'!$B$5:$B$3004,U$4,'日次入力'!$N$5:$N$3004,'設定'!$B$7)))</f>
        <v/>
      </c>
      <c r="V71" s="47">
        <f>IF(OR($A71="",V$4=""),"",IF('設定'!$B$7="",SUMIFS('日次入力'!$I$5:$I$3004,'日次入力'!$C$5:$C$3004,$A71,'日次入力'!$B$5:$B$3004,V$4),SUMIFS('日次入力'!$I$5:$I$3004,'日次入力'!$C$5:$C$3004,$A71,'日次入力'!$B$5:$B$3004,V$4,'日次入力'!$N$5:$N$3004,'設定'!$B$7)))</f>
        <v/>
      </c>
      <c r="W71" s="73">
        <f>IF($A71="","",SUM(C71:V71))</f>
        <v/>
      </c>
    </row>
    <row r="72" ht="17" customHeight="1">
      <c r="A72" s="32">
        <f>IF('案件'!$A72="","",'案件'!$A72)</f>
        <v/>
      </c>
      <c r="B72" s="29">
        <f>IF($A72="","",'案件'!$B72&amp;"")</f>
        <v/>
      </c>
      <c r="C72" s="47">
        <f>IF(OR($A72="",C$4=""),"",IF('設定'!$B$7="",SUMIFS('日次入力'!$I$5:$I$3004,'日次入力'!$C$5:$C$3004,$A72,'日次入力'!$B$5:$B$3004,C$4),SUMIFS('日次入力'!$I$5:$I$3004,'日次入力'!$C$5:$C$3004,$A72,'日次入力'!$B$5:$B$3004,C$4,'日次入力'!$N$5:$N$3004,'設定'!$B$7)))</f>
        <v/>
      </c>
      <c r="D72" s="47">
        <f>IF(OR($A72="",D$4=""),"",IF('設定'!$B$7="",SUMIFS('日次入力'!$I$5:$I$3004,'日次入力'!$C$5:$C$3004,$A72,'日次入力'!$B$5:$B$3004,D$4),SUMIFS('日次入力'!$I$5:$I$3004,'日次入力'!$C$5:$C$3004,$A72,'日次入力'!$B$5:$B$3004,D$4,'日次入力'!$N$5:$N$3004,'設定'!$B$7)))</f>
        <v/>
      </c>
      <c r="E72" s="47">
        <f>IF(OR($A72="",E$4=""),"",IF('設定'!$B$7="",SUMIFS('日次入力'!$I$5:$I$3004,'日次入力'!$C$5:$C$3004,$A72,'日次入力'!$B$5:$B$3004,E$4),SUMIFS('日次入力'!$I$5:$I$3004,'日次入力'!$C$5:$C$3004,$A72,'日次入力'!$B$5:$B$3004,E$4,'日次入力'!$N$5:$N$3004,'設定'!$B$7)))</f>
        <v/>
      </c>
      <c r="F72" s="47">
        <f>IF(OR($A72="",F$4=""),"",IF('設定'!$B$7="",SUMIFS('日次入力'!$I$5:$I$3004,'日次入力'!$C$5:$C$3004,$A72,'日次入力'!$B$5:$B$3004,F$4),SUMIFS('日次入力'!$I$5:$I$3004,'日次入力'!$C$5:$C$3004,$A72,'日次入力'!$B$5:$B$3004,F$4,'日次入力'!$N$5:$N$3004,'設定'!$B$7)))</f>
        <v/>
      </c>
      <c r="G72" s="47">
        <f>IF(OR($A72="",G$4=""),"",IF('設定'!$B$7="",SUMIFS('日次入力'!$I$5:$I$3004,'日次入力'!$C$5:$C$3004,$A72,'日次入力'!$B$5:$B$3004,G$4),SUMIFS('日次入力'!$I$5:$I$3004,'日次入力'!$C$5:$C$3004,$A72,'日次入力'!$B$5:$B$3004,G$4,'日次入力'!$N$5:$N$3004,'設定'!$B$7)))</f>
        <v/>
      </c>
      <c r="H72" s="47">
        <f>IF(OR($A72="",H$4=""),"",IF('設定'!$B$7="",SUMIFS('日次入力'!$I$5:$I$3004,'日次入力'!$C$5:$C$3004,$A72,'日次入力'!$B$5:$B$3004,H$4),SUMIFS('日次入力'!$I$5:$I$3004,'日次入力'!$C$5:$C$3004,$A72,'日次入力'!$B$5:$B$3004,H$4,'日次入力'!$N$5:$N$3004,'設定'!$B$7)))</f>
        <v/>
      </c>
      <c r="I72" s="47">
        <f>IF(OR($A72="",I$4=""),"",IF('設定'!$B$7="",SUMIFS('日次入力'!$I$5:$I$3004,'日次入力'!$C$5:$C$3004,$A72,'日次入力'!$B$5:$B$3004,I$4),SUMIFS('日次入力'!$I$5:$I$3004,'日次入力'!$C$5:$C$3004,$A72,'日次入力'!$B$5:$B$3004,I$4,'日次入力'!$N$5:$N$3004,'設定'!$B$7)))</f>
        <v/>
      </c>
      <c r="J72" s="47">
        <f>IF(OR($A72="",J$4=""),"",IF('設定'!$B$7="",SUMIFS('日次入力'!$I$5:$I$3004,'日次入力'!$C$5:$C$3004,$A72,'日次入力'!$B$5:$B$3004,J$4),SUMIFS('日次入力'!$I$5:$I$3004,'日次入力'!$C$5:$C$3004,$A72,'日次入力'!$B$5:$B$3004,J$4,'日次入力'!$N$5:$N$3004,'設定'!$B$7)))</f>
        <v/>
      </c>
      <c r="K72" s="47">
        <f>IF(OR($A72="",K$4=""),"",IF('設定'!$B$7="",SUMIFS('日次入力'!$I$5:$I$3004,'日次入力'!$C$5:$C$3004,$A72,'日次入力'!$B$5:$B$3004,K$4),SUMIFS('日次入力'!$I$5:$I$3004,'日次入力'!$C$5:$C$3004,$A72,'日次入力'!$B$5:$B$3004,K$4,'日次入力'!$N$5:$N$3004,'設定'!$B$7)))</f>
        <v/>
      </c>
      <c r="L72" s="47">
        <f>IF(OR($A72="",L$4=""),"",IF('設定'!$B$7="",SUMIFS('日次入力'!$I$5:$I$3004,'日次入力'!$C$5:$C$3004,$A72,'日次入力'!$B$5:$B$3004,L$4),SUMIFS('日次入力'!$I$5:$I$3004,'日次入力'!$C$5:$C$3004,$A72,'日次入力'!$B$5:$B$3004,L$4,'日次入力'!$N$5:$N$3004,'設定'!$B$7)))</f>
        <v/>
      </c>
      <c r="M72" s="47">
        <f>IF(OR($A72="",M$4=""),"",IF('設定'!$B$7="",SUMIFS('日次入力'!$I$5:$I$3004,'日次入力'!$C$5:$C$3004,$A72,'日次入力'!$B$5:$B$3004,M$4),SUMIFS('日次入力'!$I$5:$I$3004,'日次入力'!$C$5:$C$3004,$A72,'日次入力'!$B$5:$B$3004,M$4,'日次入力'!$N$5:$N$3004,'設定'!$B$7)))</f>
        <v/>
      </c>
      <c r="N72" s="47">
        <f>IF(OR($A72="",N$4=""),"",IF('設定'!$B$7="",SUMIFS('日次入力'!$I$5:$I$3004,'日次入力'!$C$5:$C$3004,$A72,'日次入力'!$B$5:$B$3004,N$4),SUMIFS('日次入力'!$I$5:$I$3004,'日次入力'!$C$5:$C$3004,$A72,'日次入力'!$B$5:$B$3004,N$4,'日次入力'!$N$5:$N$3004,'設定'!$B$7)))</f>
        <v/>
      </c>
      <c r="O72" s="47">
        <f>IF(OR($A72="",O$4=""),"",IF('設定'!$B$7="",SUMIFS('日次入力'!$I$5:$I$3004,'日次入力'!$C$5:$C$3004,$A72,'日次入力'!$B$5:$B$3004,O$4),SUMIFS('日次入力'!$I$5:$I$3004,'日次入力'!$C$5:$C$3004,$A72,'日次入力'!$B$5:$B$3004,O$4,'日次入力'!$N$5:$N$3004,'設定'!$B$7)))</f>
        <v/>
      </c>
      <c r="P72" s="47">
        <f>IF(OR($A72="",P$4=""),"",IF('設定'!$B$7="",SUMIFS('日次入力'!$I$5:$I$3004,'日次入力'!$C$5:$C$3004,$A72,'日次入力'!$B$5:$B$3004,P$4),SUMIFS('日次入力'!$I$5:$I$3004,'日次入力'!$C$5:$C$3004,$A72,'日次入力'!$B$5:$B$3004,P$4,'日次入力'!$N$5:$N$3004,'設定'!$B$7)))</f>
        <v/>
      </c>
      <c r="Q72" s="47">
        <f>IF(OR($A72="",Q$4=""),"",IF('設定'!$B$7="",SUMIFS('日次入力'!$I$5:$I$3004,'日次入力'!$C$5:$C$3004,$A72,'日次入力'!$B$5:$B$3004,Q$4),SUMIFS('日次入力'!$I$5:$I$3004,'日次入力'!$C$5:$C$3004,$A72,'日次入力'!$B$5:$B$3004,Q$4,'日次入力'!$N$5:$N$3004,'設定'!$B$7)))</f>
        <v/>
      </c>
      <c r="R72" s="47">
        <f>IF(OR($A72="",R$4=""),"",IF('設定'!$B$7="",SUMIFS('日次入力'!$I$5:$I$3004,'日次入力'!$C$5:$C$3004,$A72,'日次入力'!$B$5:$B$3004,R$4),SUMIFS('日次入力'!$I$5:$I$3004,'日次入力'!$C$5:$C$3004,$A72,'日次入力'!$B$5:$B$3004,R$4,'日次入力'!$N$5:$N$3004,'設定'!$B$7)))</f>
        <v/>
      </c>
      <c r="S72" s="47">
        <f>IF(OR($A72="",S$4=""),"",IF('設定'!$B$7="",SUMIFS('日次入力'!$I$5:$I$3004,'日次入力'!$C$5:$C$3004,$A72,'日次入力'!$B$5:$B$3004,S$4),SUMIFS('日次入力'!$I$5:$I$3004,'日次入力'!$C$5:$C$3004,$A72,'日次入力'!$B$5:$B$3004,S$4,'日次入力'!$N$5:$N$3004,'設定'!$B$7)))</f>
        <v/>
      </c>
      <c r="T72" s="47">
        <f>IF(OR($A72="",T$4=""),"",IF('設定'!$B$7="",SUMIFS('日次入力'!$I$5:$I$3004,'日次入力'!$C$5:$C$3004,$A72,'日次入力'!$B$5:$B$3004,T$4),SUMIFS('日次入力'!$I$5:$I$3004,'日次入力'!$C$5:$C$3004,$A72,'日次入力'!$B$5:$B$3004,T$4,'日次入力'!$N$5:$N$3004,'設定'!$B$7)))</f>
        <v/>
      </c>
      <c r="U72" s="47">
        <f>IF(OR($A72="",U$4=""),"",IF('設定'!$B$7="",SUMIFS('日次入力'!$I$5:$I$3004,'日次入力'!$C$5:$C$3004,$A72,'日次入力'!$B$5:$B$3004,U$4),SUMIFS('日次入力'!$I$5:$I$3004,'日次入力'!$C$5:$C$3004,$A72,'日次入力'!$B$5:$B$3004,U$4,'日次入力'!$N$5:$N$3004,'設定'!$B$7)))</f>
        <v/>
      </c>
      <c r="V72" s="47">
        <f>IF(OR($A72="",V$4=""),"",IF('設定'!$B$7="",SUMIFS('日次入力'!$I$5:$I$3004,'日次入力'!$C$5:$C$3004,$A72,'日次入力'!$B$5:$B$3004,V$4),SUMIFS('日次入力'!$I$5:$I$3004,'日次入力'!$C$5:$C$3004,$A72,'日次入力'!$B$5:$B$3004,V$4,'日次入力'!$N$5:$N$3004,'設定'!$B$7)))</f>
        <v/>
      </c>
      <c r="W72" s="73">
        <f>IF($A72="","",SUM(C72:V72))</f>
        <v/>
      </c>
    </row>
    <row r="73" ht="17" customHeight="1">
      <c r="A73" s="32">
        <f>IF('案件'!$A73="","",'案件'!$A73)</f>
        <v/>
      </c>
      <c r="B73" s="29">
        <f>IF($A73="","",'案件'!$B73&amp;"")</f>
        <v/>
      </c>
      <c r="C73" s="47">
        <f>IF(OR($A73="",C$4=""),"",IF('設定'!$B$7="",SUMIFS('日次入力'!$I$5:$I$3004,'日次入力'!$C$5:$C$3004,$A73,'日次入力'!$B$5:$B$3004,C$4),SUMIFS('日次入力'!$I$5:$I$3004,'日次入力'!$C$5:$C$3004,$A73,'日次入力'!$B$5:$B$3004,C$4,'日次入力'!$N$5:$N$3004,'設定'!$B$7)))</f>
        <v/>
      </c>
      <c r="D73" s="47">
        <f>IF(OR($A73="",D$4=""),"",IF('設定'!$B$7="",SUMIFS('日次入力'!$I$5:$I$3004,'日次入力'!$C$5:$C$3004,$A73,'日次入力'!$B$5:$B$3004,D$4),SUMIFS('日次入力'!$I$5:$I$3004,'日次入力'!$C$5:$C$3004,$A73,'日次入力'!$B$5:$B$3004,D$4,'日次入力'!$N$5:$N$3004,'設定'!$B$7)))</f>
        <v/>
      </c>
      <c r="E73" s="47">
        <f>IF(OR($A73="",E$4=""),"",IF('設定'!$B$7="",SUMIFS('日次入力'!$I$5:$I$3004,'日次入力'!$C$5:$C$3004,$A73,'日次入力'!$B$5:$B$3004,E$4),SUMIFS('日次入力'!$I$5:$I$3004,'日次入力'!$C$5:$C$3004,$A73,'日次入力'!$B$5:$B$3004,E$4,'日次入力'!$N$5:$N$3004,'設定'!$B$7)))</f>
        <v/>
      </c>
      <c r="F73" s="47">
        <f>IF(OR($A73="",F$4=""),"",IF('設定'!$B$7="",SUMIFS('日次入力'!$I$5:$I$3004,'日次入力'!$C$5:$C$3004,$A73,'日次入力'!$B$5:$B$3004,F$4),SUMIFS('日次入力'!$I$5:$I$3004,'日次入力'!$C$5:$C$3004,$A73,'日次入力'!$B$5:$B$3004,F$4,'日次入力'!$N$5:$N$3004,'設定'!$B$7)))</f>
        <v/>
      </c>
      <c r="G73" s="47">
        <f>IF(OR($A73="",G$4=""),"",IF('設定'!$B$7="",SUMIFS('日次入力'!$I$5:$I$3004,'日次入力'!$C$5:$C$3004,$A73,'日次入力'!$B$5:$B$3004,G$4),SUMIFS('日次入力'!$I$5:$I$3004,'日次入力'!$C$5:$C$3004,$A73,'日次入力'!$B$5:$B$3004,G$4,'日次入力'!$N$5:$N$3004,'設定'!$B$7)))</f>
        <v/>
      </c>
      <c r="H73" s="47">
        <f>IF(OR($A73="",H$4=""),"",IF('設定'!$B$7="",SUMIFS('日次入力'!$I$5:$I$3004,'日次入力'!$C$5:$C$3004,$A73,'日次入力'!$B$5:$B$3004,H$4),SUMIFS('日次入力'!$I$5:$I$3004,'日次入力'!$C$5:$C$3004,$A73,'日次入力'!$B$5:$B$3004,H$4,'日次入力'!$N$5:$N$3004,'設定'!$B$7)))</f>
        <v/>
      </c>
      <c r="I73" s="47">
        <f>IF(OR($A73="",I$4=""),"",IF('設定'!$B$7="",SUMIFS('日次入力'!$I$5:$I$3004,'日次入力'!$C$5:$C$3004,$A73,'日次入力'!$B$5:$B$3004,I$4),SUMIFS('日次入力'!$I$5:$I$3004,'日次入力'!$C$5:$C$3004,$A73,'日次入力'!$B$5:$B$3004,I$4,'日次入力'!$N$5:$N$3004,'設定'!$B$7)))</f>
        <v/>
      </c>
      <c r="J73" s="47">
        <f>IF(OR($A73="",J$4=""),"",IF('設定'!$B$7="",SUMIFS('日次入力'!$I$5:$I$3004,'日次入力'!$C$5:$C$3004,$A73,'日次入力'!$B$5:$B$3004,J$4),SUMIFS('日次入力'!$I$5:$I$3004,'日次入力'!$C$5:$C$3004,$A73,'日次入力'!$B$5:$B$3004,J$4,'日次入力'!$N$5:$N$3004,'設定'!$B$7)))</f>
        <v/>
      </c>
      <c r="K73" s="47">
        <f>IF(OR($A73="",K$4=""),"",IF('設定'!$B$7="",SUMIFS('日次入力'!$I$5:$I$3004,'日次入力'!$C$5:$C$3004,$A73,'日次入力'!$B$5:$B$3004,K$4),SUMIFS('日次入力'!$I$5:$I$3004,'日次入力'!$C$5:$C$3004,$A73,'日次入力'!$B$5:$B$3004,K$4,'日次入力'!$N$5:$N$3004,'設定'!$B$7)))</f>
        <v/>
      </c>
      <c r="L73" s="47">
        <f>IF(OR($A73="",L$4=""),"",IF('設定'!$B$7="",SUMIFS('日次入力'!$I$5:$I$3004,'日次入力'!$C$5:$C$3004,$A73,'日次入力'!$B$5:$B$3004,L$4),SUMIFS('日次入力'!$I$5:$I$3004,'日次入力'!$C$5:$C$3004,$A73,'日次入力'!$B$5:$B$3004,L$4,'日次入力'!$N$5:$N$3004,'設定'!$B$7)))</f>
        <v/>
      </c>
      <c r="M73" s="47">
        <f>IF(OR($A73="",M$4=""),"",IF('設定'!$B$7="",SUMIFS('日次入力'!$I$5:$I$3004,'日次入力'!$C$5:$C$3004,$A73,'日次入力'!$B$5:$B$3004,M$4),SUMIFS('日次入力'!$I$5:$I$3004,'日次入力'!$C$5:$C$3004,$A73,'日次入力'!$B$5:$B$3004,M$4,'日次入力'!$N$5:$N$3004,'設定'!$B$7)))</f>
        <v/>
      </c>
      <c r="N73" s="47">
        <f>IF(OR($A73="",N$4=""),"",IF('設定'!$B$7="",SUMIFS('日次入力'!$I$5:$I$3004,'日次入力'!$C$5:$C$3004,$A73,'日次入力'!$B$5:$B$3004,N$4),SUMIFS('日次入力'!$I$5:$I$3004,'日次入力'!$C$5:$C$3004,$A73,'日次入力'!$B$5:$B$3004,N$4,'日次入力'!$N$5:$N$3004,'設定'!$B$7)))</f>
        <v/>
      </c>
      <c r="O73" s="47">
        <f>IF(OR($A73="",O$4=""),"",IF('設定'!$B$7="",SUMIFS('日次入力'!$I$5:$I$3004,'日次入力'!$C$5:$C$3004,$A73,'日次入力'!$B$5:$B$3004,O$4),SUMIFS('日次入力'!$I$5:$I$3004,'日次入力'!$C$5:$C$3004,$A73,'日次入力'!$B$5:$B$3004,O$4,'日次入力'!$N$5:$N$3004,'設定'!$B$7)))</f>
        <v/>
      </c>
      <c r="P73" s="47">
        <f>IF(OR($A73="",P$4=""),"",IF('設定'!$B$7="",SUMIFS('日次入力'!$I$5:$I$3004,'日次入力'!$C$5:$C$3004,$A73,'日次入力'!$B$5:$B$3004,P$4),SUMIFS('日次入力'!$I$5:$I$3004,'日次入力'!$C$5:$C$3004,$A73,'日次入力'!$B$5:$B$3004,P$4,'日次入力'!$N$5:$N$3004,'設定'!$B$7)))</f>
        <v/>
      </c>
      <c r="Q73" s="47">
        <f>IF(OR($A73="",Q$4=""),"",IF('設定'!$B$7="",SUMIFS('日次入力'!$I$5:$I$3004,'日次入力'!$C$5:$C$3004,$A73,'日次入力'!$B$5:$B$3004,Q$4),SUMIFS('日次入力'!$I$5:$I$3004,'日次入力'!$C$5:$C$3004,$A73,'日次入力'!$B$5:$B$3004,Q$4,'日次入力'!$N$5:$N$3004,'設定'!$B$7)))</f>
        <v/>
      </c>
      <c r="R73" s="47">
        <f>IF(OR($A73="",R$4=""),"",IF('設定'!$B$7="",SUMIFS('日次入力'!$I$5:$I$3004,'日次入力'!$C$5:$C$3004,$A73,'日次入力'!$B$5:$B$3004,R$4),SUMIFS('日次入力'!$I$5:$I$3004,'日次入力'!$C$5:$C$3004,$A73,'日次入力'!$B$5:$B$3004,R$4,'日次入力'!$N$5:$N$3004,'設定'!$B$7)))</f>
        <v/>
      </c>
      <c r="S73" s="47">
        <f>IF(OR($A73="",S$4=""),"",IF('設定'!$B$7="",SUMIFS('日次入力'!$I$5:$I$3004,'日次入力'!$C$5:$C$3004,$A73,'日次入力'!$B$5:$B$3004,S$4),SUMIFS('日次入力'!$I$5:$I$3004,'日次入力'!$C$5:$C$3004,$A73,'日次入力'!$B$5:$B$3004,S$4,'日次入力'!$N$5:$N$3004,'設定'!$B$7)))</f>
        <v/>
      </c>
      <c r="T73" s="47">
        <f>IF(OR($A73="",T$4=""),"",IF('設定'!$B$7="",SUMIFS('日次入力'!$I$5:$I$3004,'日次入力'!$C$5:$C$3004,$A73,'日次入力'!$B$5:$B$3004,T$4),SUMIFS('日次入力'!$I$5:$I$3004,'日次入力'!$C$5:$C$3004,$A73,'日次入力'!$B$5:$B$3004,T$4,'日次入力'!$N$5:$N$3004,'設定'!$B$7)))</f>
        <v/>
      </c>
      <c r="U73" s="47">
        <f>IF(OR($A73="",U$4=""),"",IF('設定'!$B$7="",SUMIFS('日次入力'!$I$5:$I$3004,'日次入力'!$C$5:$C$3004,$A73,'日次入力'!$B$5:$B$3004,U$4),SUMIFS('日次入力'!$I$5:$I$3004,'日次入力'!$C$5:$C$3004,$A73,'日次入力'!$B$5:$B$3004,U$4,'日次入力'!$N$5:$N$3004,'設定'!$B$7)))</f>
        <v/>
      </c>
      <c r="V73" s="47">
        <f>IF(OR($A73="",V$4=""),"",IF('設定'!$B$7="",SUMIFS('日次入力'!$I$5:$I$3004,'日次入力'!$C$5:$C$3004,$A73,'日次入力'!$B$5:$B$3004,V$4),SUMIFS('日次入力'!$I$5:$I$3004,'日次入力'!$C$5:$C$3004,$A73,'日次入力'!$B$5:$B$3004,V$4,'日次入力'!$N$5:$N$3004,'設定'!$B$7)))</f>
        <v/>
      </c>
      <c r="W73" s="73">
        <f>IF($A73="","",SUM(C73:V73))</f>
        <v/>
      </c>
    </row>
    <row r="74" ht="17" customHeight="1">
      <c r="A74" s="32">
        <f>IF('案件'!$A74="","",'案件'!$A74)</f>
        <v/>
      </c>
      <c r="B74" s="29">
        <f>IF($A74="","",'案件'!$B74&amp;"")</f>
        <v/>
      </c>
      <c r="C74" s="47">
        <f>IF(OR($A74="",C$4=""),"",IF('設定'!$B$7="",SUMIFS('日次入力'!$I$5:$I$3004,'日次入力'!$C$5:$C$3004,$A74,'日次入力'!$B$5:$B$3004,C$4),SUMIFS('日次入力'!$I$5:$I$3004,'日次入力'!$C$5:$C$3004,$A74,'日次入力'!$B$5:$B$3004,C$4,'日次入力'!$N$5:$N$3004,'設定'!$B$7)))</f>
        <v/>
      </c>
      <c r="D74" s="47">
        <f>IF(OR($A74="",D$4=""),"",IF('設定'!$B$7="",SUMIFS('日次入力'!$I$5:$I$3004,'日次入力'!$C$5:$C$3004,$A74,'日次入力'!$B$5:$B$3004,D$4),SUMIFS('日次入力'!$I$5:$I$3004,'日次入力'!$C$5:$C$3004,$A74,'日次入力'!$B$5:$B$3004,D$4,'日次入力'!$N$5:$N$3004,'設定'!$B$7)))</f>
        <v/>
      </c>
      <c r="E74" s="47">
        <f>IF(OR($A74="",E$4=""),"",IF('設定'!$B$7="",SUMIFS('日次入力'!$I$5:$I$3004,'日次入力'!$C$5:$C$3004,$A74,'日次入力'!$B$5:$B$3004,E$4),SUMIFS('日次入力'!$I$5:$I$3004,'日次入力'!$C$5:$C$3004,$A74,'日次入力'!$B$5:$B$3004,E$4,'日次入力'!$N$5:$N$3004,'設定'!$B$7)))</f>
        <v/>
      </c>
      <c r="F74" s="47">
        <f>IF(OR($A74="",F$4=""),"",IF('設定'!$B$7="",SUMIFS('日次入力'!$I$5:$I$3004,'日次入力'!$C$5:$C$3004,$A74,'日次入力'!$B$5:$B$3004,F$4),SUMIFS('日次入力'!$I$5:$I$3004,'日次入力'!$C$5:$C$3004,$A74,'日次入力'!$B$5:$B$3004,F$4,'日次入力'!$N$5:$N$3004,'設定'!$B$7)))</f>
        <v/>
      </c>
      <c r="G74" s="47">
        <f>IF(OR($A74="",G$4=""),"",IF('設定'!$B$7="",SUMIFS('日次入力'!$I$5:$I$3004,'日次入力'!$C$5:$C$3004,$A74,'日次入力'!$B$5:$B$3004,G$4),SUMIFS('日次入力'!$I$5:$I$3004,'日次入力'!$C$5:$C$3004,$A74,'日次入力'!$B$5:$B$3004,G$4,'日次入力'!$N$5:$N$3004,'設定'!$B$7)))</f>
        <v/>
      </c>
      <c r="H74" s="47">
        <f>IF(OR($A74="",H$4=""),"",IF('設定'!$B$7="",SUMIFS('日次入力'!$I$5:$I$3004,'日次入力'!$C$5:$C$3004,$A74,'日次入力'!$B$5:$B$3004,H$4),SUMIFS('日次入力'!$I$5:$I$3004,'日次入力'!$C$5:$C$3004,$A74,'日次入力'!$B$5:$B$3004,H$4,'日次入力'!$N$5:$N$3004,'設定'!$B$7)))</f>
        <v/>
      </c>
      <c r="I74" s="47">
        <f>IF(OR($A74="",I$4=""),"",IF('設定'!$B$7="",SUMIFS('日次入力'!$I$5:$I$3004,'日次入力'!$C$5:$C$3004,$A74,'日次入力'!$B$5:$B$3004,I$4),SUMIFS('日次入力'!$I$5:$I$3004,'日次入力'!$C$5:$C$3004,$A74,'日次入力'!$B$5:$B$3004,I$4,'日次入力'!$N$5:$N$3004,'設定'!$B$7)))</f>
        <v/>
      </c>
      <c r="J74" s="47">
        <f>IF(OR($A74="",J$4=""),"",IF('設定'!$B$7="",SUMIFS('日次入力'!$I$5:$I$3004,'日次入力'!$C$5:$C$3004,$A74,'日次入力'!$B$5:$B$3004,J$4),SUMIFS('日次入力'!$I$5:$I$3004,'日次入力'!$C$5:$C$3004,$A74,'日次入力'!$B$5:$B$3004,J$4,'日次入力'!$N$5:$N$3004,'設定'!$B$7)))</f>
        <v/>
      </c>
      <c r="K74" s="47">
        <f>IF(OR($A74="",K$4=""),"",IF('設定'!$B$7="",SUMIFS('日次入力'!$I$5:$I$3004,'日次入力'!$C$5:$C$3004,$A74,'日次入力'!$B$5:$B$3004,K$4),SUMIFS('日次入力'!$I$5:$I$3004,'日次入力'!$C$5:$C$3004,$A74,'日次入力'!$B$5:$B$3004,K$4,'日次入力'!$N$5:$N$3004,'設定'!$B$7)))</f>
        <v/>
      </c>
      <c r="L74" s="47">
        <f>IF(OR($A74="",L$4=""),"",IF('設定'!$B$7="",SUMIFS('日次入力'!$I$5:$I$3004,'日次入力'!$C$5:$C$3004,$A74,'日次入力'!$B$5:$B$3004,L$4),SUMIFS('日次入力'!$I$5:$I$3004,'日次入力'!$C$5:$C$3004,$A74,'日次入力'!$B$5:$B$3004,L$4,'日次入力'!$N$5:$N$3004,'設定'!$B$7)))</f>
        <v/>
      </c>
      <c r="M74" s="47">
        <f>IF(OR($A74="",M$4=""),"",IF('設定'!$B$7="",SUMIFS('日次入力'!$I$5:$I$3004,'日次入力'!$C$5:$C$3004,$A74,'日次入力'!$B$5:$B$3004,M$4),SUMIFS('日次入力'!$I$5:$I$3004,'日次入力'!$C$5:$C$3004,$A74,'日次入力'!$B$5:$B$3004,M$4,'日次入力'!$N$5:$N$3004,'設定'!$B$7)))</f>
        <v/>
      </c>
      <c r="N74" s="47">
        <f>IF(OR($A74="",N$4=""),"",IF('設定'!$B$7="",SUMIFS('日次入力'!$I$5:$I$3004,'日次入力'!$C$5:$C$3004,$A74,'日次入力'!$B$5:$B$3004,N$4),SUMIFS('日次入力'!$I$5:$I$3004,'日次入力'!$C$5:$C$3004,$A74,'日次入力'!$B$5:$B$3004,N$4,'日次入力'!$N$5:$N$3004,'設定'!$B$7)))</f>
        <v/>
      </c>
      <c r="O74" s="47">
        <f>IF(OR($A74="",O$4=""),"",IF('設定'!$B$7="",SUMIFS('日次入力'!$I$5:$I$3004,'日次入力'!$C$5:$C$3004,$A74,'日次入力'!$B$5:$B$3004,O$4),SUMIFS('日次入力'!$I$5:$I$3004,'日次入力'!$C$5:$C$3004,$A74,'日次入力'!$B$5:$B$3004,O$4,'日次入力'!$N$5:$N$3004,'設定'!$B$7)))</f>
        <v/>
      </c>
      <c r="P74" s="47">
        <f>IF(OR($A74="",P$4=""),"",IF('設定'!$B$7="",SUMIFS('日次入力'!$I$5:$I$3004,'日次入力'!$C$5:$C$3004,$A74,'日次入力'!$B$5:$B$3004,P$4),SUMIFS('日次入力'!$I$5:$I$3004,'日次入力'!$C$5:$C$3004,$A74,'日次入力'!$B$5:$B$3004,P$4,'日次入力'!$N$5:$N$3004,'設定'!$B$7)))</f>
        <v/>
      </c>
      <c r="Q74" s="47">
        <f>IF(OR($A74="",Q$4=""),"",IF('設定'!$B$7="",SUMIFS('日次入力'!$I$5:$I$3004,'日次入力'!$C$5:$C$3004,$A74,'日次入力'!$B$5:$B$3004,Q$4),SUMIFS('日次入力'!$I$5:$I$3004,'日次入力'!$C$5:$C$3004,$A74,'日次入力'!$B$5:$B$3004,Q$4,'日次入力'!$N$5:$N$3004,'設定'!$B$7)))</f>
        <v/>
      </c>
      <c r="R74" s="47">
        <f>IF(OR($A74="",R$4=""),"",IF('設定'!$B$7="",SUMIFS('日次入力'!$I$5:$I$3004,'日次入力'!$C$5:$C$3004,$A74,'日次入力'!$B$5:$B$3004,R$4),SUMIFS('日次入力'!$I$5:$I$3004,'日次入力'!$C$5:$C$3004,$A74,'日次入力'!$B$5:$B$3004,R$4,'日次入力'!$N$5:$N$3004,'設定'!$B$7)))</f>
        <v/>
      </c>
      <c r="S74" s="47">
        <f>IF(OR($A74="",S$4=""),"",IF('設定'!$B$7="",SUMIFS('日次入力'!$I$5:$I$3004,'日次入力'!$C$5:$C$3004,$A74,'日次入力'!$B$5:$B$3004,S$4),SUMIFS('日次入力'!$I$5:$I$3004,'日次入力'!$C$5:$C$3004,$A74,'日次入力'!$B$5:$B$3004,S$4,'日次入力'!$N$5:$N$3004,'設定'!$B$7)))</f>
        <v/>
      </c>
      <c r="T74" s="47">
        <f>IF(OR($A74="",T$4=""),"",IF('設定'!$B$7="",SUMIFS('日次入力'!$I$5:$I$3004,'日次入力'!$C$5:$C$3004,$A74,'日次入力'!$B$5:$B$3004,T$4),SUMIFS('日次入力'!$I$5:$I$3004,'日次入力'!$C$5:$C$3004,$A74,'日次入力'!$B$5:$B$3004,T$4,'日次入力'!$N$5:$N$3004,'設定'!$B$7)))</f>
        <v/>
      </c>
      <c r="U74" s="47">
        <f>IF(OR($A74="",U$4=""),"",IF('設定'!$B$7="",SUMIFS('日次入力'!$I$5:$I$3004,'日次入力'!$C$5:$C$3004,$A74,'日次入力'!$B$5:$B$3004,U$4),SUMIFS('日次入力'!$I$5:$I$3004,'日次入力'!$C$5:$C$3004,$A74,'日次入力'!$B$5:$B$3004,U$4,'日次入力'!$N$5:$N$3004,'設定'!$B$7)))</f>
        <v/>
      </c>
      <c r="V74" s="47">
        <f>IF(OR($A74="",V$4=""),"",IF('設定'!$B$7="",SUMIFS('日次入力'!$I$5:$I$3004,'日次入力'!$C$5:$C$3004,$A74,'日次入力'!$B$5:$B$3004,V$4),SUMIFS('日次入力'!$I$5:$I$3004,'日次入力'!$C$5:$C$3004,$A74,'日次入力'!$B$5:$B$3004,V$4,'日次入力'!$N$5:$N$3004,'設定'!$B$7)))</f>
        <v/>
      </c>
      <c r="W74" s="73">
        <f>IF($A74="","",SUM(C74:V74))</f>
        <v/>
      </c>
    </row>
    <row r="75" ht="17" customHeight="1">
      <c r="A75" s="32">
        <f>IF('案件'!$A75="","",'案件'!$A75)</f>
        <v/>
      </c>
      <c r="B75" s="29">
        <f>IF($A75="","",'案件'!$B75&amp;"")</f>
        <v/>
      </c>
      <c r="C75" s="47">
        <f>IF(OR($A75="",C$4=""),"",IF('設定'!$B$7="",SUMIFS('日次入力'!$I$5:$I$3004,'日次入力'!$C$5:$C$3004,$A75,'日次入力'!$B$5:$B$3004,C$4),SUMIFS('日次入力'!$I$5:$I$3004,'日次入力'!$C$5:$C$3004,$A75,'日次入力'!$B$5:$B$3004,C$4,'日次入力'!$N$5:$N$3004,'設定'!$B$7)))</f>
        <v/>
      </c>
      <c r="D75" s="47">
        <f>IF(OR($A75="",D$4=""),"",IF('設定'!$B$7="",SUMIFS('日次入力'!$I$5:$I$3004,'日次入力'!$C$5:$C$3004,$A75,'日次入力'!$B$5:$B$3004,D$4),SUMIFS('日次入力'!$I$5:$I$3004,'日次入力'!$C$5:$C$3004,$A75,'日次入力'!$B$5:$B$3004,D$4,'日次入力'!$N$5:$N$3004,'設定'!$B$7)))</f>
        <v/>
      </c>
      <c r="E75" s="47">
        <f>IF(OR($A75="",E$4=""),"",IF('設定'!$B$7="",SUMIFS('日次入力'!$I$5:$I$3004,'日次入力'!$C$5:$C$3004,$A75,'日次入力'!$B$5:$B$3004,E$4),SUMIFS('日次入力'!$I$5:$I$3004,'日次入力'!$C$5:$C$3004,$A75,'日次入力'!$B$5:$B$3004,E$4,'日次入力'!$N$5:$N$3004,'設定'!$B$7)))</f>
        <v/>
      </c>
      <c r="F75" s="47">
        <f>IF(OR($A75="",F$4=""),"",IF('設定'!$B$7="",SUMIFS('日次入力'!$I$5:$I$3004,'日次入力'!$C$5:$C$3004,$A75,'日次入力'!$B$5:$B$3004,F$4),SUMIFS('日次入力'!$I$5:$I$3004,'日次入力'!$C$5:$C$3004,$A75,'日次入力'!$B$5:$B$3004,F$4,'日次入力'!$N$5:$N$3004,'設定'!$B$7)))</f>
        <v/>
      </c>
      <c r="G75" s="47">
        <f>IF(OR($A75="",G$4=""),"",IF('設定'!$B$7="",SUMIFS('日次入力'!$I$5:$I$3004,'日次入力'!$C$5:$C$3004,$A75,'日次入力'!$B$5:$B$3004,G$4),SUMIFS('日次入力'!$I$5:$I$3004,'日次入力'!$C$5:$C$3004,$A75,'日次入力'!$B$5:$B$3004,G$4,'日次入力'!$N$5:$N$3004,'設定'!$B$7)))</f>
        <v/>
      </c>
      <c r="H75" s="47">
        <f>IF(OR($A75="",H$4=""),"",IF('設定'!$B$7="",SUMIFS('日次入力'!$I$5:$I$3004,'日次入力'!$C$5:$C$3004,$A75,'日次入力'!$B$5:$B$3004,H$4),SUMIFS('日次入力'!$I$5:$I$3004,'日次入力'!$C$5:$C$3004,$A75,'日次入力'!$B$5:$B$3004,H$4,'日次入力'!$N$5:$N$3004,'設定'!$B$7)))</f>
        <v/>
      </c>
      <c r="I75" s="47">
        <f>IF(OR($A75="",I$4=""),"",IF('設定'!$B$7="",SUMIFS('日次入力'!$I$5:$I$3004,'日次入力'!$C$5:$C$3004,$A75,'日次入力'!$B$5:$B$3004,I$4),SUMIFS('日次入力'!$I$5:$I$3004,'日次入力'!$C$5:$C$3004,$A75,'日次入力'!$B$5:$B$3004,I$4,'日次入力'!$N$5:$N$3004,'設定'!$B$7)))</f>
        <v/>
      </c>
      <c r="J75" s="47">
        <f>IF(OR($A75="",J$4=""),"",IF('設定'!$B$7="",SUMIFS('日次入力'!$I$5:$I$3004,'日次入力'!$C$5:$C$3004,$A75,'日次入力'!$B$5:$B$3004,J$4),SUMIFS('日次入力'!$I$5:$I$3004,'日次入力'!$C$5:$C$3004,$A75,'日次入力'!$B$5:$B$3004,J$4,'日次入力'!$N$5:$N$3004,'設定'!$B$7)))</f>
        <v/>
      </c>
      <c r="K75" s="47">
        <f>IF(OR($A75="",K$4=""),"",IF('設定'!$B$7="",SUMIFS('日次入力'!$I$5:$I$3004,'日次入力'!$C$5:$C$3004,$A75,'日次入力'!$B$5:$B$3004,K$4),SUMIFS('日次入力'!$I$5:$I$3004,'日次入力'!$C$5:$C$3004,$A75,'日次入力'!$B$5:$B$3004,K$4,'日次入力'!$N$5:$N$3004,'設定'!$B$7)))</f>
        <v/>
      </c>
      <c r="L75" s="47">
        <f>IF(OR($A75="",L$4=""),"",IF('設定'!$B$7="",SUMIFS('日次入力'!$I$5:$I$3004,'日次入力'!$C$5:$C$3004,$A75,'日次入力'!$B$5:$B$3004,L$4),SUMIFS('日次入力'!$I$5:$I$3004,'日次入力'!$C$5:$C$3004,$A75,'日次入力'!$B$5:$B$3004,L$4,'日次入力'!$N$5:$N$3004,'設定'!$B$7)))</f>
        <v/>
      </c>
      <c r="M75" s="47">
        <f>IF(OR($A75="",M$4=""),"",IF('設定'!$B$7="",SUMIFS('日次入力'!$I$5:$I$3004,'日次入力'!$C$5:$C$3004,$A75,'日次入力'!$B$5:$B$3004,M$4),SUMIFS('日次入力'!$I$5:$I$3004,'日次入力'!$C$5:$C$3004,$A75,'日次入力'!$B$5:$B$3004,M$4,'日次入力'!$N$5:$N$3004,'設定'!$B$7)))</f>
        <v/>
      </c>
      <c r="N75" s="47">
        <f>IF(OR($A75="",N$4=""),"",IF('設定'!$B$7="",SUMIFS('日次入力'!$I$5:$I$3004,'日次入力'!$C$5:$C$3004,$A75,'日次入力'!$B$5:$B$3004,N$4),SUMIFS('日次入力'!$I$5:$I$3004,'日次入力'!$C$5:$C$3004,$A75,'日次入力'!$B$5:$B$3004,N$4,'日次入力'!$N$5:$N$3004,'設定'!$B$7)))</f>
        <v/>
      </c>
      <c r="O75" s="47">
        <f>IF(OR($A75="",O$4=""),"",IF('設定'!$B$7="",SUMIFS('日次入力'!$I$5:$I$3004,'日次入力'!$C$5:$C$3004,$A75,'日次入力'!$B$5:$B$3004,O$4),SUMIFS('日次入力'!$I$5:$I$3004,'日次入力'!$C$5:$C$3004,$A75,'日次入力'!$B$5:$B$3004,O$4,'日次入力'!$N$5:$N$3004,'設定'!$B$7)))</f>
        <v/>
      </c>
      <c r="P75" s="47">
        <f>IF(OR($A75="",P$4=""),"",IF('設定'!$B$7="",SUMIFS('日次入力'!$I$5:$I$3004,'日次入力'!$C$5:$C$3004,$A75,'日次入力'!$B$5:$B$3004,P$4),SUMIFS('日次入力'!$I$5:$I$3004,'日次入力'!$C$5:$C$3004,$A75,'日次入力'!$B$5:$B$3004,P$4,'日次入力'!$N$5:$N$3004,'設定'!$B$7)))</f>
        <v/>
      </c>
      <c r="Q75" s="47">
        <f>IF(OR($A75="",Q$4=""),"",IF('設定'!$B$7="",SUMIFS('日次入力'!$I$5:$I$3004,'日次入力'!$C$5:$C$3004,$A75,'日次入力'!$B$5:$B$3004,Q$4),SUMIFS('日次入力'!$I$5:$I$3004,'日次入力'!$C$5:$C$3004,$A75,'日次入力'!$B$5:$B$3004,Q$4,'日次入力'!$N$5:$N$3004,'設定'!$B$7)))</f>
        <v/>
      </c>
      <c r="R75" s="47">
        <f>IF(OR($A75="",R$4=""),"",IF('設定'!$B$7="",SUMIFS('日次入力'!$I$5:$I$3004,'日次入力'!$C$5:$C$3004,$A75,'日次入力'!$B$5:$B$3004,R$4),SUMIFS('日次入力'!$I$5:$I$3004,'日次入力'!$C$5:$C$3004,$A75,'日次入力'!$B$5:$B$3004,R$4,'日次入力'!$N$5:$N$3004,'設定'!$B$7)))</f>
        <v/>
      </c>
      <c r="S75" s="47">
        <f>IF(OR($A75="",S$4=""),"",IF('設定'!$B$7="",SUMIFS('日次入力'!$I$5:$I$3004,'日次入力'!$C$5:$C$3004,$A75,'日次入力'!$B$5:$B$3004,S$4),SUMIFS('日次入力'!$I$5:$I$3004,'日次入力'!$C$5:$C$3004,$A75,'日次入力'!$B$5:$B$3004,S$4,'日次入力'!$N$5:$N$3004,'設定'!$B$7)))</f>
        <v/>
      </c>
      <c r="T75" s="47">
        <f>IF(OR($A75="",T$4=""),"",IF('設定'!$B$7="",SUMIFS('日次入力'!$I$5:$I$3004,'日次入力'!$C$5:$C$3004,$A75,'日次入力'!$B$5:$B$3004,T$4),SUMIFS('日次入力'!$I$5:$I$3004,'日次入力'!$C$5:$C$3004,$A75,'日次入力'!$B$5:$B$3004,T$4,'日次入力'!$N$5:$N$3004,'設定'!$B$7)))</f>
        <v/>
      </c>
      <c r="U75" s="47">
        <f>IF(OR($A75="",U$4=""),"",IF('設定'!$B$7="",SUMIFS('日次入力'!$I$5:$I$3004,'日次入力'!$C$5:$C$3004,$A75,'日次入力'!$B$5:$B$3004,U$4),SUMIFS('日次入力'!$I$5:$I$3004,'日次入力'!$C$5:$C$3004,$A75,'日次入力'!$B$5:$B$3004,U$4,'日次入力'!$N$5:$N$3004,'設定'!$B$7)))</f>
        <v/>
      </c>
      <c r="V75" s="47">
        <f>IF(OR($A75="",V$4=""),"",IF('設定'!$B$7="",SUMIFS('日次入力'!$I$5:$I$3004,'日次入力'!$C$5:$C$3004,$A75,'日次入力'!$B$5:$B$3004,V$4),SUMIFS('日次入力'!$I$5:$I$3004,'日次入力'!$C$5:$C$3004,$A75,'日次入力'!$B$5:$B$3004,V$4,'日次入力'!$N$5:$N$3004,'設定'!$B$7)))</f>
        <v/>
      </c>
      <c r="W75" s="73">
        <f>IF($A75="","",SUM(C75:V75))</f>
        <v/>
      </c>
    </row>
    <row r="76" ht="17" customHeight="1">
      <c r="A76" s="32">
        <f>IF('案件'!$A76="","",'案件'!$A76)</f>
        <v/>
      </c>
      <c r="B76" s="29">
        <f>IF($A76="","",'案件'!$B76&amp;"")</f>
        <v/>
      </c>
      <c r="C76" s="47">
        <f>IF(OR($A76="",C$4=""),"",IF('設定'!$B$7="",SUMIFS('日次入力'!$I$5:$I$3004,'日次入力'!$C$5:$C$3004,$A76,'日次入力'!$B$5:$B$3004,C$4),SUMIFS('日次入力'!$I$5:$I$3004,'日次入力'!$C$5:$C$3004,$A76,'日次入力'!$B$5:$B$3004,C$4,'日次入力'!$N$5:$N$3004,'設定'!$B$7)))</f>
        <v/>
      </c>
      <c r="D76" s="47">
        <f>IF(OR($A76="",D$4=""),"",IF('設定'!$B$7="",SUMIFS('日次入力'!$I$5:$I$3004,'日次入力'!$C$5:$C$3004,$A76,'日次入力'!$B$5:$B$3004,D$4),SUMIFS('日次入力'!$I$5:$I$3004,'日次入力'!$C$5:$C$3004,$A76,'日次入力'!$B$5:$B$3004,D$4,'日次入力'!$N$5:$N$3004,'設定'!$B$7)))</f>
        <v/>
      </c>
      <c r="E76" s="47">
        <f>IF(OR($A76="",E$4=""),"",IF('設定'!$B$7="",SUMIFS('日次入力'!$I$5:$I$3004,'日次入力'!$C$5:$C$3004,$A76,'日次入力'!$B$5:$B$3004,E$4),SUMIFS('日次入力'!$I$5:$I$3004,'日次入力'!$C$5:$C$3004,$A76,'日次入力'!$B$5:$B$3004,E$4,'日次入力'!$N$5:$N$3004,'設定'!$B$7)))</f>
        <v/>
      </c>
      <c r="F76" s="47">
        <f>IF(OR($A76="",F$4=""),"",IF('設定'!$B$7="",SUMIFS('日次入力'!$I$5:$I$3004,'日次入力'!$C$5:$C$3004,$A76,'日次入力'!$B$5:$B$3004,F$4),SUMIFS('日次入力'!$I$5:$I$3004,'日次入力'!$C$5:$C$3004,$A76,'日次入力'!$B$5:$B$3004,F$4,'日次入力'!$N$5:$N$3004,'設定'!$B$7)))</f>
        <v/>
      </c>
      <c r="G76" s="47">
        <f>IF(OR($A76="",G$4=""),"",IF('設定'!$B$7="",SUMIFS('日次入力'!$I$5:$I$3004,'日次入力'!$C$5:$C$3004,$A76,'日次入力'!$B$5:$B$3004,G$4),SUMIFS('日次入力'!$I$5:$I$3004,'日次入力'!$C$5:$C$3004,$A76,'日次入力'!$B$5:$B$3004,G$4,'日次入力'!$N$5:$N$3004,'設定'!$B$7)))</f>
        <v/>
      </c>
      <c r="H76" s="47">
        <f>IF(OR($A76="",H$4=""),"",IF('設定'!$B$7="",SUMIFS('日次入力'!$I$5:$I$3004,'日次入力'!$C$5:$C$3004,$A76,'日次入力'!$B$5:$B$3004,H$4),SUMIFS('日次入力'!$I$5:$I$3004,'日次入力'!$C$5:$C$3004,$A76,'日次入力'!$B$5:$B$3004,H$4,'日次入力'!$N$5:$N$3004,'設定'!$B$7)))</f>
        <v/>
      </c>
      <c r="I76" s="47">
        <f>IF(OR($A76="",I$4=""),"",IF('設定'!$B$7="",SUMIFS('日次入力'!$I$5:$I$3004,'日次入力'!$C$5:$C$3004,$A76,'日次入力'!$B$5:$B$3004,I$4),SUMIFS('日次入力'!$I$5:$I$3004,'日次入力'!$C$5:$C$3004,$A76,'日次入力'!$B$5:$B$3004,I$4,'日次入力'!$N$5:$N$3004,'設定'!$B$7)))</f>
        <v/>
      </c>
      <c r="J76" s="47">
        <f>IF(OR($A76="",J$4=""),"",IF('設定'!$B$7="",SUMIFS('日次入力'!$I$5:$I$3004,'日次入力'!$C$5:$C$3004,$A76,'日次入力'!$B$5:$B$3004,J$4),SUMIFS('日次入力'!$I$5:$I$3004,'日次入力'!$C$5:$C$3004,$A76,'日次入力'!$B$5:$B$3004,J$4,'日次入力'!$N$5:$N$3004,'設定'!$B$7)))</f>
        <v/>
      </c>
      <c r="K76" s="47">
        <f>IF(OR($A76="",K$4=""),"",IF('設定'!$B$7="",SUMIFS('日次入力'!$I$5:$I$3004,'日次入力'!$C$5:$C$3004,$A76,'日次入力'!$B$5:$B$3004,K$4),SUMIFS('日次入力'!$I$5:$I$3004,'日次入力'!$C$5:$C$3004,$A76,'日次入力'!$B$5:$B$3004,K$4,'日次入力'!$N$5:$N$3004,'設定'!$B$7)))</f>
        <v/>
      </c>
      <c r="L76" s="47">
        <f>IF(OR($A76="",L$4=""),"",IF('設定'!$B$7="",SUMIFS('日次入力'!$I$5:$I$3004,'日次入力'!$C$5:$C$3004,$A76,'日次入力'!$B$5:$B$3004,L$4),SUMIFS('日次入力'!$I$5:$I$3004,'日次入力'!$C$5:$C$3004,$A76,'日次入力'!$B$5:$B$3004,L$4,'日次入力'!$N$5:$N$3004,'設定'!$B$7)))</f>
        <v/>
      </c>
      <c r="M76" s="47">
        <f>IF(OR($A76="",M$4=""),"",IF('設定'!$B$7="",SUMIFS('日次入力'!$I$5:$I$3004,'日次入力'!$C$5:$C$3004,$A76,'日次入力'!$B$5:$B$3004,M$4),SUMIFS('日次入力'!$I$5:$I$3004,'日次入力'!$C$5:$C$3004,$A76,'日次入力'!$B$5:$B$3004,M$4,'日次入力'!$N$5:$N$3004,'設定'!$B$7)))</f>
        <v/>
      </c>
      <c r="N76" s="47">
        <f>IF(OR($A76="",N$4=""),"",IF('設定'!$B$7="",SUMIFS('日次入力'!$I$5:$I$3004,'日次入力'!$C$5:$C$3004,$A76,'日次入力'!$B$5:$B$3004,N$4),SUMIFS('日次入力'!$I$5:$I$3004,'日次入力'!$C$5:$C$3004,$A76,'日次入力'!$B$5:$B$3004,N$4,'日次入力'!$N$5:$N$3004,'設定'!$B$7)))</f>
        <v/>
      </c>
      <c r="O76" s="47">
        <f>IF(OR($A76="",O$4=""),"",IF('設定'!$B$7="",SUMIFS('日次入力'!$I$5:$I$3004,'日次入力'!$C$5:$C$3004,$A76,'日次入力'!$B$5:$B$3004,O$4),SUMIFS('日次入力'!$I$5:$I$3004,'日次入力'!$C$5:$C$3004,$A76,'日次入力'!$B$5:$B$3004,O$4,'日次入力'!$N$5:$N$3004,'設定'!$B$7)))</f>
        <v/>
      </c>
      <c r="P76" s="47">
        <f>IF(OR($A76="",P$4=""),"",IF('設定'!$B$7="",SUMIFS('日次入力'!$I$5:$I$3004,'日次入力'!$C$5:$C$3004,$A76,'日次入力'!$B$5:$B$3004,P$4),SUMIFS('日次入力'!$I$5:$I$3004,'日次入力'!$C$5:$C$3004,$A76,'日次入力'!$B$5:$B$3004,P$4,'日次入力'!$N$5:$N$3004,'設定'!$B$7)))</f>
        <v/>
      </c>
      <c r="Q76" s="47">
        <f>IF(OR($A76="",Q$4=""),"",IF('設定'!$B$7="",SUMIFS('日次入力'!$I$5:$I$3004,'日次入力'!$C$5:$C$3004,$A76,'日次入力'!$B$5:$B$3004,Q$4),SUMIFS('日次入力'!$I$5:$I$3004,'日次入力'!$C$5:$C$3004,$A76,'日次入力'!$B$5:$B$3004,Q$4,'日次入力'!$N$5:$N$3004,'設定'!$B$7)))</f>
        <v/>
      </c>
      <c r="R76" s="47">
        <f>IF(OR($A76="",R$4=""),"",IF('設定'!$B$7="",SUMIFS('日次入力'!$I$5:$I$3004,'日次入力'!$C$5:$C$3004,$A76,'日次入力'!$B$5:$B$3004,R$4),SUMIFS('日次入力'!$I$5:$I$3004,'日次入力'!$C$5:$C$3004,$A76,'日次入力'!$B$5:$B$3004,R$4,'日次入力'!$N$5:$N$3004,'設定'!$B$7)))</f>
        <v/>
      </c>
      <c r="S76" s="47">
        <f>IF(OR($A76="",S$4=""),"",IF('設定'!$B$7="",SUMIFS('日次入力'!$I$5:$I$3004,'日次入力'!$C$5:$C$3004,$A76,'日次入力'!$B$5:$B$3004,S$4),SUMIFS('日次入力'!$I$5:$I$3004,'日次入力'!$C$5:$C$3004,$A76,'日次入力'!$B$5:$B$3004,S$4,'日次入力'!$N$5:$N$3004,'設定'!$B$7)))</f>
        <v/>
      </c>
      <c r="T76" s="47">
        <f>IF(OR($A76="",T$4=""),"",IF('設定'!$B$7="",SUMIFS('日次入力'!$I$5:$I$3004,'日次入力'!$C$5:$C$3004,$A76,'日次入力'!$B$5:$B$3004,T$4),SUMIFS('日次入力'!$I$5:$I$3004,'日次入力'!$C$5:$C$3004,$A76,'日次入力'!$B$5:$B$3004,T$4,'日次入力'!$N$5:$N$3004,'設定'!$B$7)))</f>
        <v/>
      </c>
      <c r="U76" s="47">
        <f>IF(OR($A76="",U$4=""),"",IF('設定'!$B$7="",SUMIFS('日次入力'!$I$5:$I$3004,'日次入力'!$C$5:$C$3004,$A76,'日次入力'!$B$5:$B$3004,U$4),SUMIFS('日次入力'!$I$5:$I$3004,'日次入力'!$C$5:$C$3004,$A76,'日次入力'!$B$5:$B$3004,U$4,'日次入力'!$N$5:$N$3004,'設定'!$B$7)))</f>
        <v/>
      </c>
      <c r="V76" s="47">
        <f>IF(OR($A76="",V$4=""),"",IF('設定'!$B$7="",SUMIFS('日次入力'!$I$5:$I$3004,'日次入力'!$C$5:$C$3004,$A76,'日次入力'!$B$5:$B$3004,V$4),SUMIFS('日次入力'!$I$5:$I$3004,'日次入力'!$C$5:$C$3004,$A76,'日次入力'!$B$5:$B$3004,V$4,'日次入力'!$N$5:$N$3004,'設定'!$B$7)))</f>
        <v/>
      </c>
      <c r="W76" s="73">
        <f>IF($A76="","",SUM(C76:V76))</f>
        <v/>
      </c>
    </row>
    <row r="77" ht="17" customHeight="1">
      <c r="A77" s="32">
        <f>IF('案件'!$A77="","",'案件'!$A77)</f>
        <v/>
      </c>
      <c r="B77" s="29">
        <f>IF($A77="","",'案件'!$B77&amp;"")</f>
        <v/>
      </c>
      <c r="C77" s="47">
        <f>IF(OR($A77="",C$4=""),"",IF('設定'!$B$7="",SUMIFS('日次入力'!$I$5:$I$3004,'日次入力'!$C$5:$C$3004,$A77,'日次入力'!$B$5:$B$3004,C$4),SUMIFS('日次入力'!$I$5:$I$3004,'日次入力'!$C$5:$C$3004,$A77,'日次入力'!$B$5:$B$3004,C$4,'日次入力'!$N$5:$N$3004,'設定'!$B$7)))</f>
        <v/>
      </c>
      <c r="D77" s="47">
        <f>IF(OR($A77="",D$4=""),"",IF('設定'!$B$7="",SUMIFS('日次入力'!$I$5:$I$3004,'日次入力'!$C$5:$C$3004,$A77,'日次入力'!$B$5:$B$3004,D$4),SUMIFS('日次入力'!$I$5:$I$3004,'日次入力'!$C$5:$C$3004,$A77,'日次入力'!$B$5:$B$3004,D$4,'日次入力'!$N$5:$N$3004,'設定'!$B$7)))</f>
        <v/>
      </c>
      <c r="E77" s="47">
        <f>IF(OR($A77="",E$4=""),"",IF('設定'!$B$7="",SUMIFS('日次入力'!$I$5:$I$3004,'日次入力'!$C$5:$C$3004,$A77,'日次入力'!$B$5:$B$3004,E$4),SUMIFS('日次入力'!$I$5:$I$3004,'日次入力'!$C$5:$C$3004,$A77,'日次入力'!$B$5:$B$3004,E$4,'日次入力'!$N$5:$N$3004,'設定'!$B$7)))</f>
        <v/>
      </c>
      <c r="F77" s="47">
        <f>IF(OR($A77="",F$4=""),"",IF('設定'!$B$7="",SUMIFS('日次入力'!$I$5:$I$3004,'日次入力'!$C$5:$C$3004,$A77,'日次入力'!$B$5:$B$3004,F$4),SUMIFS('日次入力'!$I$5:$I$3004,'日次入力'!$C$5:$C$3004,$A77,'日次入力'!$B$5:$B$3004,F$4,'日次入力'!$N$5:$N$3004,'設定'!$B$7)))</f>
        <v/>
      </c>
      <c r="G77" s="47">
        <f>IF(OR($A77="",G$4=""),"",IF('設定'!$B$7="",SUMIFS('日次入力'!$I$5:$I$3004,'日次入力'!$C$5:$C$3004,$A77,'日次入力'!$B$5:$B$3004,G$4),SUMIFS('日次入力'!$I$5:$I$3004,'日次入力'!$C$5:$C$3004,$A77,'日次入力'!$B$5:$B$3004,G$4,'日次入力'!$N$5:$N$3004,'設定'!$B$7)))</f>
        <v/>
      </c>
      <c r="H77" s="47">
        <f>IF(OR($A77="",H$4=""),"",IF('設定'!$B$7="",SUMIFS('日次入力'!$I$5:$I$3004,'日次入力'!$C$5:$C$3004,$A77,'日次入力'!$B$5:$B$3004,H$4),SUMIFS('日次入力'!$I$5:$I$3004,'日次入力'!$C$5:$C$3004,$A77,'日次入力'!$B$5:$B$3004,H$4,'日次入力'!$N$5:$N$3004,'設定'!$B$7)))</f>
        <v/>
      </c>
      <c r="I77" s="47">
        <f>IF(OR($A77="",I$4=""),"",IF('設定'!$B$7="",SUMIFS('日次入力'!$I$5:$I$3004,'日次入力'!$C$5:$C$3004,$A77,'日次入力'!$B$5:$B$3004,I$4),SUMIFS('日次入力'!$I$5:$I$3004,'日次入力'!$C$5:$C$3004,$A77,'日次入力'!$B$5:$B$3004,I$4,'日次入力'!$N$5:$N$3004,'設定'!$B$7)))</f>
        <v/>
      </c>
      <c r="J77" s="47">
        <f>IF(OR($A77="",J$4=""),"",IF('設定'!$B$7="",SUMIFS('日次入力'!$I$5:$I$3004,'日次入力'!$C$5:$C$3004,$A77,'日次入力'!$B$5:$B$3004,J$4),SUMIFS('日次入力'!$I$5:$I$3004,'日次入力'!$C$5:$C$3004,$A77,'日次入力'!$B$5:$B$3004,J$4,'日次入力'!$N$5:$N$3004,'設定'!$B$7)))</f>
        <v/>
      </c>
      <c r="K77" s="47">
        <f>IF(OR($A77="",K$4=""),"",IF('設定'!$B$7="",SUMIFS('日次入力'!$I$5:$I$3004,'日次入力'!$C$5:$C$3004,$A77,'日次入力'!$B$5:$B$3004,K$4),SUMIFS('日次入力'!$I$5:$I$3004,'日次入力'!$C$5:$C$3004,$A77,'日次入力'!$B$5:$B$3004,K$4,'日次入力'!$N$5:$N$3004,'設定'!$B$7)))</f>
        <v/>
      </c>
      <c r="L77" s="47">
        <f>IF(OR($A77="",L$4=""),"",IF('設定'!$B$7="",SUMIFS('日次入力'!$I$5:$I$3004,'日次入力'!$C$5:$C$3004,$A77,'日次入力'!$B$5:$B$3004,L$4),SUMIFS('日次入力'!$I$5:$I$3004,'日次入力'!$C$5:$C$3004,$A77,'日次入力'!$B$5:$B$3004,L$4,'日次入力'!$N$5:$N$3004,'設定'!$B$7)))</f>
        <v/>
      </c>
      <c r="M77" s="47">
        <f>IF(OR($A77="",M$4=""),"",IF('設定'!$B$7="",SUMIFS('日次入力'!$I$5:$I$3004,'日次入力'!$C$5:$C$3004,$A77,'日次入力'!$B$5:$B$3004,M$4),SUMIFS('日次入力'!$I$5:$I$3004,'日次入力'!$C$5:$C$3004,$A77,'日次入力'!$B$5:$B$3004,M$4,'日次入力'!$N$5:$N$3004,'設定'!$B$7)))</f>
        <v/>
      </c>
      <c r="N77" s="47">
        <f>IF(OR($A77="",N$4=""),"",IF('設定'!$B$7="",SUMIFS('日次入力'!$I$5:$I$3004,'日次入力'!$C$5:$C$3004,$A77,'日次入力'!$B$5:$B$3004,N$4),SUMIFS('日次入力'!$I$5:$I$3004,'日次入力'!$C$5:$C$3004,$A77,'日次入力'!$B$5:$B$3004,N$4,'日次入力'!$N$5:$N$3004,'設定'!$B$7)))</f>
        <v/>
      </c>
      <c r="O77" s="47">
        <f>IF(OR($A77="",O$4=""),"",IF('設定'!$B$7="",SUMIFS('日次入力'!$I$5:$I$3004,'日次入力'!$C$5:$C$3004,$A77,'日次入力'!$B$5:$B$3004,O$4),SUMIFS('日次入力'!$I$5:$I$3004,'日次入力'!$C$5:$C$3004,$A77,'日次入力'!$B$5:$B$3004,O$4,'日次入力'!$N$5:$N$3004,'設定'!$B$7)))</f>
        <v/>
      </c>
      <c r="P77" s="47">
        <f>IF(OR($A77="",P$4=""),"",IF('設定'!$B$7="",SUMIFS('日次入力'!$I$5:$I$3004,'日次入力'!$C$5:$C$3004,$A77,'日次入力'!$B$5:$B$3004,P$4),SUMIFS('日次入力'!$I$5:$I$3004,'日次入力'!$C$5:$C$3004,$A77,'日次入力'!$B$5:$B$3004,P$4,'日次入力'!$N$5:$N$3004,'設定'!$B$7)))</f>
        <v/>
      </c>
      <c r="Q77" s="47">
        <f>IF(OR($A77="",Q$4=""),"",IF('設定'!$B$7="",SUMIFS('日次入力'!$I$5:$I$3004,'日次入力'!$C$5:$C$3004,$A77,'日次入力'!$B$5:$B$3004,Q$4),SUMIFS('日次入力'!$I$5:$I$3004,'日次入力'!$C$5:$C$3004,$A77,'日次入力'!$B$5:$B$3004,Q$4,'日次入力'!$N$5:$N$3004,'設定'!$B$7)))</f>
        <v/>
      </c>
      <c r="R77" s="47">
        <f>IF(OR($A77="",R$4=""),"",IF('設定'!$B$7="",SUMIFS('日次入力'!$I$5:$I$3004,'日次入力'!$C$5:$C$3004,$A77,'日次入力'!$B$5:$B$3004,R$4),SUMIFS('日次入力'!$I$5:$I$3004,'日次入力'!$C$5:$C$3004,$A77,'日次入力'!$B$5:$B$3004,R$4,'日次入力'!$N$5:$N$3004,'設定'!$B$7)))</f>
        <v/>
      </c>
      <c r="S77" s="47">
        <f>IF(OR($A77="",S$4=""),"",IF('設定'!$B$7="",SUMIFS('日次入力'!$I$5:$I$3004,'日次入力'!$C$5:$C$3004,$A77,'日次入力'!$B$5:$B$3004,S$4),SUMIFS('日次入力'!$I$5:$I$3004,'日次入力'!$C$5:$C$3004,$A77,'日次入力'!$B$5:$B$3004,S$4,'日次入力'!$N$5:$N$3004,'設定'!$B$7)))</f>
        <v/>
      </c>
      <c r="T77" s="47">
        <f>IF(OR($A77="",T$4=""),"",IF('設定'!$B$7="",SUMIFS('日次入力'!$I$5:$I$3004,'日次入力'!$C$5:$C$3004,$A77,'日次入力'!$B$5:$B$3004,T$4),SUMIFS('日次入力'!$I$5:$I$3004,'日次入力'!$C$5:$C$3004,$A77,'日次入力'!$B$5:$B$3004,T$4,'日次入力'!$N$5:$N$3004,'設定'!$B$7)))</f>
        <v/>
      </c>
      <c r="U77" s="47">
        <f>IF(OR($A77="",U$4=""),"",IF('設定'!$B$7="",SUMIFS('日次入力'!$I$5:$I$3004,'日次入力'!$C$5:$C$3004,$A77,'日次入力'!$B$5:$B$3004,U$4),SUMIFS('日次入力'!$I$5:$I$3004,'日次入力'!$C$5:$C$3004,$A77,'日次入力'!$B$5:$B$3004,U$4,'日次入力'!$N$5:$N$3004,'設定'!$B$7)))</f>
        <v/>
      </c>
      <c r="V77" s="47">
        <f>IF(OR($A77="",V$4=""),"",IF('設定'!$B$7="",SUMIFS('日次入力'!$I$5:$I$3004,'日次入力'!$C$5:$C$3004,$A77,'日次入力'!$B$5:$B$3004,V$4),SUMIFS('日次入力'!$I$5:$I$3004,'日次入力'!$C$5:$C$3004,$A77,'日次入力'!$B$5:$B$3004,V$4,'日次入力'!$N$5:$N$3004,'設定'!$B$7)))</f>
        <v/>
      </c>
      <c r="W77" s="73">
        <f>IF($A77="","",SUM(C77:V77))</f>
        <v/>
      </c>
    </row>
    <row r="78" ht="17" customHeight="1">
      <c r="A78" s="32">
        <f>IF('案件'!$A78="","",'案件'!$A78)</f>
        <v/>
      </c>
      <c r="B78" s="29">
        <f>IF($A78="","",'案件'!$B78&amp;"")</f>
        <v/>
      </c>
      <c r="C78" s="47">
        <f>IF(OR($A78="",C$4=""),"",IF('設定'!$B$7="",SUMIFS('日次入力'!$I$5:$I$3004,'日次入力'!$C$5:$C$3004,$A78,'日次入力'!$B$5:$B$3004,C$4),SUMIFS('日次入力'!$I$5:$I$3004,'日次入力'!$C$5:$C$3004,$A78,'日次入力'!$B$5:$B$3004,C$4,'日次入力'!$N$5:$N$3004,'設定'!$B$7)))</f>
        <v/>
      </c>
      <c r="D78" s="47">
        <f>IF(OR($A78="",D$4=""),"",IF('設定'!$B$7="",SUMIFS('日次入力'!$I$5:$I$3004,'日次入力'!$C$5:$C$3004,$A78,'日次入力'!$B$5:$B$3004,D$4),SUMIFS('日次入力'!$I$5:$I$3004,'日次入力'!$C$5:$C$3004,$A78,'日次入力'!$B$5:$B$3004,D$4,'日次入力'!$N$5:$N$3004,'設定'!$B$7)))</f>
        <v/>
      </c>
      <c r="E78" s="47">
        <f>IF(OR($A78="",E$4=""),"",IF('設定'!$B$7="",SUMIFS('日次入力'!$I$5:$I$3004,'日次入力'!$C$5:$C$3004,$A78,'日次入力'!$B$5:$B$3004,E$4),SUMIFS('日次入力'!$I$5:$I$3004,'日次入力'!$C$5:$C$3004,$A78,'日次入力'!$B$5:$B$3004,E$4,'日次入力'!$N$5:$N$3004,'設定'!$B$7)))</f>
        <v/>
      </c>
      <c r="F78" s="47">
        <f>IF(OR($A78="",F$4=""),"",IF('設定'!$B$7="",SUMIFS('日次入力'!$I$5:$I$3004,'日次入力'!$C$5:$C$3004,$A78,'日次入力'!$B$5:$B$3004,F$4),SUMIFS('日次入力'!$I$5:$I$3004,'日次入力'!$C$5:$C$3004,$A78,'日次入力'!$B$5:$B$3004,F$4,'日次入力'!$N$5:$N$3004,'設定'!$B$7)))</f>
        <v/>
      </c>
      <c r="G78" s="47">
        <f>IF(OR($A78="",G$4=""),"",IF('設定'!$B$7="",SUMIFS('日次入力'!$I$5:$I$3004,'日次入力'!$C$5:$C$3004,$A78,'日次入力'!$B$5:$B$3004,G$4),SUMIFS('日次入力'!$I$5:$I$3004,'日次入力'!$C$5:$C$3004,$A78,'日次入力'!$B$5:$B$3004,G$4,'日次入力'!$N$5:$N$3004,'設定'!$B$7)))</f>
        <v/>
      </c>
      <c r="H78" s="47">
        <f>IF(OR($A78="",H$4=""),"",IF('設定'!$B$7="",SUMIFS('日次入力'!$I$5:$I$3004,'日次入力'!$C$5:$C$3004,$A78,'日次入力'!$B$5:$B$3004,H$4),SUMIFS('日次入力'!$I$5:$I$3004,'日次入力'!$C$5:$C$3004,$A78,'日次入力'!$B$5:$B$3004,H$4,'日次入力'!$N$5:$N$3004,'設定'!$B$7)))</f>
        <v/>
      </c>
      <c r="I78" s="47">
        <f>IF(OR($A78="",I$4=""),"",IF('設定'!$B$7="",SUMIFS('日次入力'!$I$5:$I$3004,'日次入力'!$C$5:$C$3004,$A78,'日次入力'!$B$5:$B$3004,I$4),SUMIFS('日次入力'!$I$5:$I$3004,'日次入力'!$C$5:$C$3004,$A78,'日次入力'!$B$5:$B$3004,I$4,'日次入力'!$N$5:$N$3004,'設定'!$B$7)))</f>
        <v/>
      </c>
      <c r="J78" s="47">
        <f>IF(OR($A78="",J$4=""),"",IF('設定'!$B$7="",SUMIFS('日次入力'!$I$5:$I$3004,'日次入力'!$C$5:$C$3004,$A78,'日次入力'!$B$5:$B$3004,J$4),SUMIFS('日次入力'!$I$5:$I$3004,'日次入力'!$C$5:$C$3004,$A78,'日次入力'!$B$5:$B$3004,J$4,'日次入力'!$N$5:$N$3004,'設定'!$B$7)))</f>
        <v/>
      </c>
      <c r="K78" s="47">
        <f>IF(OR($A78="",K$4=""),"",IF('設定'!$B$7="",SUMIFS('日次入力'!$I$5:$I$3004,'日次入力'!$C$5:$C$3004,$A78,'日次入力'!$B$5:$B$3004,K$4),SUMIFS('日次入力'!$I$5:$I$3004,'日次入力'!$C$5:$C$3004,$A78,'日次入力'!$B$5:$B$3004,K$4,'日次入力'!$N$5:$N$3004,'設定'!$B$7)))</f>
        <v/>
      </c>
      <c r="L78" s="47">
        <f>IF(OR($A78="",L$4=""),"",IF('設定'!$B$7="",SUMIFS('日次入力'!$I$5:$I$3004,'日次入力'!$C$5:$C$3004,$A78,'日次入力'!$B$5:$B$3004,L$4),SUMIFS('日次入力'!$I$5:$I$3004,'日次入力'!$C$5:$C$3004,$A78,'日次入力'!$B$5:$B$3004,L$4,'日次入力'!$N$5:$N$3004,'設定'!$B$7)))</f>
        <v/>
      </c>
      <c r="M78" s="47">
        <f>IF(OR($A78="",M$4=""),"",IF('設定'!$B$7="",SUMIFS('日次入力'!$I$5:$I$3004,'日次入力'!$C$5:$C$3004,$A78,'日次入力'!$B$5:$B$3004,M$4),SUMIFS('日次入力'!$I$5:$I$3004,'日次入力'!$C$5:$C$3004,$A78,'日次入力'!$B$5:$B$3004,M$4,'日次入力'!$N$5:$N$3004,'設定'!$B$7)))</f>
        <v/>
      </c>
      <c r="N78" s="47">
        <f>IF(OR($A78="",N$4=""),"",IF('設定'!$B$7="",SUMIFS('日次入力'!$I$5:$I$3004,'日次入力'!$C$5:$C$3004,$A78,'日次入力'!$B$5:$B$3004,N$4),SUMIFS('日次入力'!$I$5:$I$3004,'日次入力'!$C$5:$C$3004,$A78,'日次入力'!$B$5:$B$3004,N$4,'日次入力'!$N$5:$N$3004,'設定'!$B$7)))</f>
        <v/>
      </c>
      <c r="O78" s="47">
        <f>IF(OR($A78="",O$4=""),"",IF('設定'!$B$7="",SUMIFS('日次入力'!$I$5:$I$3004,'日次入力'!$C$5:$C$3004,$A78,'日次入力'!$B$5:$B$3004,O$4),SUMIFS('日次入力'!$I$5:$I$3004,'日次入力'!$C$5:$C$3004,$A78,'日次入力'!$B$5:$B$3004,O$4,'日次入力'!$N$5:$N$3004,'設定'!$B$7)))</f>
        <v/>
      </c>
      <c r="P78" s="47">
        <f>IF(OR($A78="",P$4=""),"",IF('設定'!$B$7="",SUMIFS('日次入力'!$I$5:$I$3004,'日次入力'!$C$5:$C$3004,$A78,'日次入力'!$B$5:$B$3004,P$4),SUMIFS('日次入力'!$I$5:$I$3004,'日次入力'!$C$5:$C$3004,$A78,'日次入力'!$B$5:$B$3004,P$4,'日次入力'!$N$5:$N$3004,'設定'!$B$7)))</f>
        <v/>
      </c>
      <c r="Q78" s="47">
        <f>IF(OR($A78="",Q$4=""),"",IF('設定'!$B$7="",SUMIFS('日次入力'!$I$5:$I$3004,'日次入力'!$C$5:$C$3004,$A78,'日次入力'!$B$5:$B$3004,Q$4),SUMIFS('日次入力'!$I$5:$I$3004,'日次入力'!$C$5:$C$3004,$A78,'日次入力'!$B$5:$B$3004,Q$4,'日次入力'!$N$5:$N$3004,'設定'!$B$7)))</f>
        <v/>
      </c>
      <c r="R78" s="47">
        <f>IF(OR($A78="",R$4=""),"",IF('設定'!$B$7="",SUMIFS('日次入力'!$I$5:$I$3004,'日次入力'!$C$5:$C$3004,$A78,'日次入力'!$B$5:$B$3004,R$4),SUMIFS('日次入力'!$I$5:$I$3004,'日次入力'!$C$5:$C$3004,$A78,'日次入力'!$B$5:$B$3004,R$4,'日次入力'!$N$5:$N$3004,'設定'!$B$7)))</f>
        <v/>
      </c>
      <c r="S78" s="47">
        <f>IF(OR($A78="",S$4=""),"",IF('設定'!$B$7="",SUMIFS('日次入力'!$I$5:$I$3004,'日次入力'!$C$5:$C$3004,$A78,'日次入力'!$B$5:$B$3004,S$4),SUMIFS('日次入力'!$I$5:$I$3004,'日次入力'!$C$5:$C$3004,$A78,'日次入力'!$B$5:$B$3004,S$4,'日次入力'!$N$5:$N$3004,'設定'!$B$7)))</f>
        <v/>
      </c>
      <c r="T78" s="47">
        <f>IF(OR($A78="",T$4=""),"",IF('設定'!$B$7="",SUMIFS('日次入力'!$I$5:$I$3004,'日次入力'!$C$5:$C$3004,$A78,'日次入力'!$B$5:$B$3004,T$4),SUMIFS('日次入力'!$I$5:$I$3004,'日次入力'!$C$5:$C$3004,$A78,'日次入力'!$B$5:$B$3004,T$4,'日次入力'!$N$5:$N$3004,'設定'!$B$7)))</f>
        <v/>
      </c>
      <c r="U78" s="47">
        <f>IF(OR($A78="",U$4=""),"",IF('設定'!$B$7="",SUMIFS('日次入力'!$I$5:$I$3004,'日次入力'!$C$5:$C$3004,$A78,'日次入力'!$B$5:$B$3004,U$4),SUMIFS('日次入力'!$I$5:$I$3004,'日次入力'!$C$5:$C$3004,$A78,'日次入力'!$B$5:$B$3004,U$4,'日次入力'!$N$5:$N$3004,'設定'!$B$7)))</f>
        <v/>
      </c>
      <c r="V78" s="47">
        <f>IF(OR($A78="",V$4=""),"",IF('設定'!$B$7="",SUMIFS('日次入力'!$I$5:$I$3004,'日次入力'!$C$5:$C$3004,$A78,'日次入力'!$B$5:$B$3004,V$4),SUMIFS('日次入力'!$I$5:$I$3004,'日次入力'!$C$5:$C$3004,$A78,'日次入力'!$B$5:$B$3004,V$4,'日次入力'!$N$5:$N$3004,'設定'!$B$7)))</f>
        <v/>
      </c>
      <c r="W78" s="73">
        <f>IF($A78="","",SUM(C78:V78))</f>
        <v/>
      </c>
    </row>
    <row r="79" ht="17" customHeight="1">
      <c r="A79" s="32">
        <f>IF('案件'!$A79="","",'案件'!$A79)</f>
        <v/>
      </c>
      <c r="B79" s="29">
        <f>IF($A79="","",'案件'!$B79&amp;"")</f>
        <v/>
      </c>
      <c r="C79" s="47">
        <f>IF(OR($A79="",C$4=""),"",IF('設定'!$B$7="",SUMIFS('日次入力'!$I$5:$I$3004,'日次入力'!$C$5:$C$3004,$A79,'日次入力'!$B$5:$B$3004,C$4),SUMIFS('日次入力'!$I$5:$I$3004,'日次入力'!$C$5:$C$3004,$A79,'日次入力'!$B$5:$B$3004,C$4,'日次入力'!$N$5:$N$3004,'設定'!$B$7)))</f>
        <v/>
      </c>
      <c r="D79" s="47">
        <f>IF(OR($A79="",D$4=""),"",IF('設定'!$B$7="",SUMIFS('日次入力'!$I$5:$I$3004,'日次入力'!$C$5:$C$3004,$A79,'日次入力'!$B$5:$B$3004,D$4),SUMIFS('日次入力'!$I$5:$I$3004,'日次入力'!$C$5:$C$3004,$A79,'日次入力'!$B$5:$B$3004,D$4,'日次入力'!$N$5:$N$3004,'設定'!$B$7)))</f>
        <v/>
      </c>
      <c r="E79" s="47">
        <f>IF(OR($A79="",E$4=""),"",IF('設定'!$B$7="",SUMIFS('日次入力'!$I$5:$I$3004,'日次入力'!$C$5:$C$3004,$A79,'日次入力'!$B$5:$B$3004,E$4),SUMIFS('日次入力'!$I$5:$I$3004,'日次入力'!$C$5:$C$3004,$A79,'日次入力'!$B$5:$B$3004,E$4,'日次入力'!$N$5:$N$3004,'設定'!$B$7)))</f>
        <v/>
      </c>
      <c r="F79" s="47">
        <f>IF(OR($A79="",F$4=""),"",IF('設定'!$B$7="",SUMIFS('日次入力'!$I$5:$I$3004,'日次入力'!$C$5:$C$3004,$A79,'日次入力'!$B$5:$B$3004,F$4),SUMIFS('日次入力'!$I$5:$I$3004,'日次入力'!$C$5:$C$3004,$A79,'日次入力'!$B$5:$B$3004,F$4,'日次入力'!$N$5:$N$3004,'設定'!$B$7)))</f>
        <v/>
      </c>
      <c r="G79" s="47">
        <f>IF(OR($A79="",G$4=""),"",IF('設定'!$B$7="",SUMIFS('日次入力'!$I$5:$I$3004,'日次入力'!$C$5:$C$3004,$A79,'日次入力'!$B$5:$B$3004,G$4),SUMIFS('日次入力'!$I$5:$I$3004,'日次入力'!$C$5:$C$3004,$A79,'日次入力'!$B$5:$B$3004,G$4,'日次入力'!$N$5:$N$3004,'設定'!$B$7)))</f>
        <v/>
      </c>
      <c r="H79" s="47">
        <f>IF(OR($A79="",H$4=""),"",IF('設定'!$B$7="",SUMIFS('日次入力'!$I$5:$I$3004,'日次入力'!$C$5:$C$3004,$A79,'日次入力'!$B$5:$B$3004,H$4),SUMIFS('日次入力'!$I$5:$I$3004,'日次入力'!$C$5:$C$3004,$A79,'日次入力'!$B$5:$B$3004,H$4,'日次入力'!$N$5:$N$3004,'設定'!$B$7)))</f>
        <v/>
      </c>
      <c r="I79" s="47">
        <f>IF(OR($A79="",I$4=""),"",IF('設定'!$B$7="",SUMIFS('日次入力'!$I$5:$I$3004,'日次入力'!$C$5:$C$3004,$A79,'日次入力'!$B$5:$B$3004,I$4),SUMIFS('日次入力'!$I$5:$I$3004,'日次入力'!$C$5:$C$3004,$A79,'日次入力'!$B$5:$B$3004,I$4,'日次入力'!$N$5:$N$3004,'設定'!$B$7)))</f>
        <v/>
      </c>
      <c r="J79" s="47">
        <f>IF(OR($A79="",J$4=""),"",IF('設定'!$B$7="",SUMIFS('日次入力'!$I$5:$I$3004,'日次入力'!$C$5:$C$3004,$A79,'日次入力'!$B$5:$B$3004,J$4),SUMIFS('日次入力'!$I$5:$I$3004,'日次入力'!$C$5:$C$3004,$A79,'日次入力'!$B$5:$B$3004,J$4,'日次入力'!$N$5:$N$3004,'設定'!$B$7)))</f>
        <v/>
      </c>
      <c r="K79" s="47">
        <f>IF(OR($A79="",K$4=""),"",IF('設定'!$B$7="",SUMIFS('日次入力'!$I$5:$I$3004,'日次入力'!$C$5:$C$3004,$A79,'日次入力'!$B$5:$B$3004,K$4),SUMIFS('日次入力'!$I$5:$I$3004,'日次入力'!$C$5:$C$3004,$A79,'日次入力'!$B$5:$B$3004,K$4,'日次入力'!$N$5:$N$3004,'設定'!$B$7)))</f>
        <v/>
      </c>
      <c r="L79" s="47">
        <f>IF(OR($A79="",L$4=""),"",IF('設定'!$B$7="",SUMIFS('日次入力'!$I$5:$I$3004,'日次入力'!$C$5:$C$3004,$A79,'日次入力'!$B$5:$B$3004,L$4),SUMIFS('日次入力'!$I$5:$I$3004,'日次入力'!$C$5:$C$3004,$A79,'日次入力'!$B$5:$B$3004,L$4,'日次入力'!$N$5:$N$3004,'設定'!$B$7)))</f>
        <v/>
      </c>
      <c r="M79" s="47">
        <f>IF(OR($A79="",M$4=""),"",IF('設定'!$B$7="",SUMIFS('日次入力'!$I$5:$I$3004,'日次入力'!$C$5:$C$3004,$A79,'日次入力'!$B$5:$B$3004,M$4),SUMIFS('日次入力'!$I$5:$I$3004,'日次入力'!$C$5:$C$3004,$A79,'日次入力'!$B$5:$B$3004,M$4,'日次入力'!$N$5:$N$3004,'設定'!$B$7)))</f>
        <v/>
      </c>
      <c r="N79" s="47">
        <f>IF(OR($A79="",N$4=""),"",IF('設定'!$B$7="",SUMIFS('日次入力'!$I$5:$I$3004,'日次入力'!$C$5:$C$3004,$A79,'日次入力'!$B$5:$B$3004,N$4),SUMIFS('日次入力'!$I$5:$I$3004,'日次入力'!$C$5:$C$3004,$A79,'日次入力'!$B$5:$B$3004,N$4,'日次入力'!$N$5:$N$3004,'設定'!$B$7)))</f>
        <v/>
      </c>
      <c r="O79" s="47">
        <f>IF(OR($A79="",O$4=""),"",IF('設定'!$B$7="",SUMIFS('日次入力'!$I$5:$I$3004,'日次入力'!$C$5:$C$3004,$A79,'日次入力'!$B$5:$B$3004,O$4),SUMIFS('日次入力'!$I$5:$I$3004,'日次入力'!$C$5:$C$3004,$A79,'日次入力'!$B$5:$B$3004,O$4,'日次入力'!$N$5:$N$3004,'設定'!$B$7)))</f>
        <v/>
      </c>
      <c r="P79" s="47">
        <f>IF(OR($A79="",P$4=""),"",IF('設定'!$B$7="",SUMIFS('日次入力'!$I$5:$I$3004,'日次入力'!$C$5:$C$3004,$A79,'日次入力'!$B$5:$B$3004,P$4),SUMIFS('日次入力'!$I$5:$I$3004,'日次入力'!$C$5:$C$3004,$A79,'日次入力'!$B$5:$B$3004,P$4,'日次入力'!$N$5:$N$3004,'設定'!$B$7)))</f>
        <v/>
      </c>
      <c r="Q79" s="47">
        <f>IF(OR($A79="",Q$4=""),"",IF('設定'!$B$7="",SUMIFS('日次入力'!$I$5:$I$3004,'日次入力'!$C$5:$C$3004,$A79,'日次入力'!$B$5:$B$3004,Q$4),SUMIFS('日次入力'!$I$5:$I$3004,'日次入力'!$C$5:$C$3004,$A79,'日次入力'!$B$5:$B$3004,Q$4,'日次入力'!$N$5:$N$3004,'設定'!$B$7)))</f>
        <v/>
      </c>
      <c r="R79" s="47">
        <f>IF(OR($A79="",R$4=""),"",IF('設定'!$B$7="",SUMIFS('日次入力'!$I$5:$I$3004,'日次入力'!$C$5:$C$3004,$A79,'日次入力'!$B$5:$B$3004,R$4),SUMIFS('日次入力'!$I$5:$I$3004,'日次入力'!$C$5:$C$3004,$A79,'日次入力'!$B$5:$B$3004,R$4,'日次入力'!$N$5:$N$3004,'設定'!$B$7)))</f>
        <v/>
      </c>
      <c r="S79" s="47">
        <f>IF(OR($A79="",S$4=""),"",IF('設定'!$B$7="",SUMIFS('日次入力'!$I$5:$I$3004,'日次入力'!$C$5:$C$3004,$A79,'日次入力'!$B$5:$B$3004,S$4),SUMIFS('日次入力'!$I$5:$I$3004,'日次入力'!$C$5:$C$3004,$A79,'日次入力'!$B$5:$B$3004,S$4,'日次入力'!$N$5:$N$3004,'設定'!$B$7)))</f>
        <v/>
      </c>
      <c r="T79" s="47">
        <f>IF(OR($A79="",T$4=""),"",IF('設定'!$B$7="",SUMIFS('日次入力'!$I$5:$I$3004,'日次入力'!$C$5:$C$3004,$A79,'日次入力'!$B$5:$B$3004,T$4),SUMIFS('日次入力'!$I$5:$I$3004,'日次入力'!$C$5:$C$3004,$A79,'日次入力'!$B$5:$B$3004,T$4,'日次入力'!$N$5:$N$3004,'設定'!$B$7)))</f>
        <v/>
      </c>
      <c r="U79" s="47">
        <f>IF(OR($A79="",U$4=""),"",IF('設定'!$B$7="",SUMIFS('日次入力'!$I$5:$I$3004,'日次入力'!$C$5:$C$3004,$A79,'日次入力'!$B$5:$B$3004,U$4),SUMIFS('日次入力'!$I$5:$I$3004,'日次入力'!$C$5:$C$3004,$A79,'日次入力'!$B$5:$B$3004,U$4,'日次入力'!$N$5:$N$3004,'設定'!$B$7)))</f>
        <v/>
      </c>
      <c r="V79" s="47">
        <f>IF(OR($A79="",V$4=""),"",IF('設定'!$B$7="",SUMIFS('日次入力'!$I$5:$I$3004,'日次入力'!$C$5:$C$3004,$A79,'日次入力'!$B$5:$B$3004,V$4),SUMIFS('日次入力'!$I$5:$I$3004,'日次入力'!$C$5:$C$3004,$A79,'日次入力'!$B$5:$B$3004,V$4,'日次入力'!$N$5:$N$3004,'設定'!$B$7)))</f>
        <v/>
      </c>
      <c r="W79" s="73">
        <f>IF($A79="","",SUM(C79:V79))</f>
        <v/>
      </c>
    </row>
    <row r="80" ht="17" customHeight="1">
      <c r="A80" s="32">
        <f>IF('案件'!$A80="","",'案件'!$A80)</f>
        <v/>
      </c>
      <c r="B80" s="29">
        <f>IF($A80="","",'案件'!$B80&amp;"")</f>
        <v/>
      </c>
      <c r="C80" s="47">
        <f>IF(OR($A80="",C$4=""),"",IF('設定'!$B$7="",SUMIFS('日次入力'!$I$5:$I$3004,'日次入力'!$C$5:$C$3004,$A80,'日次入力'!$B$5:$B$3004,C$4),SUMIFS('日次入力'!$I$5:$I$3004,'日次入力'!$C$5:$C$3004,$A80,'日次入力'!$B$5:$B$3004,C$4,'日次入力'!$N$5:$N$3004,'設定'!$B$7)))</f>
        <v/>
      </c>
      <c r="D80" s="47">
        <f>IF(OR($A80="",D$4=""),"",IF('設定'!$B$7="",SUMIFS('日次入力'!$I$5:$I$3004,'日次入力'!$C$5:$C$3004,$A80,'日次入力'!$B$5:$B$3004,D$4),SUMIFS('日次入力'!$I$5:$I$3004,'日次入力'!$C$5:$C$3004,$A80,'日次入力'!$B$5:$B$3004,D$4,'日次入力'!$N$5:$N$3004,'設定'!$B$7)))</f>
        <v/>
      </c>
      <c r="E80" s="47">
        <f>IF(OR($A80="",E$4=""),"",IF('設定'!$B$7="",SUMIFS('日次入力'!$I$5:$I$3004,'日次入力'!$C$5:$C$3004,$A80,'日次入力'!$B$5:$B$3004,E$4),SUMIFS('日次入力'!$I$5:$I$3004,'日次入力'!$C$5:$C$3004,$A80,'日次入力'!$B$5:$B$3004,E$4,'日次入力'!$N$5:$N$3004,'設定'!$B$7)))</f>
        <v/>
      </c>
      <c r="F80" s="47">
        <f>IF(OR($A80="",F$4=""),"",IF('設定'!$B$7="",SUMIFS('日次入力'!$I$5:$I$3004,'日次入力'!$C$5:$C$3004,$A80,'日次入力'!$B$5:$B$3004,F$4),SUMIFS('日次入力'!$I$5:$I$3004,'日次入力'!$C$5:$C$3004,$A80,'日次入力'!$B$5:$B$3004,F$4,'日次入力'!$N$5:$N$3004,'設定'!$B$7)))</f>
        <v/>
      </c>
      <c r="G80" s="47">
        <f>IF(OR($A80="",G$4=""),"",IF('設定'!$B$7="",SUMIFS('日次入力'!$I$5:$I$3004,'日次入力'!$C$5:$C$3004,$A80,'日次入力'!$B$5:$B$3004,G$4),SUMIFS('日次入力'!$I$5:$I$3004,'日次入力'!$C$5:$C$3004,$A80,'日次入力'!$B$5:$B$3004,G$4,'日次入力'!$N$5:$N$3004,'設定'!$B$7)))</f>
        <v/>
      </c>
      <c r="H80" s="47">
        <f>IF(OR($A80="",H$4=""),"",IF('設定'!$B$7="",SUMIFS('日次入力'!$I$5:$I$3004,'日次入力'!$C$5:$C$3004,$A80,'日次入力'!$B$5:$B$3004,H$4),SUMIFS('日次入力'!$I$5:$I$3004,'日次入力'!$C$5:$C$3004,$A80,'日次入力'!$B$5:$B$3004,H$4,'日次入力'!$N$5:$N$3004,'設定'!$B$7)))</f>
        <v/>
      </c>
      <c r="I80" s="47">
        <f>IF(OR($A80="",I$4=""),"",IF('設定'!$B$7="",SUMIFS('日次入力'!$I$5:$I$3004,'日次入力'!$C$5:$C$3004,$A80,'日次入力'!$B$5:$B$3004,I$4),SUMIFS('日次入力'!$I$5:$I$3004,'日次入力'!$C$5:$C$3004,$A80,'日次入力'!$B$5:$B$3004,I$4,'日次入力'!$N$5:$N$3004,'設定'!$B$7)))</f>
        <v/>
      </c>
      <c r="J80" s="47">
        <f>IF(OR($A80="",J$4=""),"",IF('設定'!$B$7="",SUMIFS('日次入力'!$I$5:$I$3004,'日次入力'!$C$5:$C$3004,$A80,'日次入力'!$B$5:$B$3004,J$4),SUMIFS('日次入力'!$I$5:$I$3004,'日次入力'!$C$5:$C$3004,$A80,'日次入力'!$B$5:$B$3004,J$4,'日次入力'!$N$5:$N$3004,'設定'!$B$7)))</f>
        <v/>
      </c>
      <c r="K80" s="47">
        <f>IF(OR($A80="",K$4=""),"",IF('設定'!$B$7="",SUMIFS('日次入力'!$I$5:$I$3004,'日次入力'!$C$5:$C$3004,$A80,'日次入力'!$B$5:$B$3004,K$4),SUMIFS('日次入力'!$I$5:$I$3004,'日次入力'!$C$5:$C$3004,$A80,'日次入力'!$B$5:$B$3004,K$4,'日次入力'!$N$5:$N$3004,'設定'!$B$7)))</f>
        <v/>
      </c>
      <c r="L80" s="47">
        <f>IF(OR($A80="",L$4=""),"",IF('設定'!$B$7="",SUMIFS('日次入力'!$I$5:$I$3004,'日次入力'!$C$5:$C$3004,$A80,'日次入力'!$B$5:$B$3004,L$4),SUMIFS('日次入力'!$I$5:$I$3004,'日次入力'!$C$5:$C$3004,$A80,'日次入力'!$B$5:$B$3004,L$4,'日次入力'!$N$5:$N$3004,'設定'!$B$7)))</f>
        <v/>
      </c>
      <c r="M80" s="47">
        <f>IF(OR($A80="",M$4=""),"",IF('設定'!$B$7="",SUMIFS('日次入力'!$I$5:$I$3004,'日次入力'!$C$5:$C$3004,$A80,'日次入力'!$B$5:$B$3004,M$4),SUMIFS('日次入力'!$I$5:$I$3004,'日次入力'!$C$5:$C$3004,$A80,'日次入力'!$B$5:$B$3004,M$4,'日次入力'!$N$5:$N$3004,'設定'!$B$7)))</f>
        <v/>
      </c>
      <c r="N80" s="47">
        <f>IF(OR($A80="",N$4=""),"",IF('設定'!$B$7="",SUMIFS('日次入力'!$I$5:$I$3004,'日次入力'!$C$5:$C$3004,$A80,'日次入力'!$B$5:$B$3004,N$4),SUMIFS('日次入力'!$I$5:$I$3004,'日次入力'!$C$5:$C$3004,$A80,'日次入力'!$B$5:$B$3004,N$4,'日次入力'!$N$5:$N$3004,'設定'!$B$7)))</f>
        <v/>
      </c>
      <c r="O80" s="47">
        <f>IF(OR($A80="",O$4=""),"",IF('設定'!$B$7="",SUMIFS('日次入力'!$I$5:$I$3004,'日次入力'!$C$5:$C$3004,$A80,'日次入力'!$B$5:$B$3004,O$4),SUMIFS('日次入力'!$I$5:$I$3004,'日次入力'!$C$5:$C$3004,$A80,'日次入力'!$B$5:$B$3004,O$4,'日次入力'!$N$5:$N$3004,'設定'!$B$7)))</f>
        <v/>
      </c>
      <c r="P80" s="47">
        <f>IF(OR($A80="",P$4=""),"",IF('設定'!$B$7="",SUMIFS('日次入力'!$I$5:$I$3004,'日次入力'!$C$5:$C$3004,$A80,'日次入力'!$B$5:$B$3004,P$4),SUMIFS('日次入力'!$I$5:$I$3004,'日次入力'!$C$5:$C$3004,$A80,'日次入力'!$B$5:$B$3004,P$4,'日次入力'!$N$5:$N$3004,'設定'!$B$7)))</f>
        <v/>
      </c>
      <c r="Q80" s="47">
        <f>IF(OR($A80="",Q$4=""),"",IF('設定'!$B$7="",SUMIFS('日次入力'!$I$5:$I$3004,'日次入力'!$C$5:$C$3004,$A80,'日次入力'!$B$5:$B$3004,Q$4),SUMIFS('日次入力'!$I$5:$I$3004,'日次入力'!$C$5:$C$3004,$A80,'日次入力'!$B$5:$B$3004,Q$4,'日次入力'!$N$5:$N$3004,'設定'!$B$7)))</f>
        <v/>
      </c>
      <c r="R80" s="47">
        <f>IF(OR($A80="",R$4=""),"",IF('設定'!$B$7="",SUMIFS('日次入力'!$I$5:$I$3004,'日次入力'!$C$5:$C$3004,$A80,'日次入力'!$B$5:$B$3004,R$4),SUMIFS('日次入力'!$I$5:$I$3004,'日次入力'!$C$5:$C$3004,$A80,'日次入力'!$B$5:$B$3004,R$4,'日次入力'!$N$5:$N$3004,'設定'!$B$7)))</f>
        <v/>
      </c>
      <c r="S80" s="47">
        <f>IF(OR($A80="",S$4=""),"",IF('設定'!$B$7="",SUMIFS('日次入力'!$I$5:$I$3004,'日次入力'!$C$5:$C$3004,$A80,'日次入力'!$B$5:$B$3004,S$4),SUMIFS('日次入力'!$I$5:$I$3004,'日次入力'!$C$5:$C$3004,$A80,'日次入力'!$B$5:$B$3004,S$4,'日次入力'!$N$5:$N$3004,'設定'!$B$7)))</f>
        <v/>
      </c>
      <c r="T80" s="47">
        <f>IF(OR($A80="",T$4=""),"",IF('設定'!$B$7="",SUMIFS('日次入力'!$I$5:$I$3004,'日次入力'!$C$5:$C$3004,$A80,'日次入力'!$B$5:$B$3004,T$4),SUMIFS('日次入力'!$I$5:$I$3004,'日次入力'!$C$5:$C$3004,$A80,'日次入力'!$B$5:$B$3004,T$4,'日次入力'!$N$5:$N$3004,'設定'!$B$7)))</f>
        <v/>
      </c>
      <c r="U80" s="47">
        <f>IF(OR($A80="",U$4=""),"",IF('設定'!$B$7="",SUMIFS('日次入力'!$I$5:$I$3004,'日次入力'!$C$5:$C$3004,$A80,'日次入力'!$B$5:$B$3004,U$4),SUMIFS('日次入力'!$I$5:$I$3004,'日次入力'!$C$5:$C$3004,$A80,'日次入力'!$B$5:$B$3004,U$4,'日次入力'!$N$5:$N$3004,'設定'!$B$7)))</f>
        <v/>
      </c>
      <c r="V80" s="47">
        <f>IF(OR($A80="",V$4=""),"",IF('設定'!$B$7="",SUMIFS('日次入力'!$I$5:$I$3004,'日次入力'!$C$5:$C$3004,$A80,'日次入力'!$B$5:$B$3004,V$4),SUMIFS('日次入力'!$I$5:$I$3004,'日次入力'!$C$5:$C$3004,$A80,'日次入力'!$B$5:$B$3004,V$4,'日次入力'!$N$5:$N$3004,'設定'!$B$7)))</f>
        <v/>
      </c>
      <c r="W80" s="73">
        <f>IF($A80="","",SUM(C80:V80))</f>
        <v/>
      </c>
    </row>
    <row r="81" ht="17" customHeight="1">
      <c r="A81" s="32">
        <f>IF('案件'!$A81="","",'案件'!$A81)</f>
        <v/>
      </c>
      <c r="B81" s="29">
        <f>IF($A81="","",'案件'!$B81&amp;"")</f>
        <v/>
      </c>
      <c r="C81" s="47">
        <f>IF(OR($A81="",C$4=""),"",IF('設定'!$B$7="",SUMIFS('日次入力'!$I$5:$I$3004,'日次入力'!$C$5:$C$3004,$A81,'日次入力'!$B$5:$B$3004,C$4),SUMIFS('日次入力'!$I$5:$I$3004,'日次入力'!$C$5:$C$3004,$A81,'日次入力'!$B$5:$B$3004,C$4,'日次入力'!$N$5:$N$3004,'設定'!$B$7)))</f>
        <v/>
      </c>
      <c r="D81" s="47">
        <f>IF(OR($A81="",D$4=""),"",IF('設定'!$B$7="",SUMIFS('日次入力'!$I$5:$I$3004,'日次入力'!$C$5:$C$3004,$A81,'日次入力'!$B$5:$B$3004,D$4),SUMIFS('日次入力'!$I$5:$I$3004,'日次入力'!$C$5:$C$3004,$A81,'日次入力'!$B$5:$B$3004,D$4,'日次入力'!$N$5:$N$3004,'設定'!$B$7)))</f>
        <v/>
      </c>
      <c r="E81" s="47">
        <f>IF(OR($A81="",E$4=""),"",IF('設定'!$B$7="",SUMIFS('日次入力'!$I$5:$I$3004,'日次入力'!$C$5:$C$3004,$A81,'日次入力'!$B$5:$B$3004,E$4),SUMIFS('日次入力'!$I$5:$I$3004,'日次入力'!$C$5:$C$3004,$A81,'日次入力'!$B$5:$B$3004,E$4,'日次入力'!$N$5:$N$3004,'設定'!$B$7)))</f>
        <v/>
      </c>
      <c r="F81" s="47">
        <f>IF(OR($A81="",F$4=""),"",IF('設定'!$B$7="",SUMIFS('日次入力'!$I$5:$I$3004,'日次入力'!$C$5:$C$3004,$A81,'日次入力'!$B$5:$B$3004,F$4),SUMIFS('日次入力'!$I$5:$I$3004,'日次入力'!$C$5:$C$3004,$A81,'日次入力'!$B$5:$B$3004,F$4,'日次入力'!$N$5:$N$3004,'設定'!$B$7)))</f>
        <v/>
      </c>
      <c r="G81" s="47">
        <f>IF(OR($A81="",G$4=""),"",IF('設定'!$B$7="",SUMIFS('日次入力'!$I$5:$I$3004,'日次入力'!$C$5:$C$3004,$A81,'日次入力'!$B$5:$B$3004,G$4),SUMIFS('日次入力'!$I$5:$I$3004,'日次入力'!$C$5:$C$3004,$A81,'日次入力'!$B$5:$B$3004,G$4,'日次入力'!$N$5:$N$3004,'設定'!$B$7)))</f>
        <v/>
      </c>
      <c r="H81" s="47">
        <f>IF(OR($A81="",H$4=""),"",IF('設定'!$B$7="",SUMIFS('日次入力'!$I$5:$I$3004,'日次入力'!$C$5:$C$3004,$A81,'日次入力'!$B$5:$B$3004,H$4),SUMIFS('日次入力'!$I$5:$I$3004,'日次入力'!$C$5:$C$3004,$A81,'日次入力'!$B$5:$B$3004,H$4,'日次入力'!$N$5:$N$3004,'設定'!$B$7)))</f>
        <v/>
      </c>
      <c r="I81" s="47">
        <f>IF(OR($A81="",I$4=""),"",IF('設定'!$B$7="",SUMIFS('日次入力'!$I$5:$I$3004,'日次入力'!$C$5:$C$3004,$A81,'日次入力'!$B$5:$B$3004,I$4),SUMIFS('日次入力'!$I$5:$I$3004,'日次入力'!$C$5:$C$3004,$A81,'日次入力'!$B$5:$B$3004,I$4,'日次入力'!$N$5:$N$3004,'設定'!$B$7)))</f>
        <v/>
      </c>
      <c r="J81" s="47">
        <f>IF(OR($A81="",J$4=""),"",IF('設定'!$B$7="",SUMIFS('日次入力'!$I$5:$I$3004,'日次入力'!$C$5:$C$3004,$A81,'日次入力'!$B$5:$B$3004,J$4),SUMIFS('日次入力'!$I$5:$I$3004,'日次入力'!$C$5:$C$3004,$A81,'日次入力'!$B$5:$B$3004,J$4,'日次入力'!$N$5:$N$3004,'設定'!$B$7)))</f>
        <v/>
      </c>
      <c r="K81" s="47">
        <f>IF(OR($A81="",K$4=""),"",IF('設定'!$B$7="",SUMIFS('日次入力'!$I$5:$I$3004,'日次入力'!$C$5:$C$3004,$A81,'日次入力'!$B$5:$B$3004,K$4),SUMIFS('日次入力'!$I$5:$I$3004,'日次入力'!$C$5:$C$3004,$A81,'日次入力'!$B$5:$B$3004,K$4,'日次入力'!$N$5:$N$3004,'設定'!$B$7)))</f>
        <v/>
      </c>
      <c r="L81" s="47">
        <f>IF(OR($A81="",L$4=""),"",IF('設定'!$B$7="",SUMIFS('日次入力'!$I$5:$I$3004,'日次入力'!$C$5:$C$3004,$A81,'日次入力'!$B$5:$B$3004,L$4),SUMIFS('日次入力'!$I$5:$I$3004,'日次入力'!$C$5:$C$3004,$A81,'日次入力'!$B$5:$B$3004,L$4,'日次入力'!$N$5:$N$3004,'設定'!$B$7)))</f>
        <v/>
      </c>
      <c r="M81" s="47">
        <f>IF(OR($A81="",M$4=""),"",IF('設定'!$B$7="",SUMIFS('日次入力'!$I$5:$I$3004,'日次入力'!$C$5:$C$3004,$A81,'日次入力'!$B$5:$B$3004,M$4),SUMIFS('日次入力'!$I$5:$I$3004,'日次入力'!$C$5:$C$3004,$A81,'日次入力'!$B$5:$B$3004,M$4,'日次入力'!$N$5:$N$3004,'設定'!$B$7)))</f>
        <v/>
      </c>
      <c r="N81" s="47">
        <f>IF(OR($A81="",N$4=""),"",IF('設定'!$B$7="",SUMIFS('日次入力'!$I$5:$I$3004,'日次入力'!$C$5:$C$3004,$A81,'日次入力'!$B$5:$B$3004,N$4),SUMIFS('日次入力'!$I$5:$I$3004,'日次入力'!$C$5:$C$3004,$A81,'日次入力'!$B$5:$B$3004,N$4,'日次入力'!$N$5:$N$3004,'設定'!$B$7)))</f>
        <v/>
      </c>
      <c r="O81" s="47">
        <f>IF(OR($A81="",O$4=""),"",IF('設定'!$B$7="",SUMIFS('日次入力'!$I$5:$I$3004,'日次入力'!$C$5:$C$3004,$A81,'日次入力'!$B$5:$B$3004,O$4),SUMIFS('日次入力'!$I$5:$I$3004,'日次入力'!$C$5:$C$3004,$A81,'日次入力'!$B$5:$B$3004,O$4,'日次入力'!$N$5:$N$3004,'設定'!$B$7)))</f>
        <v/>
      </c>
      <c r="P81" s="47">
        <f>IF(OR($A81="",P$4=""),"",IF('設定'!$B$7="",SUMIFS('日次入力'!$I$5:$I$3004,'日次入力'!$C$5:$C$3004,$A81,'日次入力'!$B$5:$B$3004,P$4),SUMIFS('日次入力'!$I$5:$I$3004,'日次入力'!$C$5:$C$3004,$A81,'日次入力'!$B$5:$B$3004,P$4,'日次入力'!$N$5:$N$3004,'設定'!$B$7)))</f>
        <v/>
      </c>
      <c r="Q81" s="47">
        <f>IF(OR($A81="",Q$4=""),"",IF('設定'!$B$7="",SUMIFS('日次入力'!$I$5:$I$3004,'日次入力'!$C$5:$C$3004,$A81,'日次入力'!$B$5:$B$3004,Q$4),SUMIFS('日次入力'!$I$5:$I$3004,'日次入力'!$C$5:$C$3004,$A81,'日次入力'!$B$5:$B$3004,Q$4,'日次入力'!$N$5:$N$3004,'設定'!$B$7)))</f>
        <v/>
      </c>
      <c r="R81" s="47">
        <f>IF(OR($A81="",R$4=""),"",IF('設定'!$B$7="",SUMIFS('日次入力'!$I$5:$I$3004,'日次入力'!$C$5:$C$3004,$A81,'日次入力'!$B$5:$B$3004,R$4),SUMIFS('日次入力'!$I$5:$I$3004,'日次入力'!$C$5:$C$3004,$A81,'日次入力'!$B$5:$B$3004,R$4,'日次入力'!$N$5:$N$3004,'設定'!$B$7)))</f>
        <v/>
      </c>
      <c r="S81" s="47">
        <f>IF(OR($A81="",S$4=""),"",IF('設定'!$B$7="",SUMIFS('日次入力'!$I$5:$I$3004,'日次入力'!$C$5:$C$3004,$A81,'日次入力'!$B$5:$B$3004,S$4),SUMIFS('日次入力'!$I$5:$I$3004,'日次入力'!$C$5:$C$3004,$A81,'日次入力'!$B$5:$B$3004,S$4,'日次入力'!$N$5:$N$3004,'設定'!$B$7)))</f>
        <v/>
      </c>
      <c r="T81" s="47">
        <f>IF(OR($A81="",T$4=""),"",IF('設定'!$B$7="",SUMIFS('日次入力'!$I$5:$I$3004,'日次入力'!$C$5:$C$3004,$A81,'日次入力'!$B$5:$B$3004,T$4),SUMIFS('日次入力'!$I$5:$I$3004,'日次入力'!$C$5:$C$3004,$A81,'日次入力'!$B$5:$B$3004,T$4,'日次入力'!$N$5:$N$3004,'設定'!$B$7)))</f>
        <v/>
      </c>
      <c r="U81" s="47">
        <f>IF(OR($A81="",U$4=""),"",IF('設定'!$B$7="",SUMIFS('日次入力'!$I$5:$I$3004,'日次入力'!$C$5:$C$3004,$A81,'日次入力'!$B$5:$B$3004,U$4),SUMIFS('日次入力'!$I$5:$I$3004,'日次入力'!$C$5:$C$3004,$A81,'日次入力'!$B$5:$B$3004,U$4,'日次入力'!$N$5:$N$3004,'設定'!$B$7)))</f>
        <v/>
      </c>
      <c r="V81" s="47">
        <f>IF(OR($A81="",V$4=""),"",IF('設定'!$B$7="",SUMIFS('日次入力'!$I$5:$I$3004,'日次入力'!$C$5:$C$3004,$A81,'日次入力'!$B$5:$B$3004,V$4),SUMIFS('日次入力'!$I$5:$I$3004,'日次入力'!$C$5:$C$3004,$A81,'日次入力'!$B$5:$B$3004,V$4,'日次入力'!$N$5:$N$3004,'設定'!$B$7)))</f>
        <v/>
      </c>
      <c r="W81" s="73">
        <f>IF($A81="","",SUM(C81:V81))</f>
        <v/>
      </c>
    </row>
    <row r="82" ht="17" customHeight="1">
      <c r="A82" s="32">
        <f>IF('案件'!$A82="","",'案件'!$A82)</f>
        <v/>
      </c>
      <c r="B82" s="29">
        <f>IF($A82="","",'案件'!$B82&amp;"")</f>
        <v/>
      </c>
      <c r="C82" s="47">
        <f>IF(OR($A82="",C$4=""),"",IF('設定'!$B$7="",SUMIFS('日次入力'!$I$5:$I$3004,'日次入力'!$C$5:$C$3004,$A82,'日次入力'!$B$5:$B$3004,C$4),SUMIFS('日次入力'!$I$5:$I$3004,'日次入力'!$C$5:$C$3004,$A82,'日次入力'!$B$5:$B$3004,C$4,'日次入力'!$N$5:$N$3004,'設定'!$B$7)))</f>
        <v/>
      </c>
      <c r="D82" s="47">
        <f>IF(OR($A82="",D$4=""),"",IF('設定'!$B$7="",SUMIFS('日次入力'!$I$5:$I$3004,'日次入力'!$C$5:$C$3004,$A82,'日次入力'!$B$5:$B$3004,D$4),SUMIFS('日次入力'!$I$5:$I$3004,'日次入力'!$C$5:$C$3004,$A82,'日次入力'!$B$5:$B$3004,D$4,'日次入力'!$N$5:$N$3004,'設定'!$B$7)))</f>
        <v/>
      </c>
      <c r="E82" s="47">
        <f>IF(OR($A82="",E$4=""),"",IF('設定'!$B$7="",SUMIFS('日次入力'!$I$5:$I$3004,'日次入力'!$C$5:$C$3004,$A82,'日次入力'!$B$5:$B$3004,E$4),SUMIFS('日次入力'!$I$5:$I$3004,'日次入力'!$C$5:$C$3004,$A82,'日次入力'!$B$5:$B$3004,E$4,'日次入力'!$N$5:$N$3004,'設定'!$B$7)))</f>
        <v/>
      </c>
      <c r="F82" s="47">
        <f>IF(OR($A82="",F$4=""),"",IF('設定'!$B$7="",SUMIFS('日次入力'!$I$5:$I$3004,'日次入力'!$C$5:$C$3004,$A82,'日次入力'!$B$5:$B$3004,F$4),SUMIFS('日次入力'!$I$5:$I$3004,'日次入力'!$C$5:$C$3004,$A82,'日次入力'!$B$5:$B$3004,F$4,'日次入力'!$N$5:$N$3004,'設定'!$B$7)))</f>
        <v/>
      </c>
      <c r="G82" s="47">
        <f>IF(OR($A82="",G$4=""),"",IF('設定'!$B$7="",SUMIFS('日次入力'!$I$5:$I$3004,'日次入力'!$C$5:$C$3004,$A82,'日次入力'!$B$5:$B$3004,G$4),SUMIFS('日次入力'!$I$5:$I$3004,'日次入力'!$C$5:$C$3004,$A82,'日次入力'!$B$5:$B$3004,G$4,'日次入力'!$N$5:$N$3004,'設定'!$B$7)))</f>
        <v/>
      </c>
      <c r="H82" s="47">
        <f>IF(OR($A82="",H$4=""),"",IF('設定'!$B$7="",SUMIFS('日次入力'!$I$5:$I$3004,'日次入力'!$C$5:$C$3004,$A82,'日次入力'!$B$5:$B$3004,H$4),SUMIFS('日次入力'!$I$5:$I$3004,'日次入力'!$C$5:$C$3004,$A82,'日次入力'!$B$5:$B$3004,H$4,'日次入力'!$N$5:$N$3004,'設定'!$B$7)))</f>
        <v/>
      </c>
      <c r="I82" s="47">
        <f>IF(OR($A82="",I$4=""),"",IF('設定'!$B$7="",SUMIFS('日次入力'!$I$5:$I$3004,'日次入力'!$C$5:$C$3004,$A82,'日次入力'!$B$5:$B$3004,I$4),SUMIFS('日次入力'!$I$5:$I$3004,'日次入力'!$C$5:$C$3004,$A82,'日次入力'!$B$5:$B$3004,I$4,'日次入力'!$N$5:$N$3004,'設定'!$B$7)))</f>
        <v/>
      </c>
      <c r="J82" s="47">
        <f>IF(OR($A82="",J$4=""),"",IF('設定'!$B$7="",SUMIFS('日次入力'!$I$5:$I$3004,'日次入力'!$C$5:$C$3004,$A82,'日次入力'!$B$5:$B$3004,J$4),SUMIFS('日次入力'!$I$5:$I$3004,'日次入力'!$C$5:$C$3004,$A82,'日次入力'!$B$5:$B$3004,J$4,'日次入力'!$N$5:$N$3004,'設定'!$B$7)))</f>
        <v/>
      </c>
      <c r="K82" s="47">
        <f>IF(OR($A82="",K$4=""),"",IF('設定'!$B$7="",SUMIFS('日次入力'!$I$5:$I$3004,'日次入力'!$C$5:$C$3004,$A82,'日次入力'!$B$5:$B$3004,K$4),SUMIFS('日次入力'!$I$5:$I$3004,'日次入力'!$C$5:$C$3004,$A82,'日次入力'!$B$5:$B$3004,K$4,'日次入力'!$N$5:$N$3004,'設定'!$B$7)))</f>
        <v/>
      </c>
      <c r="L82" s="47">
        <f>IF(OR($A82="",L$4=""),"",IF('設定'!$B$7="",SUMIFS('日次入力'!$I$5:$I$3004,'日次入力'!$C$5:$C$3004,$A82,'日次入力'!$B$5:$B$3004,L$4),SUMIFS('日次入力'!$I$5:$I$3004,'日次入力'!$C$5:$C$3004,$A82,'日次入力'!$B$5:$B$3004,L$4,'日次入力'!$N$5:$N$3004,'設定'!$B$7)))</f>
        <v/>
      </c>
      <c r="M82" s="47">
        <f>IF(OR($A82="",M$4=""),"",IF('設定'!$B$7="",SUMIFS('日次入力'!$I$5:$I$3004,'日次入力'!$C$5:$C$3004,$A82,'日次入力'!$B$5:$B$3004,M$4),SUMIFS('日次入力'!$I$5:$I$3004,'日次入力'!$C$5:$C$3004,$A82,'日次入力'!$B$5:$B$3004,M$4,'日次入力'!$N$5:$N$3004,'設定'!$B$7)))</f>
        <v/>
      </c>
      <c r="N82" s="47">
        <f>IF(OR($A82="",N$4=""),"",IF('設定'!$B$7="",SUMIFS('日次入力'!$I$5:$I$3004,'日次入力'!$C$5:$C$3004,$A82,'日次入力'!$B$5:$B$3004,N$4),SUMIFS('日次入力'!$I$5:$I$3004,'日次入力'!$C$5:$C$3004,$A82,'日次入力'!$B$5:$B$3004,N$4,'日次入力'!$N$5:$N$3004,'設定'!$B$7)))</f>
        <v/>
      </c>
      <c r="O82" s="47">
        <f>IF(OR($A82="",O$4=""),"",IF('設定'!$B$7="",SUMIFS('日次入力'!$I$5:$I$3004,'日次入力'!$C$5:$C$3004,$A82,'日次入力'!$B$5:$B$3004,O$4),SUMIFS('日次入力'!$I$5:$I$3004,'日次入力'!$C$5:$C$3004,$A82,'日次入力'!$B$5:$B$3004,O$4,'日次入力'!$N$5:$N$3004,'設定'!$B$7)))</f>
        <v/>
      </c>
      <c r="P82" s="47">
        <f>IF(OR($A82="",P$4=""),"",IF('設定'!$B$7="",SUMIFS('日次入力'!$I$5:$I$3004,'日次入力'!$C$5:$C$3004,$A82,'日次入力'!$B$5:$B$3004,P$4),SUMIFS('日次入力'!$I$5:$I$3004,'日次入力'!$C$5:$C$3004,$A82,'日次入力'!$B$5:$B$3004,P$4,'日次入力'!$N$5:$N$3004,'設定'!$B$7)))</f>
        <v/>
      </c>
      <c r="Q82" s="47">
        <f>IF(OR($A82="",Q$4=""),"",IF('設定'!$B$7="",SUMIFS('日次入力'!$I$5:$I$3004,'日次入力'!$C$5:$C$3004,$A82,'日次入力'!$B$5:$B$3004,Q$4),SUMIFS('日次入力'!$I$5:$I$3004,'日次入力'!$C$5:$C$3004,$A82,'日次入力'!$B$5:$B$3004,Q$4,'日次入力'!$N$5:$N$3004,'設定'!$B$7)))</f>
        <v/>
      </c>
      <c r="R82" s="47">
        <f>IF(OR($A82="",R$4=""),"",IF('設定'!$B$7="",SUMIFS('日次入力'!$I$5:$I$3004,'日次入力'!$C$5:$C$3004,$A82,'日次入力'!$B$5:$B$3004,R$4),SUMIFS('日次入力'!$I$5:$I$3004,'日次入力'!$C$5:$C$3004,$A82,'日次入力'!$B$5:$B$3004,R$4,'日次入力'!$N$5:$N$3004,'設定'!$B$7)))</f>
        <v/>
      </c>
      <c r="S82" s="47">
        <f>IF(OR($A82="",S$4=""),"",IF('設定'!$B$7="",SUMIFS('日次入力'!$I$5:$I$3004,'日次入力'!$C$5:$C$3004,$A82,'日次入力'!$B$5:$B$3004,S$4),SUMIFS('日次入力'!$I$5:$I$3004,'日次入力'!$C$5:$C$3004,$A82,'日次入力'!$B$5:$B$3004,S$4,'日次入力'!$N$5:$N$3004,'設定'!$B$7)))</f>
        <v/>
      </c>
      <c r="T82" s="47">
        <f>IF(OR($A82="",T$4=""),"",IF('設定'!$B$7="",SUMIFS('日次入力'!$I$5:$I$3004,'日次入力'!$C$5:$C$3004,$A82,'日次入力'!$B$5:$B$3004,T$4),SUMIFS('日次入力'!$I$5:$I$3004,'日次入力'!$C$5:$C$3004,$A82,'日次入力'!$B$5:$B$3004,T$4,'日次入力'!$N$5:$N$3004,'設定'!$B$7)))</f>
        <v/>
      </c>
      <c r="U82" s="47">
        <f>IF(OR($A82="",U$4=""),"",IF('設定'!$B$7="",SUMIFS('日次入力'!$I$5:$I$3004,'日次入力'!$C$5:$C$3004,$A82,'日次入力'!$B$5:$B$3004,U$4),SUMIFS('日次入力'!$I$5:$I$3004,'日次入力'!$C$5:$C$3004,$A82,'日次入力'!$B$5:$B$3004,U$4,'日次入力'!$N$5:$N$3004,'設定'!$B$7)))</f>
        <v/>
      </c>
      <c r="V82" s="47">
        <f>IF(OR($A82="",V$4=""),"",IF('設定'!$B$7="",SUMIFS('日次入力'!$I$5:$I$3004,'日次入力'!$C$5:$C$3004,$A82,'日次入力'!$B$5:$B$3004,V$4),SUMIFS('日次入力'!$I$5:$I$3004,'日次入力'!$C$5:$C$3004,$A82,'日次入力'!$B$5:$B$3004,V$4,'日次入力'!$N$5:$N$3004,'設定'!$B$7)))</f>
        <v/>
      </c>
      <c r="W82" s="73">
        <f>IF($A82="","",SUM(C82:V82))</f>
        <v/>
      </c>
    </row>
    <row r="83" ht="17" customHeight="1">
      <c r="A83" s="32">
        <f>IF('案件'!$A83="","",'案件'!$A83)</f>
        <v/>
      </c>
      <c r="B83" s="29">
        <f>IF($A83="","",'案件'!$B83&amp;"")</f>
        <v/>
      </c>
      <c r="C83" s="47">
        <f>IF(OR($A83="",C$4=""),"",IF('設定'!$B$7="",SUMIFS('日次入力'!$I$5:$I$3004,'日次入力'!$C$5:$C$3004,$A83,'日次入力'!$B$5:$B$3004,C$4),SUMIFS('日次入力'!$I$5:$I$3004,'日次入力'!$C$5:$C$3004,$A83,'日次入力'!$B$5:$B$3004,C$4,'日次入力'!$N$5:$N$3004,'設定'!$B$7)))</f>
        <v/>
      </c>
      <c r="D83" s="47">
        <f>IF(OR($A83="",D$4=""),"",IF('設定'!$B$7="",SUMIFS('日次入力'!$I$5:$I$3004,'日次入力'!$C$5:$C$3004,$A83,'日次入力'!$B$5:$B$3004,D$4),SUMIFS('日次入力'!$I$5:$I$3004,'日次入力'!$C$5:$C$3004,$A83,'日次入力'!$B$5:$B$3004,D$4,'日次入力'!$N$5:$N$3004,'設定'!$B$7)))</f>
        <v/>
      </c>
      <c r="E83" s="47">
        <f>IF(OR($A83="",E$4=""),"",IF('設定'!$B$7="",SUMIFS('日次入力'!$I$5:$I$3004,'日次入力'!$C$5:$C$3004,$A83,'日次入力'!$B$5:$B$3004,E$4),SUMIFS('日次入力'!$I$5:$I$3004,'日次入力'!$C$5:$C$3004,$A83,'日次入力'!$B$5:$B$3004,E$4,'日次入力'!$N$5:$N$3004,'設定'!$B$7)))</f>
        <v/>
      </c>
      <c r="F83" s="47">
        <f>IF(OR($A83="",F$4=""),"",IF('設定'!$B$7="",SUMIFS('日次入力'!$I$5:$I$3004,'日次入力'!$C$5:$C$3004,$A83,'日次入力'!$B$5:$B$3004,F$4),SUMIFS('日次入力'!$I$5:$I$3004,'日次入力'!$C$5:$C$3004,$A83,'日次入力'!$B$5:$B$3004,F$4,'日次入力'!$N$5:$N$3004,'設定'!$B$7)))</f>
        <v/>
      </c>
      <c r="G83" s="47">
        <f>IF(OR($A83="",G$4=""),"",IF('設定'!$B$7="",SUMIFS('日次入力'!$I$5:$I$3004,'日次入力'!$C$5:$C$3004,$A83,'日次入力'!$B$5:$B$3004,G$4),SUMIFS('日次入力'!$I$5:$I$3004,'日次入力'!$C$5:$C$3004,$A83,'日次入力'!$B$5:$B$3004,G$4,'日次入力'!$N$5:$N$3004,'設定'!$B$7)))</f>
        <v/>
      </c>
      <c r="H83" s="47">
        <f>IF(OR($A83="",H$4=""),"",IF('設定'!$B$7="",SUMIFS('日次入力'!$I$5:$I$3004,'日次入力'!$C$5:$C$3004,$A83,'日次入力'!$B$5:$B$3004,H$4),SUMIFS('日次入力'!$I$5:$I$3004,'日次入力'!$C$5:$C$3004,$A83,'日次入力'!$B$5:$B$3004,H$4,'日次入力'!$N$5:$N$3004,'設定'!$B$7)))</f>
        <v/>
      </c>
      <c r="I83" s="47">
        <f>IF(OR($A83="",I$4=""),"",IF('設定'!$B$7="",SUMIFS('日次入力'!$I$5:$I$3004,'日次入力'!$C$5:$C$3004,$A83,'日次入力'!$B$5:$B$3004,I$4),SUMIFS('日次入力'!$I$5:$I$3004,'日次入力'!$C$5:$C$3004,$A83,'日次入力'!$B$5:$B$3004,I$4,'日次入力'!$N$5:$N$3004,'設定'!$B$7)))</f>
        <v/>
      </c>
      <c r="J83" s="47">
        <f>IF(OR($A83="",J$4=""),"",IF('設定'!$B$7="",SUMIFS('日次入力'!$I$5:$I$3004,'日次入力'!$C$5:$C$3004,$A83,'日次入力'!$B$5:$B$3004,J$4),SUMIFS('日次入力'!$I$5:$I$3004,'日次入力'!$C$5:$C$3004,$A83,'日次入力'!$B$5:$B$3004,J$4,'日次入力'!$N$5:$N$3004,'設定'!$B$7)))</f>
        <v/>
      </c>
      <c r="K83" s="47">
        <f>IF(OR($A83="",K$4=""),"",IF('設定'!$B$7="",SUMIFS('日次入力'!$I$5:$I$3004,'日次入力'!$C$5:$C$3004,$A83,'日次入力'!$B$5:$B$3004,K$4),SUMIFS('日次入力'!$I$5:$I$3004,'日次入力'!$C$5:$C$3004,$A83,'日次入力'!$B$5:$B$3004,K$4,'日次入力'!$N$5:$N$3004,'設定'!$B$7)))</f>
        <v/>
      </c>
      <c r="L83" s="47">
        <f>IF(OR($A83="",L$4=""),"",IF('設定'!$B$7="",SUMIFS('日次入力'!$I$5:$I$3004,'日次入力'!$C$5:$C$3004,$A83,'日次入力'!$B$5:$B$3004,L$4),SUMIFS('日次入力'!$I$5:$I$3004,'日次入力'!$C$5:$C$3004,$A83,'日次入力'!$B$5:$B$3004,L$4,'日次入力'!$N$5:$N$3004,'設定'!$B$7)))</f>
        <v/>
      </c>
      <c r="M83" s="47">
        <f>IF(OR($A83="",M$4=""),"",IF('設定'!$B$7="",SUMIFS('日次入力'!$I$5:$I$3004,'日次入力'!$C$5:$C$3004,$A83,'日次入力'!$B$5:$B$3004,M$4),SUMIFS('日次入力'!$I$5:$I$3004,'日次入力'!$C$5:$C$3004,$A83,'日次入力'!$B$5:$B$3004,M$4,'日次入力'!$N$5:$N$3004,'設定'!$B$7)))</f>
        <v/>
      </c>
      <c r="N83" s="47">
        <f>IF(OR($A83="",N$4=""),"",IF('設定'!$B$7="",SUMIFS('日次入力'!$I$5:$I$3004,'日次入力'!$C$5:$C$3004,$A83,'日次入力'!$B$5:$B$3004,N$4),SUMIFS('日次入力'!$I$5:$I$3004,'日次入力'!$C$5:$C$3004,$A83,'日次入力'!$B$5:$B$3004,N$4,'日次入力'!$N$5:$N$3004,'設定'!$B$7)))</f>
        <v/>
      </c>
      <c r="O83" s="47">
        <f>IF(OR($A83="",O$4=""),"",IF('設定'!$B$7="",SUMIFS('日次入力'!$I$5:$I$3004,'日次入力'!$C$5:$C$3004,$A83,'日次入力'!$B$5:$B$3004,O$4),SUMIFS('日次入力'!$I$5:$I$3004,'日次入力'!$C$5:$C$3004,$A83,'日次入力'!$B$5:$B$3004,O$4,'日次入力'!$N$5:$N$3004,'設定'!$B$7)))</f>
        <v/>
      </c>
      <c r="P83" s="47">
        <f>IF(OR($A83="",P$4=""),"",IF('設定'!$B$7="",SUMIFS('日次入力'!$I$5:$I$3004,'日次入力'!$C$5:$C$3004,$A83,'日次入力'!$B$5:$B$3004,P$4),SUMIFS('日次入力'!$I$5:$I$3004,'日次入力'!$C$5:$C$3004,$A83,'日次入力'!$B$5:$B$3004,P$4,'日次入力'!$N$5:$N$3004,'設定'!$B$7)))</f>
        <v/>
      </c>
      <c r="Q83" s="47">
        <f>IF(OR($A83="",Q$4=""),"",IF('設定'!$B$7="",SUMIFS('日次入力'!$I$5:$I$3004,'日次入力'!$C$5:$C$3004,$A83,'日次入力'!$B$5:$B$3004,Q$4),SUMIFS('日次入力'!$I$5:$I$3004,'日次入力'!$C$5:$C$3004,$A83,'日次入力'!$B$5:$B$3004,Q$4,'日次入力'!$N$5:$N$3004,'設定'!$B$7)))</f>
        <v/>
      </c>
      <c r="R83" s="47">
        <f>IF(OR($A83="",R$4=""),"",IF('設定'!$B$7="",SUMIFS('日次入力'!$I$5:$I$3004,'日次入力'!$C$5:$C$3004,$A83,'日次入力'!$B$5:$B$3004,R$4),SUMIFS('日次入力'!$I$5:$I$3004,'日次入力'!$C$5:$C$3004,$A83,'日次入力'!$B$5:$B$3004,R$4,'日次入力'!$N$5:$N$3004,'設定'!$B$7)))</f>
        <v/>
      </c>
      <c r="S83" s="47">
        <f>IF(OR($A83="",S$4=""),"",IF('設定'!$B$7="",SUMIFS('日次入力'!$I$5:$I$3004,'日次入力'!$C$5:$C$3004,$A83,'日次入力'!$B$5:$B$3004,S$4),SUMIFS('日次入力'!$I$5:$I$3004,'日次入力'!$C$5:$C$3004,$A83,'日次入力'!$B$5:$B$3004,S$4,'日次入力'!$N$5:$N$3004,'設定'!$B$7)))</f>
        <v/>
      </c>
      <c r="T83" s="47">
        <f>IF(OR($A83="",T$4=""),"",IF('設定'!$B$7="",SUMIFS('日次入力'!$I$5:$I$3004,'日次入力'!$C$5:$C$3004,$A83,'日次入力'!$B$5:$B$3004,T$4),SUMIFS('日次入力'!$I$5:$I$3004,'日次入力'!$C$5:$C$3004,$A83,'日次入力'!$B$5:$B$3004,T$4,'日次入力'!$N$5:$N$3004,'設定'!$B$7)))</f>
        <v/>
      </c>
      <c r="U83" s="47">
        <f>IF(OR($A83="",U$4=""),"",IF('設定'!$B$7="",SUMIFS('日次入力'!$I$5:$I$3004,'日次入力'!$C$5:$C$3004,$A83,'日次入力'!$B$5:$B$3004,U$4),SUMIFS('日次入力'!$I$5:$I$3004,'日次入力'!$C$5:$C$3004,$A83,'日次入力'!$B$5:$B$3004,U$4,'日次入力'!$N$5:$N$3004,'設定'!$B$7)))</f>
        <v/>
      </c>
      <c r="V83" s="47">
        <f>IF(OR($A83="",V$4=""),"",IF('設定'!$B$7="",SUMIFS('日次入力'!$I$5:$I$3004,'日次入力'!$C$5:$C$3004,$A83,'日次入力'!$B$5:$B$3004,V$4),SUMIFS('日次入力'!$I$5:$I$3004,'日次入力'!$C$5:$C$3004,$A83,'日次入力'!$B$5:$B$3004,V$4,'日次入力'!$N$5:$N$3004,'設定'!$B$7)))</f>
        <v/>
      </c>
      <c r="W83" s="73">
        <f>IF($A83="","",SUM(C83:V83))</f>
        <v/>
      </c>
    </row>
    <row r="84" ht="17" customHeight="1">
      <c r="A84" s="32">
        <f>IF('案件'!$A84="","",'案件'!$A84)</f>
        <v/>
      </c>
      <c r="B84" s="29">
        <f>IF($A84="","",'案件'!$B84&amp;"")</f>
        <v/>
      </c>
      <c r="C84" s="47">
        <f>IF(OR($A84="",C$4=""),"",IF('設定'!$B$7="",SUMIFS('日次入力'!$I$5:$I$3004,'日次入力'!$C$5:$C$3004,$A84,'日次入力'!$B$5:$B$3004,C$4),SUMIFS('日次入力'!$I$5:$I$3004,'日次入力'!$C$5:$C$3004,$A84,'日次入力'!$B$5:$B$3004,C$4,'日次入力'!$N$5:$N$3004,'設定'!$B$7)))</f>
        <v/>
      </c>
      <c r="D84" s="47">
        <f>IF(OR($A84="",D$4=""),"",IF('設定'!$B$7="",SUMIFS('日次入力'!$I$5:$I$3004,'日次入力'!$C$5:$C$3004,$A84,'日次入力'!$B$5:$B$3004,D$4),SUMIFS('日次入力'!$I$5:$I$3004,'日次入力'!$C$5:$C$3004,$A84,'日次入力'!$B$5:$B$3004,D$4,'日次入力'!$N$5:$N$3004,'設定'!$B$7)))</f>
        <v/>
      </c>
      <c r="E84" s="47">
        <f>IF(OR($A84="",E$4=""),"",IF('設定'!$B$7="",SUMIFS('日次入力'!$I$5:$I$3004,'日次入力'!$C$5:$C$3004,$A84,'日次入力'!$B$5:$B$3004,E$4),SUMIFS('日次入力'!$I$5:$I$3004,'日次入力'!$C$5:$C$3004,$A84,'日次入力'!$B$5:$B$3004,E$4,'日次入力'!$N$5:$N$3004,'設定'!$B$7)))</f>
        <v/>
      </c>
      <c r="F84" s="47">
        <f>IF(OR($A84="",F$4=""),"",IF('設定'!$B$7="",SUMIFS('日次入力'!$I$5:$I$3004,'日次入力'!$C$5:$C$3004,$A84,'日次入力'!$B$5:$B$3004,F$4),SUMIFS('日次入力'!$I$5:$I$3004,'日次入力'!$C$5:$C$3004,$A84,'日次入力'!$B$5:$B$3004,F$4,'日次入力'!$N$5:$N$3004,'設定'!$B$7)))</f>
        <v/>
      </c>
      <c r="G84" s="47">
        <f>IF(OR($A84="",G$4=""),"",IF('設定'!$B$7="",SUMIFS('日次入力'!$I$5:$I$3004,'日次入力'!$C$5:$C$3004,$A84,'日次入力'!$B$5:$B$3004,G$4),SUMIFS('日次入力'!$I$5:$I$3004,'日次入力'!$C$5:$C$3004,$A84,'日次入力'!$B$5:$B$3004,G$4,'日次入力'!$N$5:$N$3004,'設定'!$B$7)))</f>
        <v/>
      </c>
      <c r="H84" s="47">
        <f>IF(OR($A84="",H$4=""),"",IF('設定'!$B$7="",SUMIFS('日次入力'!$I$5:$I$3004,'日次入力'!$C$5:$C$3004,$A84,'日次入力'!$B$5:$B$3004,H$4),SUMIFS('日次入力'!$I$5:$I$3004,'日次入力'!$C$5:$C$3004,$A84,'日次入力'!$B$5:$B$3004,H$4,'日次入力'!$N$5:$N$3004,'設定'!$B$7)))</f>
        <v/>
      </c>
      <c r="I84" s="47">
        <f>IF(OR($A84="",I$4=""),"",IF('設定'!$B$7="",SUMIFS('日次入力'!$I$5:$I$3004,'日次入力'!$C$5:$C$3004,$A84,'日次入力'!$B$5:$B$3004,I$4),SUMIFS('日次入力'!$I$5:$I$3004,'日次入力'!$C$5:$C$3004,$A84,'日次入力'!$B$5:$B$3004,I$4,'日次入力'!$N$5:$N$3004,'設定'!$B$7)))</f>
        <v/>
      </c>
      <c r="J84" s="47">
        <f>IF(OR($A84="",J$4=""),"",IF('設定'!$B$7="",SUMIFS('日次入力'!$I$5:$I$3004,'日次入力'!$C$5:$C$3004,$A84,'日次入力'!$B$5:$B$3004,J$4),SUMIFS('日次入力'!$I$5:$I$3004,'日次入力'!$C$5:$C$3004,$A84,'日次入力'!$B$5:$B$3004,J$4,'日次入力'!$N$5:$N$3004,'設定'!$B$7)))</f>
        <v/>
      </c>
      <c r="K84" s="47">
        <f>IF(OR($A84="",K$4=""),"",IF('設定'!$B$7="",SUMIFS('日次入力'!$I$5:$I$3004,'日次入力'!$C$5:$C$3004,$A84,'日次入力'!$B$5:$B$3004,K$4),SUMIFS('日次入力'!$I$5:$I$3004,'日次入力'!$C$5:$C$3004,$A84,'日次入力'!$B$5:$B$3004,K$4,'日次入力'!$N$5:$N$3004,'設定'!$B$7)))</f>
        <v/>
      </c>
      <c r="L84" s="47">
        <f>IF(OR($A84="",L$4=""),"",IF('設定'!$B$7="",SUMIFS('日次入力'!$I$5:$I$3004,'日次入力'!$C$5:$C$3004,$A84,'日次入力'!$B$5:$B$3004,L$4),SUMIFS('日次入力'!$I$5:$I$3004,'日次入力'!$C$5:$C$3004,$A84,'日次入力'!$B$5:$B$3004,L$4,'日次入力'!$N$5:$N$3004,'設定'!$B$7)))</f>
        <v/>
      </c>
      <c r="M84" s="47">
        <f>IF(OR($A84="",M$4=""),"",IF('設定'!$B$7="",SUMIFS('日次入力'!$I$5:$I$3004,'日次入力'!$C$5:$C$3004,$A84,'日次入力'!$B$5:$B$3004,M$4),SUMIFS('日次入力'!$I$5:$I$3004,'日次入力'!$C$5:$C$3004,$A84,'日次入力'!$B$5:$B$3004,M$4,'日次入力'!$N$5:$N$3004,'設定'!$B$7)))</f>
        <v/>
      </c>
      <c r="N84" s="47">
        <f>IF(OR($A84="",N$4=""),"",IF('設定'!$B$7="",SUMIFS('日次入力'!$I$5:$I$3004,'日次入力'!$C$5:$C$3004,$A84,'日次入力'!$B$5:$B$3004,N$4),SUMIFS('日次入力'!$I$5:$I$3004,'日次入力'!$C$5:$C$3004,$A84,'日次入力'!$B$5:$B$3004,N$4,'日次入力'!$N$5:$N$3004,'設定'!$B$7)))</f>
        <v/>
      </c>
      <c r="O84" s="47">
        <f>IF(OR($A84="",O$4=""),"",IF('設定'!$B$7="",SUMIFS('日次入力'!$I$5:$I$3004,'日次入力'!$C$5:$C$3004,$A84,'日次入力'!$B$5:$B$3004,O$4),SUMIFS('日次入力'!$I$5:$I$3004,'日次入力'!$C$5:$C$3004,$A84,'日次入力'!$B$5:$B$3004,O$4,'日次入力'!$N$5:$N$3004,'設定'!$B$7)))</f>
        <v/>
      </c>
      <c r="P84" s="47">
        <f>IF(OR($A84="",P$4=""),"",IF('設定'!$B$7="",SUMIFS('日次入力'!$I$5:$I$3004,'日次入力'!$C$5:$C$3004,$A84,'日次入力'!$B$5:$B$3004,P$4),SUMIFS('日次入力'!$I$5:$I$3004,'日次入力'!$C$5:$C$3004,$A84,'日次入力'!$B$5:$B$3004,P$4,'日次入力'!$N$5:$N$3004,'設定'!$B$7)))</f>
        <v/>
      </c>
      <c r="Q84" s="47">
        <f>IF(OR($A84="",Q$4=""),"",IF('設定'!$B$7="",SUMIFS('日次入力'!$I$5:$I$3004,'日次入力'!$C$5:$C$3004,$A84,'日次入力'!$B$5:$B$3004,Q$4),SUMIFS('日次入力'!$I$5:$I$3004,'日次入力'!$C$5:$C$3004,$A84,'日次入力'!$B$5:$B$3004,Q$4,'日次入力'!$N$5:$N$3004,'設定'!$B$7)))</f>
        <v/>
      </c>
      <c r="R84" s="47">
        <f>IF(OR($A84="",R$4=""),"",IF('設定'!$B$7="",SUMIFS('日次入力'!$I$5:$I$3004,'日次入力'!$C$5:$C$3004,$A84,'日次入力'!$B$5:$B$3004,R$4),SUMIFS('日次入力'!$I$5:$I$3004,'日次入力'!$C$5:$C$3004,$A84,'日次入力'!$B$5:$B$3004,R$4,'日次入力'!$N$5:$N$3004,'設定'!$B$7)))</f>
        <v/>
      </c>
      <c r="S84" s="47">
        <f>IF(OR($A84="",S$4=""),"",IF('設定'!$B$7="",SUMIFS('日次入力'!$I$5:$I$3004,'日次入力'!$C$5:$C$3004,$A84,'日次入力'!$B$5:$B$3004,S$4),SUMIFS('日次入力'!$I$5:$I$3004,'日次入力'!$C$5:$C$3004,$A84,'日次入力'!$B$5:$B$3004,S$4,'日次入力'!$N$5:$N$3004,'設定'!$B$7)))</f>
        <v/>
      </c>
      <c r="T84" s="47">
        <f>IF(OR($A84="",T$4=""),"",IF('設定'!$B$7="",SUMIFS('日次入力'!$I$5:$I$3004,'日次入力'!$C$5:$C$3004,$A84,'日次入力'!$B$5:$B$3004,T$4),SUMIFS('日次入力'!$I$5:$I$3004,'日次入力'!$C$5:$C$3004,$A84,'日次入力'!$B$5:$B$3004,T$4,'日次入力'!$N$5:$N$3004,'設定'!$B$7)))</f>
        <v/>
      </c>
      <c r="U84" s="47">
        <f>IF(OR($A84="",U$4=""),"",IF('設定'!$B$7="",SUMIFS('日次入力'!$I$5:$I$3004,'日次入力'!$C$5:$C$3004,$A84,'日次入力'!$B$5:$B$3004,U$4),SUMIFS('日次入力'!$I$5:$I$3004,'日次入力'!$C$5:$C$3004,$A84,'日次入力'!$B$5:$B$3004,U$4,'日次入力'!$N$5:$N$3004,'設定'!$B$7)))</f>
        <v/>
      </c>
      <c r="V84" s="47">
        <f>IF(OR($A84="",V$4=""),"",IF('設定'!$B$7="",SUMIFS('日次入力'!$I$5:$I$3004,'日次入力'!$C$5:$C$3004,$A84,'日次入力'!$B$5:$B$3004,V$4),SUMIFS('日次入力'!$I$5:$I$3004,'日次入力'!$C$5:$C$3004,$A84,'日次入力'!$B$5:$B$3004,V$4,'日次入力'!$N$5:$N$3004,'設定'!$B$7)))</f>
        <v/>
      </c>
      <c r="W84" s="73">
        <f>IF($A84="","",SUM(C84:V84))</f>
        <v/>
      </c>
    </row>
    <row r="85" ht="18" customHeight="1">
      <c r="A85" s="62" t="inlineStr">
        <is>
          <t>合計</t>
        </is>
      </c>
      <c r="B85" s="49" t="n"/>
      <c r="C85" s="70">
        <f>IF(C$4="","",SUM(C5:C84))</f>
        <v/>
      </c>
      <c r="D85" s="70">
        <f>IF(D$4="","",SUM(D5:D84))</f>
        <v/>
      </c>
      <c r="E85" s="70">
        <f>IF(E$4="","",SUM(E5:E84))</f>
        <v/>
      </c>
      <c r="F85" s="70">
        <f>IF(F$4="","",SUM(F5:F84))</f>
        <v/>
      </c>
      <c r="G85" s="70">
        <f>IF(G$4="","",SUM(G5:G84))</f>
        <v/>
      </c>
      <c r="H85" s="70">
        <f>IF(H$4="","",SUM(H5:H84))</f>
        <v/>
      </c>
      <c r="I85" s="70">
        <f>IF(I$4="","",SUM(I5:I84))</f>
        <v/>
      </c>
      <c r="J85" s="70">
        <f>IF(J$4="","",SUM(J5:J84))</f>
        <v/>
      </c>
      <c r="K85" s="70">
        <f>IF(K$4="","",SUM(K5:K84))</f>
        <v/>
      </c>
      <c r="L85" s="70">
        <f>IF(L$4="","",SUM(L5:L84))</f>
        <v/>
      </c>
      <c r="M85" s="70">
        <f>IF(M$4="","",SUM(M5:M84))</f>
        <v/>
      </c>
      <c r="N85" s="70">
        <f>IF(N$4="","",SUM(N5:N84))</f>
        <v/>
      </c>
      <c r="O85" s="70">
        <f>IF(O$4="","",SUM(O5:O84))</f>
        <v/>
      </c>
      <c r="P85" s="70">
        <f>IF(P$4="","",SUM(P5:P84))</f>
        <v/>
      </c>
      <c r="Q85" s="70">
        <f>IF(Q$4="","",SUM(Q5:Q84))</f>
        <v/>
      </c>
      <c r="R85" s="70">
        <f>IF(R$4="","",SUM(R5:R84))</f>
        <v/>
      </c>
      <c r="S85" s="70">
        <f>IF(S$4="","",SUM(S5:S84))</f>
        <v/>
      </c>
      <c r="T85" s="70">
        <f>IF(T$4="","",SUM(T5:T84))</f>
        <v/>
      </c>
      <c r="U85" s="70">
        <f>IF(U$4="","",SUM(U5:U84))</f>
        <v/>
      </c>
      <c r="V85" s="70">
        <f>IF(V$4="","",SUM(V5:V84))</f>
        <v/>
      </c>
      <c r="W85" s="70">
        <f>SUM(W5:W84)</f>
        <v/>
      </c>
    </row>
  </sheetData>
  <mergeCells count="3">
    <mergeCell ref="A2:W2"/>
    <mergeCell ref="A1:W1"/>
    <mergeCell ref="B3:F3"/>
  </mergeCells>
  <pageMargins left="0.4" right="0.4" top="0.45" bottom="0.45" header="0.2" footer="0.2"/>
  <pageSetup orientation="landscape" paperSize="9" fitToHeight="0" fitToWidth="1"/>
</worksheet>
</file>

<file path=xl/worksheets/sheet10.xml><?xml version="1.0" encoding="utf-8"?>
<worksheet xmlns="http://schemas.openxmlformats.org/spreadsheetml/2006/main">
  <sheetPr>
    <tabColor rgb="0066707A"/>
    <outlinePr summaryBelow="1" summaryRight="1"/>
    <pageSetUpPr fitToPage="1"/>
  </sheetPr>
  <dimension ref="A1:G40"/>
  <sheetViews>
    <sheetView showGridLines="0" tabSelected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24" customWidth="1" min="3" max="3"/>
    <col width="13" customWidth="1" min="4" max="4"/>
    <col width="6.5" customWidth="1" min="5" max="5"/>
    <col width="6.5" customWidth="1" min="6" max="6"/>
    <col width="30" customWidth="1" min="7" max="7"/>
  </cols>
  <sheetData>
    <row r="1" ht="26" customHeight="1">
      <c r="A1" s="57" t="inlineStr">
        <is>
          <t>工数記入用紙（1人分）</t>
        </is>
      </c>
      <c r="B1" s="58" t="n"/>
      <c r="C1" s="58" t="n"/>
      <c r="D1" s="58" t="n"/>
      <c r="E1" s="58" t="n"/>
      <c r="F1" s="58" t="n"/>
      <c r="G1" s="58" t="n"/>
    </row>
    <row r="2" ht="18" customHeight="1">
      <c r="A2" s="61" t="inlineStr">
        <is>
          <t>かかった時間をそのまま書きます（丸めなくてよい）。この用紙は出勤・退勤の記録の代わりにはなりません。</t>
        </is>
      </c>
      <c r="B2" s="58" t="n"/>
      <c r="C2" s="58" t="n"/>
      <c r="D2" s="58" t="n"/>
      <c r="E2" s="58" t="n"/>
      <c r="F2" s="58" t="n"/>
      <c r="G2" s="58" t="n"/>
    </row>
    <row r="3" ht="24" customHeight="1">
      <c r="A3" s="62" t="inlineStr">
        <is>
          <t>氏名</t>
        </is>
      </c>
      <c r="B3" s="74" t="n"/>
      <c r="C3" s="66" t="n"/>
      <c r="D3" s="62" t="inlineStr">
        <is>
          <t>期間</t>
        </is>
      </c>
      <c r="E3" s="8" t="n"/>
      <c r="F3" s="67" t="n"/>
      <c r="G3" s="66" t="n"/>
    </row>
    <row r="4" ht="24" customHeight="1">
      <c r="A4" s="62" t="inlineStr">
        <is>
          <t>提出日</t>
        </is>
      </c>
      <c r="B4" s="8" t="n"/>
      <c r="C4" s="66" t="n"/>
      <c r="D4" s="62" t="inlineStr">
        <is>
          <t>確認者</t>
        </is>
      </c>
      <c r="E4" s="8" t="n"/>
      <c r="F4" s="67" t="n"/>
      <c r="G4" s="66" t="n"/>
    </row>
    <row r="5">
      <c r="A5" s="58" t="n"/>
      <c r="B5" s="58" t="n"/>
      <c r="C5" s="58" t="n"/>
      <c r="D5" s="58" t="n"/>
      <c r="E5" s="58" t="n"/>
      <c r="F5" s="58" t="n"/>
      <c r="G5" s="58" t="n"/>
    </row>
    <row r="6" ht="22" customHeight="1">
      <c r="A6" s="17" t="inlineStr">
        <is>
          <t>日付</t>
        </is>
      </c>
      <c r="B6" s="17" t="inlineStr">
        <is>
          <t>案件コード</t>
        </is>
      </c>
      <c r="C6" s="17" t="inlineStr">
        <is>
          <t>案件名</t>
        </is>
      </c>
      <c r="D6" s="17" t="inlineStr">
        <is>
          <t>作業区分</t>
        </is>
      </c>
      <c r="E6" s="17" t="inlineStr">
        <is>
          <t>時間</t>
        </is>
      </c>
      <c r="F6" s="17" t="inlineStr">
        <is>
          <t>分</t>
        </is>
      </c>
      <c r="G6" s="17" t="inlineStr">
        <is>
          <t>作業内容・メモ</t>
        </is>
      </c>
    </row>
    <row r="7" ht="21" customHeight="1">
      <c r="A7" s="52" t="n"/>
      <c r="B7" s="53" t="n"/>
      <c r="C7" s="54" t="n"/>
      <c r="D7" s="53" t="n"/>
      <c r="E7" s="55" t="n"/>
      <c r="F7" s="55" t="n"/>
      <c r="G7" s="54" t="n"/>
    </row>
    <row r="8" ht="21" customHeight="1">
      <c r="A8" s="52" t="n"/>
      <c r="B8" s="53" t="n"/>
      <c r="C8" s="54" t="n"/>
      <c r="D8" s="53" t="n"/>
      <c r="E8" s="55" t="n"/>
      <c r="F8" s="55" t="n"/>
      <c r="G8" s="54" t="n"/>
    </row>
    <row r="9" ht="21" customHeight="1">
      <c r="A9" s="52" t="n"/>
      <c r="B9" s="53" t="n"/>
      <c r="C9" s="54" t="n"/>
      <c r="D9" s="53" t="n"/>
      <c r="E9" s="55" t="n"/>
      <c r="F9" s="55" t="n"/>
      <c r="G9" s="54" t="n"/>
    </row>
    <row r="10" ht="21" customHeight="1">
      <c r="A10" s="52" t="n"/>
      <c r="B10" s="53" t="n"/>
      <c r="C10" s="54" t="n"/>
      <c r="D10" s="53" t="n"/>
      <c r="E10" s="55" t="n"/>
      <c r="F10" s="55" t="n"/>
      <c r="G10" s="54" t="n"/>
    </row>
    <row r="11" ht="21" customHeight="1">
      <c r="A11" s="52" t="n"/>
      <c r="B11" s="53" t="n"/>
      <c r="C11" s="54" t="n"/>
      <c r="D11" s="53" t="n"/>
      <c r="E11" s="55" t="n"/>
      <c r="F11" s="55" t="n"/>
      <c r="G11" s="54" t="n"/>
    </row>
    <row r="12" ht="21" customHeight="1">
      <c r="A12" s="52" t="n"/>
      <c r="B12" s="53" t="n"/>
      <c r="C12" s="54" t="n"/>
      <c r="D12" s="53" t="n"/>
      <c r="E12" s="55" t="n"/>
      <c r="F12" s="55" t="n"/>
      <c r="G12" s="54" t="n"/>
    </row>
    <row r="13" ht="21" customHeight="1">
      <c r="A13" s="52" t="n"/>
      <c r="B13" s="53" t="n"/>
      <c r="C13" s="54" t="n"/>
      <c r="D13" s="53" t="n"/>
      <c r="E13" s="55" t="n"/>
      <c r="F13" s="55" t="n"/>
      <c r="G13" s="54" t="n"/>
    </row>
    <row r="14" ht="21" customHeight="1">
      <c r="A14" s="52" t="n"/>
      <c r="B14" s="53" t="n"/>
      <c r="C14" s="54" t="n"/>
      <c r="D14" s="53" t="n"/>
      <c r="E14" s="55" t="n"/>
      <c r="F14" s="55" t="n"/>
      <c r="G14" s="54" t="n"/>
    </row>
    <row r="15" ht="21" customHeight="1">
      <c r="A15" s="52" t="n"/>
      <c r="B15" s="53" t="n"/>
      <c r="C15" s="54" t="n"/>
      <c r="D15" s="53" t="n"/>
      <c r="E15" s="55" t="n"/>
      <c r="F15" s="55" t="n"/>
      <c r="G15" s="54" t="n"/>
    </row>
    <row r="16" ht="21" customHeight="1">
      <c r="A16" s="52" t="n"/>
      <c r="B16" s="53" t="n"/>
      <c r="C16" s="54" t="n"/>
      <c r="D16" s="53" t="n"/>
      <c r="E16" s="55" t="n"/>
      <c r="F16" s="55" t="n"/>
      <c r="G16" s="54" t="n"/>
    </row>
    <row r="17" ht="21" customHeight="1">
      <c r="A17" s="52" t="n"/>
      <c r="B17" s="53" t="n"/>
      <c r="C17" s="54" t="n"/>
      <c r="D17" s="53" t="n"/>
      <c r="E17" s="55" t="n"/>
      <c r="F17" s="55" t="n"/>
      <c r="G17" s="54" t="n"/>
    </row>
    <row r="18" ht="21" customHeight="1">
      <c r="A18" s="52" t="n"/>
      <c r="B18" s="53" t="n"/>
      <c r="C18" s="54" t="n"/>
      <c r="D18" s="53" t="n"/>
      <c r="E18" s="55" t="n"/>
      <c r="F18" s="55" t="n"/>
      <c r="G18" s="54" t="n"/>
    </row>
    <row r="19" ht="21" customHeight="1">
      <c r="A19" s="52" t="n"/>
      <c r="B19" s="53" t="n"/>
      <c r="C19" s="54" t="n"/>
      <c r="D19" s="53" t="n"/>
      <c r="E19" s="55" t="n"/>
      <c r="F19" s="55" t="n"/>
      <c r="G19" s="54" t="n"/>
    </row>
    <row r="20" ht="21" customHeight="1">
      <c r="A20" s="52" t="n"/>
      <c r="B20" s="53" t="n"/>
      <c r="C20" s="54" t="n"/>
      <c r="D20" s="53" t="n"/>
      <c r="E20" s="55" t="n"/>
      <c r="F20" s="55" t="n"/>
      <c r="G20" s="54" t="n"/>
    </row>
    <row r="21" ht="21" customHeight="1">
      <c r="A21" s="52" t="n"/>
      <c r="B21" s="53" t="n"/>
      <c r="C21" s="54" t="n"/>
      <c r="D21" s="53" t="n"/>
      <c r="E21" s="55" t="n"/>
      <c r="F21" s="55" t="n"/>
      <c r="G21" s="54" t="n"/>
    </row>
    <row r="22" ht="21" customHeight="1">
      <c r="A22" s="52" t="n"/>
      <c r="B22" s="53" t="n"/>
      <c r="C22" s="54" t="n"/>
      <c r="D22" s="53" t="n"/>
      <c r="E22" s="55" t="n"/>
      <c r="F22" s="55" t="n"/>
      <c r="G22" s="54" t="n"/>
    </row>
    <row r="23" ht="21" customHeight="1">
      <c r="A23" s="52" t="n"/>
      <c r="B23" s="53" t="n"/>
      <c r="C23" s="54" t="n"/>
      <c r="D23" s="53" t="n"/>
      <c r="E23" s="55" t="n"/>
      <c r="F23" s="55" t="n"/>
      <c r="G23" s="54" t="n"/>
    </row>
    <row r="24" ht="21" customHeight="1">
      <c r="A24" s="52" t="n"/>
      <c r="B24" s="53" t="n"/>
      <c r="C24" s="54" t="n"/>
      <c r="D24" s="53" t="n"/>
      <c r="E24" s="55" t="n"/>
      <c r="F24" s="55" t="n"/>
      <c r="G24" s="54" t="n"/>
    </row>
    <row r="25" ht="21" customHeight="1">
      <c r="A25" s="52" t="n"/>
      <c r="B25" s="53" t="n"/>
      <c r="C25" s="54" t="n"/>
      <c r="D25" s="53" t="n"/>
      <c r="E25" s="55" t="n"/>
      <c r="F25" s="55" t="n"/>
      <c r="G25" s="54" t="n"/>
    </row>
    <row r="26" ht="21" customHeight="1">
      <c r="A26" s="52" t="n"/>
      <c r="B26" s="53" t="n"/>
      <c r="C26" s="54" t="n"/>
      <c r="D26" s="53" t="n"/>
      <c r="E26" s="55" t="n"/>
      <c r="F26" s="55" t="n"/>
      <c r="G26" s="54" t="n"/>
    </row>
    <row r="27" ht="21" customHeight="1">
      <c r="A27" s="52" t="n"/>
      <c r="B27" s="53" t="n"/>
      <c r="C27" s="54" t="n"/>
      <c r="D27" s="53" t="n"/>
      <c r="E27" s="55" t="n"/>
      <c r="F27" s="55" t="n"/>
      <c r="G27" s="54" t="n"/>
    </row>
    <row r="28" ht="21" customHeight="1">
      <c r="A28" s="52" t="n"/>
      <c r="B28" s="53" t="n"/>
      <c r="C28" s="54" t="n"/>
      <c r="D28" s="53" t="n"/>
      <c r="E28" s="55" t="n"/>
      <c r="F28" s="55" t="n"/>
      <c r="G28" s="54" t="n"/>
    </row>
    <row r="29" ht="21" customHeight="1">
      <c r="A29" s="52" t="n"/>
      <c r="B29" s="53" t="n"/>
      <c r="C29" s="54" t="n"/>
      <c r="D29" s="53" t="n"/>
      <c r="E29" s="55" t="n"/>
      <c r="F29" s="55" t="n"/>
      <c r="G29" s="54" t="n"/>
    </row>
    <row r="30" ht="21" customHeight="1">
      <c r="A30" s="52" t="n"/>
      <c r="B30" s="53" t="n"/>
      <c r="C30" s="54" t="n"/>
      <c r="D30" s="53" t="n"/>
      <c r="E30" s="55" t="n"/>
      <c r="F30" s="55" t="n"/>
      <c r="G30" s="54" t="n"/>
    </row>
    <row r="31" ht="21" customHeight="1">
      <c r="A31" s="52" t="n"/>
      <c r="B31" s="53" t="n"/>
      <c r="C31" s="54" t="n"/>
      <c r="D31" s="53" t="n"/>
      <c r="E31" s="55" t="n"/>
      <c r="F31" s="55" t="n"/>
      <c r="G31" s="54" t="n"/>
    </row>
    <row r="32" ht="21" customHeight="1">
      <c r="A32" s="52" t="n"/>
      <c r="B32" s="53" t="n"/>
      <c r="C32" s="54" t="n"/>
      <c r="D32" s="53" t="n"/>
      <c r="E32" s="55" t="n"/>
      <c r="F32" s="55" t="n"/>
      <c r="G32" s="54" t="n"/>
    </row>
    <row r="33" ht="21" customHeight="1">
      <c r="A33" s="52" t="n"/>
      <c r="B33" s="53" t="n"/>
      <c r="C33" s="54" t="n"/>
      <c r="D33" s="53" t="n"/>
      <c r="E33" s="55" t="n"/>
      <c r="F33" s="55" t="n"/>
      <c r="G33" s="54" t="n"/>
    </row>
    <row r="34" ht="21" customHeight="1">
      <c r="A34" s="52" t="n"/>
      <c r="B34" s="53" t="n"/>
      <c r="C34" s="54" t="n"/>
      <c r="D34" s="53" t="n"/>
      <c r="E34" s="55" t="n"/>
      <c r="F34" s="55" t="n"/>
      <c r="G34" s="54" t="n"/>
    </row>
    <row r="35" ht="21" customHeight="1">
      <c r="A35" s="52" t="n"/>
      <c r="B35" s="53" t="n"/>
      <c r="C35" s="54" t="n"/>
      <c r="D35" s="53" t="n"/>
      <c r="E35" s="55" t="n"/>
      <c r="F35" s="55" t="n"/>
      <c r="G35" s="54" t="n"/>
    </row>
    <row r="36" ht="21" customHeight="1">
      <c r="A36" s="52" t="n"/>
      <c r="B36" s="53" t="n"/>
      <c r="C36" s="54" t="n"/>
      <c r="D36" s="53" t="n"/>
      <c r="E36" s="55" t="n"/>
      <c r="F36" s="55" t="n"/>
      <c r="G36" s="54" t="n"/>
    </row>
    <row r="37" ht="22" customHeight="1">
      <c r="A37" s="75" t="inlineStr">
        <is>
          <t>合計（時間・分）</t>
        </is>
      </c>
      <c r="B37" s="67" t="n"/>
      <c r="C37" s="67" t="n"/>
      <c r="D37" s="66" t="n"/>
      <c r="E37" s="75">
        <f>IF(COUNT(E7:F36)=0,"",INT((SUM(E7:E36)*60+SUM(F7:F36))/60))</f>
        <v/>
      </c>
      <c r="F37" s="75">
        <f>IF(COUNT(E7:F36)=0,"",MOD((SUM(E7:E36)*60+SUM(F7:F36)),60))</f>
        <v/>
      </c>
      <c r="G37" s="49" t="n"/>
    </row>
    <row r="38">
      <c r="A38" s="58" t="n"/>
      <c r="B38" s="58" t="n"/>
      <c r="C38" s="58" t="n"/>
      <c r="D38" s="58" t="n"/>
      <c r="E38" s="58" t="n"/>
      <c r="F38" s="58" t="n"/>
      <c r="G38" s="58" t="n"/>
    </row>
    <row r="39" ht="28" customHeight="1">
      <c r="A39" s="61" t="inlineStr">
        <is>
          <t>書いたら担当者に渡します。担当者は「日次入力」シートに1行ずつ写します（時間・分はそのまま。丸めはエクセルがやります）。</t>
        </is>
      </c>
      <c r="B39" s="58" t="n"/>
      <c r="C39" s="58" t="n"/>
      <c r="D39" s="58" t="n"/>
      <c r="E39" s="58" t="n"/>
      <c r="F39" s="58" t="n"/>
      <c r="G39" s="58" t="n"/>
    </row>
    <row r="40" ht="28" customHeight="1">
      <c r="A40" s="61" t="inlineStr">
        <is>
          <t>案件コードが分からないときは案件名だけ書けば足ります。会議・事務・研修などの時間も、社内の案件として書きます。</t>
        </is>
      </c>
      <c r="B40" s="58" t="n"/>
      <c r="C40" s="58" t="n"/>
      <c r="D40" s="58" t="n"/>
      <c r="E40" s="58" t="n"/>
      <c r="F40" s="58" t="n"/>
      <c r="G40" s="58" t="n"/>
    </row>
  </sheetData>
  <mergeCells count="9">
    <mergeCell ref="A37:D37"/>
    <mergeCell ref="A1:G1"/>
    <mergeCell ref="A40:G40"/>
    <mergeCell ref="B3:C3"/>
    <mergeCell ref="A39:G39"/>
    <mergeCell ref="A2:G2"/>
    <mergeCell ref="E4:G4"/>
    <mergeCell ref="E3:G3"/>
    <mergeCell ref="B4:C4"/>
  </mergeCells>
  <printOptions horizontalCentered="1"/>
  <pageMargins left="0.5" right="0.5" top="0.5" bottom="0.5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2026-10-03T00:03:24Z</dcterms:created>
  <dcterms:modified xmlns:dcterms="http://purl.org/dc/terms/" xmlns:xsi="http://www.w3.org/2001/XMLSchema-instance" xsi:type="dcterms:W3CDTF">2026-10-03T00:03:35Z</dcterms:modified>
</cp:coreProperties>
</file>