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月次収支計画" sheetId="1" state="visible" r:id="rId1"/>
    <sheet xmlns:r="http://schemas.openxmlformats.org/officeDocument/2006/relationships" name="年次収支計画" sheetId="2" state="visible" r:id="rId2"/>
    <sheet xmlns:r="http://schemas.openxmlformats.org/officeDocument/2006/relationships" name="資金計画" sheetId="3" state="visible" r:id="rId3"/>
    <sheet xmlns:r="http://schemas.openxmlformats.org/officeDocument/2006/relationships" name="返済計画" sheetId="4" state="visible" r:id="rId4"/>
  </sheets>
  <definedNames>
    <definedName name="_xlnm.Print_Area" localSheetId="0">'月次収支計画'!$A$1:$N$18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ＭＳ ゴシック"/>
      <b val="1"/>
      <color rgb="00FFFFFF"/>
      <sz val="14"/>
    </font>
    <font>
      <name val="ＭＳ 明朝"/>
      <color rgb="00666666"/>
      <sz val="9"/>
    </font>
    <font>
      <name val="ＭＳ ゴシック"/>
      <b val="1"/>
      <color rgb="00FFFFFF"/>
      <sz val="10"/>
    </font>
    <font>
      <name val="ＭＳ ゴシック"/>
      <sz val="10"/>
    </font>
    <font>
      <name val="ＭＳ 明朝"/>
      <sz val="10"/>
    </font>
    <font>
      <name val="ＭＳ ゴシック"/>
      <b val="1"/>
      <sz val="10"/>
    </font>
    <font>
      <name val="ＭＳ 明朝"/>
      <color rgb="00000000"/>
      <sz val="10"/>
    </font>
    <font>
      <name val="ＭＳ 明朝"/>
      <b val="1"/>
      <color rgb="00000000"/>
      <sz val="10"/>
    </font>
    <font>
      <name val="ＭＳ 明朝"/>
      <b val="1"/>
      <color rgb="00FFFFFF"/>
      <sz val="10"/>
    </font>
    <font>
      <name val="ＭＳ ゴシック"/>
      <b val="1"/>
      <sz val="11"/>
    </font>
    <font>
      <name val="ＭＳ ゴシック"/>
      <b val="1"/>
      <color rgb="00FFFFFF"/>
      <sz val="11"/>
    </font>
    <font>
      <name val="ＭＳ ゴシック"/>
      <b val="1"/>
      <color rgb="00FFFFFF"/>
      <sz val="9"/>
    </font>
    <font>
      <name val="ＭＳ 明朝"/>
      <sz val="9"/>
    </font>
  </fonts>
  <fills count="11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2E74B5"/>
      </patternFill>
    </fill>
    <fill>
      <patternFill patternType="solid">
        <fgColor rgb="00FFF2CC"/>
      </patternFill>
    </fill>
    <fill>
      <patternFill patternType="solid">
        <fgColor rgb="00D6E4F0"/>
      </patternFill>
    </fill>
    <fill>
      <patternFill patternType="solid">
        <fgColor rgb="00107C41"/>
      </patternFill>
    </fill>
    <fill>
      <patternFill patternType="solid">
        <fgColor rgb="00E2EFDA"/>
      </patternFill>
    </fill>
    <fill>
      <patternFill patternType="solid">
        <fgColor rgb="00F7FBFF"/>
      </patternFill>
    </fill>
    <fill>
      <patternFill patternType="solid">
        <fgColor rgb="00FFFFFF"/>
      </patternFill>
    </fill>
  </fills>
  <borders count="7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4" fillId="3" borderId="1" applyAlignment="1" pivotButton="0" quotePrefix="0" xfId="0">
      <alignment horizontal="left" vertical="center" wrapText="1"/>
    </xf>
    <xf numFmtId="3" fontId="5" fillId="5" borderId="1" applyAlignment="1" pivotButton="0" quotePrefix="0" xfId="0">
      <alignment horizontal="right" vertical="center"/>
    </xf>
    <xf numFmtId="3" fontId="6" fillId="8" borderId="6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/>
    </xf>
    <xf numFmtId="3" fontId="6" fillId="6" borderId="6" applyAlignment="1" pivotButton="0" quotePrefix="0" xfId="0">
      <alignment horizontal="right" vertical="center"/>
    </xf>
    <xf numFmtId="0" fontId="3" fillId="7" borderId="1" applyAlignment="1" pivotButton="0" quotePrefix="0" xfId="0">
      <alignment horizontal="left" vertical="center"/>
    </xf>
    <xf numFmtId="3" fontId="3" fillId="7" borderId="6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right" vertical="center"/>
    </xf>
    <xf numFmtId="3" fontId="8" fillId="6" borderId="6" applyAlignment="1" pivotButton="0" quotePrefix="0" xfId="0">
      <alignment horizontal="right" vertical="center"/>
    </xf>
    <xf numFmtId="0" fontId="8" fillId="6" borderId="6" applyAlignment="1" pivotButton="0" quotePrefix="0" xfId="0">
      <alignment horizontal="right" vertical="center"/>
    </xf>
    <xf numFmtId="3" fontId="9" fillId="7" borderId="6" applyAlignment="1" pivotButton="0" quotePrefix="0" xfId="0">
      <alignment horizontal="right" vertical="center"/>
    </xf>
    <xf numFmtId="0" fontId="9" fillId="7" borderId="6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/>
    </xf>
    <xf numFmtId="0" fontId="3" fillId="7" borderId="6" applyAlignment="1" pivotButton="0" quotePrefix="0" xfId="0">
      <alignment horizontal="center" vertical="center"/>
    </xf>
    <xf numFmtId="0" fontId="6" fillId="6" borderId="1" pivotButton="0" quotePrefix="0" xfId="0"/>
    <xf numFmtId="3" fontId="10" fillId="5" borderId="6" applyAlignment="1" pivotButton="0" quotePrefix="0" xfId="0">
      <alignment horizontal="center" vertical="center"/>
    </xf>
    <xf numFmtId="0" fontId="6" fillId="3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3" fontId="11" fillId="7" borderId="6" applyAlignment="1" pivotButton="0" quotePrefix="0" xfId="0">
      <alignment horizontal="right" vertical="center"/>
    </xf>
    <xf numFmtId="0" fontId="12" fillId="2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center" vertical="center"/>
    </xf>
    <xf numFmtId="3" fontId="13" fillId="10" borderId="1" applyAlignment="1" pivotButton="0" quotePrefix="0" xfId="0">
      <alignment horizontal="right" vertical="center"/>
    </xf>
    <xf numFmtId="3" fontId="13" fillId="0" borderId="1" applyAlignment="1" pivotButton="0" quotePrefix="0" xfId="0">
      <alignment horizontal="right" vertical="center"/>
    </xf>
    <xf numFmtId="0" fontId="13" fillId="0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center" vertical="center"/>
    </xf>
    <xf numFmtId="3" fontId="13" fillId="8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8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2" customHeight="1">
      <c r="A1" s="1" t="inlineStr">
        <is>
          <t>月次収支計画表（自動計算）</t>
        </is>
      </c>
    </row>
    <row r="2" ht="18" customHeight="1">
      <c r="A2" s="2" t="inlineStr">
        <is>
          <t>※ 黄色セルに数値を入力してください。利益は自動計算されます。</t>
        </is>
      </c>
    </row>
    <row r="3" ht="22" customHeight="1">
      <c r="A3" s="3" t="inlineStr"/>
      <c r="B3" s="3" t="inlineStr">
        <is>
          <t>4月</t>
        </is>
      </c>
      <c r="C3" s="3" t="inlineStr">
        <is>
          <t>5月</t>
        </is>
      </c>
      <c r="D3" s="3" t="inlineStr">
        <is>
          <t>6月</t>
        </is>
      </c>
      <c r="E3" s="3" t="inlineStr">
        <is>
          <t>7月</t>
        </is>
      </c>
      <c r="F3" s="3" t="inlineStr">
        <is>
          <t>8月</t>
        </is>
      </c>
      <c r="G3" s="3" t="inlineStr">
        <is>
          <t>9月</t>
        </is>
      </c>
      <c r="H3" s="3" t="inlineStr">
        <is>
          <t>10月</t>
        </is>
      </c>
      <c r="I3" s="3" t="inlineStr">
        <is>
          <t>11月</t>
        </is>
      </c>
      <c r="J3" s="3" t="inlineStr">
        <is>
          <t>12月</t>
        </is>
      </c>
      <c r="K3" s="3" t="inlineStr">
        <is>
          <t>1月</t>
        </is>
      </c>
      <c r="L3" s="3" t="inlineStr">
        <is>
          <t>2月</t>
        </is>
      </c>
      <c r="M3" s="3" t="inlineStr">
        <is>
          <t>3月</t>
        </is>
      </c>
      <c r="N3" s="3" t="inlineStr">
        <is>
          <t>年間合計</t>
        </is>
      </c>
    </row>
    <row r="4" ht="22" customHeight="1">
      <c r="A4" s="4" t="inlineStr">
        <is>
          <t>【売上】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6" t="n"/>
    </row>
    <row r="5" ht="22" customHeight="1">
      <c r="A5" s="7" t="inlineStr">
        <is>
          <t>売上高（店内）</t>
        </is>
      </c>
      <c r="B5" s="8" t="n">
        <v>0</v>
      </c>
      <c r="C5" s="8" t="n">
        <v>0</v>
      </c>
      <c r="D5" s="8" t="n">
        <v>0</v>
      </c>
      <c r="E5" s="8" t="n">
        <v>0</v>
      </c>
      <c r="F5" s="8" t="n">
        <v>0</v>
      </c>
      <c r="G5" s="8" t="n">
        <v>0</v>
      </c>
      <c r="H5" s="8" t="n">
        <v>0</v>
      </c>
      <c r="I5" s="8" t="n">
        <v>0</v>
      </c>
      <c r="J5" s="8" t="n">
        <v>0</v>
      </c>
      <c r="K5" s="8" t="n">
        <v>0</v>
      </c>
      <c r="L5" s="8" t="n">
        <v>0</v>
      </c>
      <c r="M5" s="8" t="n">
        <v>0</v>
      </c>
      <c r="N5" s="9">
        <f>SUM(B5:M5)</f>
        <v/>
      </c>
    </row>
    <row r="6" ht="22" customHeight="1">
      <c r="A6" s="7" t="inlineStr">
        <is>
          <t>売上高（テイクアウト/デリバリー）</t>
        </is>
      </c>
      <c r="B6" s="8" t="n">
        <v>0</v>
      </c>
      <c r="C6" s="8" t="n">
        <v>0</v>
      </c>
      <c r="D6" s="8" t="n">
        <v>0</v>
      </c>
      <c r="E6" s="8" t="n">
        <v>0</v>
      </c>
      <c r="F6" s="8" t="n">
        <v>0</v>
      </c>
      <c r="G6" s="8" t="n">
        <v>0</v>
      </c>
      <c r="H6" s="8" t="n">
        <v>0</v>
      </c>
      <c r="I6" s="8" t="n">
        <v>0</v>
      </c>
      <c r="J6" s="8" t="n">
        <v>0</v>
      </c>
      <c r="K6" s="8" t="n">
        <v>0</v>
      </c>
      <c r="L6" s="8" t="n">
        <v>0</v>
      </c>
      <c r="M6" s="8" t="n">
        <v>0</v>
      </c>
      <c r="N6" s="9">
        <f>SUM(B6:M6)</f>
        <v/>
      </c>
    </row>
    <row r="7" ht="22" customHeight="1">
      <c r="A7" s="10" t="inlineStr">
        <is>
          <t>売上高 合計</t>
        </is>
      </c>
      <c r="B7" s="11">
        <f>SUM(B5:B6)</f>
        <v/>
      </c>
      <c r="C7" s="11">
        <f>SUM(C5:C6)</f>
        <v/>
      </c>
      <c r="D7" s="11">
        <f>SUM(D5:D6)</f>
        <v/>
      </c>
      <c r="E7" s="11">
        <f>SUM(E5:E6)</f>
        <v/>
      </c>
      <c r="F7" s="11">
        <f>SUM(F5:F6)</f>
        <v/>
      </c>
      <c r="G7" s="11">
        <f>SUM(G5:G6)</f>
        <v/>
      </c>
      <c r="H7" s="11">
        <f>SUM(H5:H6)</f>
        <v/>
      </c>
      <c r="I7" s="11">
        <f>SUM(I5:I6)</f>
        <v/>
      </c>
      <c r="J7" s="11">
        <f>SUM(J5:J6)</f>
        <v/>
      </c>
      <c r="K7" s="11">
        <f>SUM(K5:K6)</f>
        <v/>
      </c>
      <c r="L7" s="11">
        <f>SUM(L5:L6)</f>
        <v/>
      </c>
      <c r="M7" s="11">
        <f>SUM(M5:M6)</f>
        <v/>
      </c>
    </row>
    <row r="8" ht="22" customHeight="1">
      <c r="A8" s="4" t="inlineStr">
        <is>
          <t>【費用】</t>
        </is>
      </c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6" t="n"/>
    </row>
    <row r="9" ht="22" customHeight="1">
      <c r="A9" s="7" t="inlineStr">
        <is>
          <t>仕入費・材料費</t>
        </is>
      </c>
      <c r="B9" s="8" t="n">
        <v>0</v>
      </c>
      <c r="C9" s="8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9">
        <f>SUM(B9:M9)</f>
        <v/>
      </c>
    </row>
    <row r="10" ht="22" customHeight="1">
      <c r="A10" s="7" t="inlineStr">
        <is>
          <t>人件費（給与・賞与・社会保険）</t>
        </is>
      </c>
      <c r="B10" s="8" t="n">
        <v>0</v>
      </c>
      <c r="C10" s="8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 t="n">
        <v>0</v>
      </c>
      <c r="J10" s="8" t="n">
        <v>0</v>
      </c>
      <c r="K10" s="8" t="n">
        <v>0</v>
      </c>
      <c r="L10" s="8" t="n">
        <v>0</v>
      </c>
      <c r="M10" s="8" t="n">
        <v>0</v>
      </c>
      <c r="N10" s="9">
        <f>SUM(B10:M10)</f>
        <v/>
      </c>
    </row>
    <row r="11" ht="22" customHeight="1">
      <c r="A11" s="7" t="inlineStr">
        <is>
          <t>家賃・地代家賃</t>
        </is>
      </c>
      <c r="B11" s="8" t="n">
        <v>0</v>
      </c>
      <c r="C11" s="8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 t="n">
        <v>0</v>
      </c>
      <c r="J11" s="8" t="n">
        <v>0</v>
      </c>
      <c r="K11" s="8" t="n">
        <v>0</v>
      </c>
      <c r="L11" s="8" t="n">
        <v>0</v>
      </c>
      <c r="M11" s="8" t="n">
        <v>0</v>
      </c>
      <c r="N11" s="9">
        <f>SUM(B11:M11)</f>
        <v/>
      </c>
    </row>
    <row r="12" ht="22" customHeight="1">
      <c r="A12" s="7" t="inlineStr">
        <is>
          <t>水道光熱費</t>
        </is>
      </c>
      <c r="B12" s="8" t="n">
        <v>0</v>
      </c>
      <c r="C12" s="8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 t="n">
        <v>0</v>
      </c>
      <c r="J12" s="8" t="n">
        <v>0</v>
      </c>
      <c r="K12" s="8" t="n">
        <v>0</v>
      </c>
      <c r="L12" s="8" t="n">
        <v>0</v>
      </c>
      <c r="M12" s="8" t="n">
        <v>0</v>
      </c>
      <c r="N12" s="9">
        <f>SUM(B12:M12)</f>
        <v/>
      </c>
    </row>
    <row r="13" ht="22" customHeight="1">
      <c r="A13" s="7" t="inlineStr">
        <is>
          <t>広告宣伝費</t>
        </is>
      </c>
      <c r="B13" s="8" t="n">
        <v>0</v>
      </c>
      <c r="C13" s="8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8" t="n">
        <v>0</v>
      </c>
      <c r="M13" s="8" t="n">
        <v>0</v>
      </c>
      <c r="N13" s="9">
        <f>SUM(B13:M13)</f>
        <v/>
      </c>
    </row>
    <row r="14" ht="22" customHeight="1">
      <c r="A14" s="7" t="inlineStr">
        <is>
          <t>消耗品・雑費</t>
        </is>
      </c>
      <c r="B14" s="8" t="n">
        <v>0</v>
      </c>
      <c r="C14" s="8" t="n">
        <v>0</v>
      </c>
      <c r="D14" s="8" t="n">
        <v>0</v>
      </c>
      <c r="E14" s="8" t="n">
        <v>0</v>
      </c>
      <c r="F14" s="8" t="n">
        <v>0</v>
      </c>
      <c r="G14" s="8" t="n">
        <v>0</v>
      </c>
      <c r="H14" s="8" t="n">
        <v>0</v>
      </c>
      <c r="I14" s="8" t="n">
        <v>0</v>
      </c>
      <c r="J14" s="8" t="n">
        <v>0</v>
      </c>
      <c r="K14" s="8" t="n">
        <v>0</v>
      </c>
      <c r="L14" s="8" t="n">
        <v>0</v>
      </c>
      <c r="M14" s="8" t="n">
        <v>0</v>
      </c>
      <c r="N14" s="9">
        <f>SUM(B14:M14)</f>
        <v/>
      </c>
    </row>
    <row r="15" ht="22" customHeight="1">
      <c r="A15" s="7" t="inlineStr">
        <is>
          <t>減価償却費</t>
        </is>
      </c>
      <c r="B15" s="8" t="n">
        <v>0</v>
      </c>
      <c r="C15" s="8" t="n">
        <v>0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0</v>
      </c>
      <c r="L15" s="8" t="n">
        <v>0</v>
      </c>
      <c r="M15" s="8" t="n">
        <v>0</v>
      </c>
      <c r="N15" s="9">
        <f>SUM(B15:M15)</f>
        <v/>
      </c>
    </row>
    <row r="16" ht="22" customHeight="1">
      <c r="A16" s="7" t="inlineStr">
        <is>
          <t>その他費用</t>
        </is>
      </c>
      <c r="B16" s="8" t="n">
        <v>0</v>
      </c>
      <c r="C16" s="8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9">
        <f>SUM(B16:M16)</f>
        <v/>
      </c>
    </row>
    <row r="17" ht="22" customHeight="1">
      <c r="A17" s="10" t="inlineStr">
        <is>
          <t>費用合計</t>
        </is>
      </c>
      <c r="B17" s="11">
        <f>SUM(B9:B16)</f>
        <v/>
      </c>
      <c r="C17" s="11">
        <f>SUM(C9:C16)</f>
        <v/>
      </c>
      <c r="D17" s="11">
        <f>SUM(D9:D16)</f>
        <v/>
      </c>
      <c r="E17" s="11">
        <f>SUM(E9:E16)</f>
        <v/>
      </c>
      <c r="F17" s="11">
        <f>SUM(F9:F16)</f>
        <v/>
      </c>
      <c r="G17" s="11">
        <f>SUM(G9:G16)</f>
        <v/>
      </c>
      <c r="H17" s="11">
        <f>SUM(H9:H16)</f>
        <v/>
      </c>
      <c r="I17" s="11">
        <f>SUM(I9:I16)</f>
        <v/>
      </c>
      <c r="J17" s="11">
        <f>SUM(J9:J16)</f>
        <v/>
      </c>
      <c r="K17" s="11">
        <f>SUM(K9:K16)</f>
        <v/>
      </c>
      <c r="L17" s="11">
        <f>SUM(L9:L16)</f>
        <v/>
      </c>
      <c r="M17" s="11">
        <f>SUM(M9:M16)</f>
        <v/>
      </c>
    </row>
    <row r="18" ht="24" customHeight="1">
      <c r="A18" s="12" t="inlineStr">
        <is>
          <t>営業利益（売上合計 - 費用合計）</t>
        </is>
      </c>
      <c r="B18" s="13">
        <f>B7-B17</f>
        <v/>
      </c>
      <c r="C18" s="13">
        <f>C7-C17</f>
        <v/>
      </c>
      <c r="D18" s="13">
        <f>D7-D17</f>
        <v/>
      </c>
      <c r="E18" s="13">
        <f>E7-E17</f>
        <v/>
      </c>
      <c r="F18" s="13">
        <f>F7-F17</f>
        <v/>
      </c>
      <c r="G18" s="13">
        <f>G7-G17</f>
        <v/>
      </c>
      <c r="H18" s="13">
        <f>H7-H17</f>
        <v/>
      </c>
      <c r="I18" s="13">
        <f>I7-I17</f>
        <v/>
      </c>
      <c r="J18" s="13">
        <f>J7-J17</f>
        <v/>
      </c>
      <c r="K18" s="13">
        <f>K7-K17</f>
        <v/>
      </c>
      <c r="L18" s="13">
        <f>L7-L17</f>
        <v/>
      </c>
      <c r="M18" s="13">
        <f>M7-M17</f>
        <v/>
      </c>
    </row>
  </sheetData>
  <mergeCells count="4">
    <mergeCell ref="A4:N4"/>
    <mergeCell ref="A2:M2"/>
    <mergeCell ref="A1:M1"/>
    <mergeCell ref="A8:N8"/>
  </mergeCells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</cols>
  <sheetData>
    <row r="1" ht="32" customHeight="1">
      <c r="A1" s="1" t="inlineStr">
        <is>
          <t>年次収支計画（3年間）</t>
        </is>
      </c>
    </row>
    <row r="2" ht="18" customHeight="1">
      <c r="A2" s="2" t="inlineStr">
        <is>
          <t>※ 月次収支計画シートの年間合計列から転記、または直接入力してください</t>
        </is>
      </c>
    </row>
    <row r="3" ht="22" customHeight="1">
      <c r="A3" s="3" t="inlineStr">
        <is>
          <t>項目</t>
        </is>
      </c>
      <c r="B3" s="3" t="inlineStr">
        <is>
          <t>1年目（¥）</t>
        </is>
      </c>
      <c r="C3" s="3" t="inlineStr">
        <is>
          <t>2年目（¥）</t>
        </is>
      </c>
      <c r="D3" s="3" t="inlineStr">
        <is>
          <t>3年目（¥）</t>
        </is>
      </c>
      <c r="E3" s="3" t="inlineStr">
        <is>
          <t>前年比（2→3年目）</t>
        </is>
      </c>
      <c r="F3" s="3" t="inlineStr">
        <is>
          <t>3年目目標</t>
        </is>
      </c>
      <c r="G3" s="3" t="inlineStr">
        <is>
          <t>達成状況</t>
        </is>
      </c>
    </row>
    <row r="4" ht="22" customHeight="1">
      <c r="A4" s="14" t="inlineStr">
        <is>
          <t>売上高</t>
        </is>
      </c>
      <c r="B4" s="15" t="inlineStr"/>
      <c r="C4" s="15" t="inlineStr"/>
      <c r="D4" s="15" t="inlineStr"/>
      <c r="E4" s="16">
        <f>IF(C4=0,"-",ROUND(D4/C4*100-100,1)&amp;"%")</f>
        <v/>
      </c>
      <c r="F4" s="16" t="inlineStr"/>
      <c r="G4" s="16" t="inlineStr"/>
    </row>
    <row r="5" ht="22" customHeight="1">
      <c r="A5" s="14" t="inlineStr">
        <is>
          <t>仕入費・材料費</t>
        </is>
      </c>
      <c r="B5" s="15" t="inlineStr"/>
      <c r="C5" s="15" t="inlineStr"/>
      <c r="D5" s="15" t="inlineStr"/>
      <c r="E5" s="16">
        <f>IF(C5=0,"-",ROUND(D5/C5*100-100,1)&amp;"%")</f>
        <v/>
      </c>
      <c r="F5" s="16" t="inlineStr"/>
      <c r="G5" s="16" t="inlineStr"/>
    </row>
    <row r="6" ht="22" customHeight="1">
      <c r="A6" s="14" t="inlineStr">
        <is>
          <t>人件費</t>
        </is>
      </c>
      <c r="B6" s="15" t="inlineStr"/>
      <c r="C6" s="15" t="inlineStr"/>
      <c r="D6" s="15" t="inlineStr"/>
      <c r="E6" s="16">
        <f>IF(C6=0,"-",ROUND(D6/C6*100-100,1)&amp;"%")</f>
        <v/>
      </c>
      <c r="F6" s="16" t="inlineStr"/>
      <c r="G6" s="16" t="inlineStr"/>
    </row>
    <row r="7" ht="22" customHeight="1">
      <c r="A7" s="14" t="inlineStr">
        <is>
          <t>家賃・地代</t>
        </is>
      </c>
      <c r="B7" s="15" t="inlineStr"/>
      <c r="C7" s="15" t="inlineStr"/>
      <c r="D7" s="15" t="inlineStr"/>
      <c r="E7" s="16">
        <f>IF(C7=0,"-",ROUND(D7/C7*100-100,1)&amp;"%")</f>
        <v/>
      </c>
      <c r="F7" s="16" t="inlineStr"/>
      <c r="G7" s="16" t="inlineStr"/>
    </row>
    <row r="8" ht="22" customHeight="1">
      <c r="A8" s="14" t="inlineStr">
        <is>
          <t>水道光熱費</t>
        </is>
      </c>
      <c r="B8" s="15" t="inlineStr"/>
      <c r="C8" s="15" t="inlineStr"/>
      <c r="D8" s="15" t="inlineStr"/>
      <c r="E8" s="16">
        <f>IF(C8=0,"-",ROUND(D8/C8*100-100,1)&amp;"%")</f>
        <v/>
      </c>
      <c r="F8" s="16" t="inlineStr"/>
      <c r="G8" s="16" t="inlineStr"/>
    </row>
    <row r="9" ht="22" customHeight="1">
      <c r="A9" s="14" t="inlineStr">
        <is>
          <t>広告宣伝費</t>
        </is>
      </c>
      <c r="B9" s="15" t="inlineStr"/>
      <c r="C9" s="15" t="inlineStr"/>
      <c r="D9" s="15" t="inlineStr"/>
      <c r="E9" s="16">
        <f>IF(C9=0,"-",ROUND(D9/C9*100-100,1)&amp;"%")</f>
        <v/>
      </c>
      <c r="F9" s="16" t="inlineStr"/>
      <c r="G9" s="16" t="inlineStr"/>
    </row>
    <row r="10" ht="22" customHeight="1">
      <c r="A10" s="14" t="inlineStr">
        <is>
          <t>その他費用</t>
        </is>
      </c>
      <c r="B10" s="15" t="inlineStr"/>
      <c r="C10" s="15" t="inlineStr"/>
      <c r="D10" s="15" t="inlineStr"/>
      <c r="E10" s="16">
        <f>IF(C10=0,"-",ROUND(D10/C10*100-100,1)&amp;"%")</f>
        <v/>
      </c>
      <c r="F10" s="16" t="inlineStr"/>
      <c r="G10" s="16" t="inlineStr"/>
    </row>
    <row r="11" ht="22" customHeight="1">
      <c r="A11" s="10" t="inlineStr">
        <is>
          <t>費用合計</t>
        </is>
      </c>
      <c r="B11" s="17">
        <f>SUM(B5:B11)</f>
        <v/>
      </c>
      <c r="C11" s="17">
        <f>SUM(C5:C11)</f>
        <v/>
      </c>
      <c r="D11" s="17">
        <f>SUM(D5:D11)</f>
        <v/>
      </c>
      <c r="E11" s="18">
        <f>IF(C11=0,"-",ROUND(D11/C11*100-100,1)&amp;"%")</f>
        <v/>
      </c>
      <c r="F11" s="18" t="inlineStr"/>
      <c r="G11" s="18" t="inlineStr"/>
    </row>
    <row r="12" ht="22" customHeight="1">
      <c r="A12" s="12" t="inlineStr">
        <is>
          <t>営業利益</t>
        </is>
      </c>
      <c r="B12" s="19">
        <f>B4-B12</f>
        <v/>
      </c>
      <c r="C12" s="19">
        <f>C4-C12</f>
        <v/>
      </c>
      <c r="D12" s="19">
        <f>D4-D12</f>
        <v/>
      </c>
      <c r="E12" s="20">
        <f>IF(C12=0,"-",ROUND(D12/C12*100-100,1)&amp;"%")</f>
        <v/>
      </c>
      <c r="F12" s="20" t="inlineStr"/>
      <c r="G12" s="20" t="inlineStr"/>
    </row>
    <row r="13" ht="22" customHeight="1">
      <c r="A13" s="10" t="inlineStr">
        <is>
          <t>営業利益率</t>
        </is>
      </c>
      <c r="B13" s="18">
        <f>IF(B4=0,"-",ROUND(B13/B4*100,1)&amp;"%")</f>
        <v/>
      </c>
      <c r="C13" s="18">
        <f>IF(C4=0,"-",ROUND(C13/C4*100,1)&amp;"%")</f>
        <v/>
      </c>
      <c r="D13" s="18">
        <f>IF(D4=0,"-",ROUND(D13/D4*100,1)&amp;"%")</f>
        <v/>
      </c>
      <c r="E13" s="18" t="inlineStr"/>
      <c r="F13" s="18" t="inlineStr"/>
      <c r="G13" s="18" t="inlineStr"/>
    </row>
  </sheetData>
  <mergeCells count="2">
    <mergeCell ref="A2:G2"/>
    <mergeCell ref="A1:G1"/>
  </mergeCells>
  <pageMargins left="0.75" right="0.75" top="1" bottom="1" header="0.5" footer="0.5"/>
  <pageSetup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32" customWidth="1" min="3" max="3"/>
    <col width="18" customWidth="1" min="4" max="4"/>
  </cols>
  <sheetData>
    <row r="1" ht="32" customHeight="1">
      <c r="A1" s="1" t="inlineStr">
        <is>
          <t>資金計画表（創業時）</t>
        </is>
      </c>
    </row>
    <row r="2" ht="18" customHeight="1">
      <c r="A2" s="2" t="inlineStr">
        <is>
          <t>※ 「資金の使い道（運用）合計」と「資金の調達方法合計」が一致するよう記入してください</t>
        </is>
      </c>
    </row>
    <row r="3" ht="22" customHeight="1">
      <c r="A3" s="3" t="inlineStr">
        <is>
          <t>資金の使い道（運用）</t>
        </is>
      </c>
      <c r="B3" s="3" t="inlineStr">
        <is>
          <t>金額（¥）</t>
        </is>
      </c>
      <c r="C3" s="3" t="inlineStr">
        <is>
          <t>資金の調達方法</t>
        </is>
      </c>
      <c r="D3" s="3" t="inlineStr">
        <is>
          <t>金額（¥）</t>
        </is>
      </c>
    </row>
    <row r="4" ht="22" customHeight="1">
      <c r="A4" s="21" t="inlineStr">
        <is>
          <t>設備資金（内装・改装工事）</t>
        </is>
      </c>
      <c r="B4" s="8" t="n">
        <v>0</v>
      </c>
      <c r="C4" s="21" t="inlineStr">
        <is>
          <t>自己資金（預貯金）</t>
        </is>
      </c>
      <c r="D4" s="8" t="n">
        <v>0</v>
      </c>
    </row>
    <row r="5" ht="22" customHeight="1">
      <c r="A5" s="21" t="inlineStr">
        <is>
          <t>設備資金（機械・器具・備品）</t>
        </is>
      </c>
      <c r="B5" s="8" t="n">
        <v>0</v>
      </c>
      <c r="C5" s="21" t="inlineStr">
        <is>
          <t>自己資金（退職金・資産売却等）</t>
        </is>
      </c>
      <c r="D5" s="8" t="n">
        <v>0</v>
      </c>
    </row>
    <row r="6" ht="22" customHeight="1">
      <c r="A6" s="21" t="inlineStr">
        <is>
          <t>設備資金（車両）</t>
        </is>
      </c>
      <c r="B6" s="8" t="n">
        <v>0</v>
      </c>
      <c r="C6" s="21" t="inlineStr">
        <is>
          <t>日本政策金融公庫（新創業融資制度）</t>
        </is>
      </c>
      <c r="D6" s="8" t="n">
        <v>0</v>
      </c>
    </row>
    <row r="7" ht="22" customHeight="1">
      <c r="A7" s="21" t="inlineStr">
        <is>
          <t>運転資金（仕入・在庫）</t>
        </is>
      </c>
      <c r="B7" s="8" t="n">
        <v>0</v>
      </c>
      <c r="C7" s="21" t="inlineStr">
        <is>
          <t>日本政策金融公庫（マル経融資等）</t>
        </is>
      </c>
      <c r="D7" s="8" t="n">
        <v>0</v>
      </c>
    </row>
    <row r="8" ht="22" customHeight="1">
      <c r="A8" s="21" t="inlineStr">
        <is>
          <t>運転資金（人件費 3ヶ月分）</t>
        </is>
      </c>
      <c r="B8" s="8" t="n">
        <v>0</v>
      </c>
      <c r="C8" s="21" t="inlineStr">
        <is>
          <t>信用保証協会付き銀行融資</t>
        </is>
      </c>
      <c r="D8" s="8" t="n">
        <v>0</v>
      </c>
    </row>
    <row r="9" ht="22" customHeight="1">
      <c r="A9" s="21" t="inlineStr">
        <is>
          <t>運転資金（家賃・光熱費 3ヶ月分）</t>
        </is>
      </c>
      <c r="B9" s="8" t="n">
        <v>0</v>
      </c>
      <c r="C9" s="21" t="inlineStr">
        <is>
          <t>補助金・助成金（採択済み）</t>
        </is>
      </c>
      <c r="D9" s="8" t="n">
        <v>0</v>
      </c>
    </row>
    <row r="10" ht="22" customHeight="1">
      <c r="A10" s="21" t="inlineStr">
        <is>
          <t>運転資金（広告宣伝費）</t>
        </is>
      </c>
      <c r="B10" s="8" t="n">
        <v>0</v>
      </c>
      <c r="C10" s="21" t="inlineStr">
        <is>
          <t>補助金・助成金（申請予定）</t>
        </is>
      </c>
      <c r="D10" s="8" t="n">
        <v>0</v>
      </c>
    </row>
    <row r="11" ht="22" customHeight="1">
      <c r="A11" s="21" t="inlineStr">
        <is>
          <t>予備費（想定外費用）</t>
        </is>
      </c>
      <c r="B11" s="8" t="n">
        <v>0</v>
      </c>
      <c r="C11" s="21" t="inlineStr">
        <is>
          <t>親族・知人からの借入</t>
        </is>
      </c>
      <c r="D11" s="8" t="n">
        <v>0</v>
      </c>
    </row>
    <row r="12" ht="24" customHeight="1">
      <c r="A12" s="22" t="inlineStr">
        <is>
          <t>合計（運用）</t>
        </is>
      </c>
      <c r="B12" s="13">
        <f>SUM(B4:B11)</f>
        <v/>
      </c>
      <c r="C12" s="22" t="inlineStr">
        <is>
          <t>合計（調達）</t>
        </is>
      </c>
      <c r="D12" s="13">
        <f>SUM(D4:D11)</f>
        <v/>
      </c>
    </row>
    <row r="14">
      <c r="A14" s="23" t="inlineStr">
        <is>
          <t>【確認】調達 - 運用 = 過不足（0円なら計画がバランスしています）</t>
        </is>
      </c>
      <c r="C14" s="24">
        <f>D12-B12</f>
        <v/>
      </c>
    </row>
  </sheetData>
  <mergeCells count="4">
    <mergeCell ref="A1:D1"/>
    <mergeCell ref="C14:D14"/>
    <mergeCell ref="A14:B14"/>
    <mergeCell ref="A2:D2"/>
  </mergeCells>
  <pageMargins left="0.75" right="0.75" top="1" bottom="1" header="0.5" footer="0.5"/>
  <pageSetup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93"/>
  <sheetViews>
    <sheetView workbookViewId="0">
      <selection activeCell="A1" sqref="A1"/>
    </sheetView>
  </sheetViews>
  <sheetFormatPr baseColWidth="8" defaultRowHeight="15"/>
  <cols>
    <col width="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22" customWidth="1" min="8" max="8"/>
  </cols>
  <sheetData>
    <row r="1" ht="32" customHeight="1">
      <c r="A1" s="1" t="inlineStr">
        <is>
          <t>返済計画シミュレーター（元利均等返済・自動計算）</t>
        </is>
      </c>
    </row>
    <row r="2" ht="18" customHeight="1">
      <c r="A2" s="2" t="inlineStr">
        <is>
          <t>※ 黄色セルに借入金額・年利・借入期間を入力すると月次返済表が自動生成されます</t>
        </is>
      </c>
    </row>
    <row r="4" ht="22" customHeight="1">
      <c r="A4" s="25" t="inlineStr">
        <is>
          <t>借入金額（¥）</t>
        </is>
      </c>
      <c r="B4" s="8" t="n">
        <v>5000000</v>
      </c>
    </row>
    <row r="5" ht="22" customHeight="1">
      <c r="A5" s="25" t="inlineStr">
        <is>
          <t>年利（%）</t>
        </is>
      </c>
      <c r="B5" s="26" t="n">
        <v>2.5</v>
      </c>
    </row>
    <row r="6" ht="22" customHeight="1">
      <c r="A6" s="25" t="inlineStr">
        <is>
          <t>借入期間（年）</t>
        </is>
      </c>
      <c r="B6" s="26" t="n">
        <v>7</v>
      </c>
    </row>
    <row r="7" ht="26" customHeight="1">
      <c r="A7" s="25" t="inlineStr">
        <is>
          <t>月返済額（元利均等）</t>
        </is>
      </c>
      <c r="B7" s="27">
        <f>IFERROR(ABS(PMT(C5/100/12,C6*12,C4)),"入力値を確認")</f>
        <v/>
      </c>
    </row>
    <row r="9" ht="22" customHeight="1">
      <c r="A9" s="28" t="inlineStr">
        <is>
          <t>No.</t>
        </is>
      </c>
      <c r="B9" s="28" t="inlineStr">
        <is>
          <t>返済月</t>
        </is>
      </c>
      <c r="C9" s="28" t="inlineStr">
        <is>
          <t>月返済額（¥）</t>
        </is>
      </c>
      <c r="D9" s="28" t="inlineStr">
        <is>
          <t>うち元金（¥）</t>
        </is>
      </c>
      <c r="E9" s="28" t="inlineStr">
        <is>
          <t>うち利息（¥）</t>
        </is>
      </c>
      <c r="F9" s="28" t="inlineStr">
        <is>
          <t>残高（¥）</t>
        </is>
      </c>
      <c r="G9" s="28" t="inlineStr">
        <is>
          <t>返済済み割合</t>
        </is>
      </c>
      <c r="H9" s="28" t="inlineStr">
        <is>
          <t>備考</t>
        </is>
      </c>
    </row>
    <row r="10" ht="18" customHeight="1">
      <c r="A10" s="29" t="n">
        <v>1</v>
      </c>
      <c r="B10" s="29" t="inlineStr">
        <is>
          <t>2026年7月</t>
        </is>
      </c>
      <c r="C10" s="30">
        <f>IF(F9&lt;=0,0,MIN($C$7,F9+F9*($C$5/100/12)))</f>
        <v/>
      </c>
      <c r="D10" s="31">
        <f>MAX(0,C10-E10)</f>
        <v/>
      </c>
      <c r="E10" s="31">
        <f>IFERROR(ROUND($C$4*($C$5/100/12),0),0)</f>
        <v/>
      </c>
      <c r="F10" s="30">
        <f>MAX(0,$C$4-D10)</f>
        <v/>
      </c>
      <c r="G10" s="32">
        <f>IFERROR(ROUND((1-F10/$C$4)*100,1)&amp;"%","完済")</f>
        <v/>
      </c>
    </row>
    <row r="11" ht="18" customHeight="1">
      <c r="A11" s="33" t="n">
        <v>2</v>
      </c>
      <c r="B11" s="33" t="inlineStr">
        <is>
          <t>2026年8月</t>
        </is>
      </c>
      <c r="C11" s="34">
        <f>IF(F10&lt;=0,0,MIN($C$7,F10+F10*($C$5/100/12)))</f>
        <v/>
      </c>
      <c r="D11" s="31">
        <f>MAX(0,C11-E11)</f>
        <v/>
      </c>
      <c r="E11" s="31">
        <f>IFERROR(ROUND(F10*($C$5/100/12),0),0)</f>
        <v/>
      </c>
      <c r="F11" s="34">
        <f>MAX(0,F10-D11)</f>
        <v/>
      </c>
      <c r="G11" s="32">
        <f>IFERROR(ROUND((1-F11/$C$4)*100,1)&amp;"%","完済")</f>
        <v/>
      </c>
    </row>
    <row r="12" ht="18" customHeight="1">
      <c r="A12" s="29" t="n">
        <v>3</v>
      </c>
      <c r="B12" s="29" t="inlineStr">
        <is>
          <t>2026年9月</t>
        </is>
      </c>
      <c r="C12" s="30">
        <f>IF(F11&lt;=0,0,MIN($C$7,F11+F11*($C$5/100/12)))</f>
        <v/>
      </c>
      <c r="D12" s="31">
        <f>MAX(0,C12-E12)</f>
        <v/>
      </c>
      <c r="E12" s="31">
        <f>IFERROR(ROUND(F11*($C$5/100/12),0),0)</f>
        <v/>
      </c>
      <c r="F12" s="30">
        <f>MAX(0,F11-D12)</f>
        <v/>
      </c>
      <c r="G12" s="32">
        <f>IFERROR(ROUND((1-F12/$C$4)*100,1)&amp;"%","完済")</f>
        <v/>
      </c>
    </row>
    <row r="13" ht="18" customHeight="1">
      <c r="A13" s="33" t="n">
        <v>4</v>
      </c>
      <c r="B13" s="33" t="inlineStr">
        <is>
          <t>2026年10月</t>
        </is>
      </c>
      <c r="C13" s="34">
        <f>IF(F12&lt;=0,0,MIN($C$7,F12+F12*($C$5/100/12)))</f>
        <v/>
      </c>
      <c r="D13" s="31">
        <f>MAX(0,C13-E13)</f>
        <v/>
      </c>
      <c r="E13" s="31">
        <f>IFERROR(ROUND(F12*($C$5/100/12),0),0)</f>
        <v/>
      </c>
      <c r="F13" s="34">
        <f>MAX(0,F12-D13)</f>
        <v/>
      </c>
      <c r="G13" s="32">
        <f>IFERROR(ROUND((1-F13/$C$4)*100,1)&amp;"%","完済")</f>
        <v/>
      </c>
    </row>
    <row r="14" ht="18" customHeight="1">
      <c r="A14" s="29" t="n">
        <v>5</v>
      </c>
      <c r="B14" s="29" t="inlineStr">
        <is>
          <t>2026年11月</t>
        </is>
      </c>
      <c r="C14" s="30">
        <f>IF(F13&lt;=0,0,MIN($C$7,F13+F13*($C$5/100/12)))</f>
        <v/>
      </c>
      <c r="D14" s="31">
        <f>MAX(0,C14-E14)</f>
        <v/>
      </c>
      <c r="E14" s="31">
        <f>IFERROR(ROUND(F13*($C$5/100/12),0),0)</f>
        <v/>
      </c>
      <c r="F14" s="30">
        <f>MAX(0,F13-D14)</f>
        <v/>
      </c>
      <c r="G14" s="32">
        <f>IFERROR(ROUND((1-F14/$C$4)*100,1)&amp;"%","完済")</f>
        <v/>
      </c>
    </row>
    <row r="15" ht="18" customHeight="1">
      <c r="A15" s="33" t="n">
        <v>6</v>
      </c>
      <c r="B15" s="33" t="inlineStr">
        <is>
          <t>2026年12月</t>
        </is>
      </c>
      <c r="C15" s="34">
        <f>IF(F14&lt;=0,0,MIN($C$7,F14+F14*($C$5/100/12)))</f>
        <v/>
      </c>
      <c r="D15" s="31">
        <f>MAX(0,C15-E15)</f>
        <v/>
      </c>
      <c r="E15" s="31">
        <f>IFERROR(ROUND(F14*($C$5/100/12),0),0)</f>
        <v/>
      </c>
      <c r="F15" s="34">
        <f>MAX(0,F14-D15)</f>
        <v/>
      </c>
      <c r="G15" s="32">
        <f>IFERROR(ROUND((1-F15/$C$4)*100,1)&amp;"%","完済")</f>
        <v/>
      </c>
    </row>
    <row r="16" ht="18" customHeight="1">
      <c r="A16" s="29" t="n">
        <v>7</v>
      </c>
      <c r="B16" s="29" t="inlineStr">
        <is>
          <t>2027年1月</t>
        </is>
      </c>
      <c r="C16" s="30">
        <f>IF(F15&lt;=0,0,MIN($C$7,F15+F15*($C$5/100/12)))</f>
        <v/>
      </c>
      <c r="D16" s="31">
        <f>MAX(0,C16-E16)</f>
        <v/>
      </c>
      <c r="E16" s="31">
        <f>IFERROR(ROUND(F15*($C$5/100/12),0),0)</f>
        <v/>
      </c>
      <c r="F16" s="30">
        <f>MAX(0,F15-D16)</f>
        <v/>
      </c>
      <c r="G16" s="32">
        <f>IFERROR(ROUND((1-F16/$C$4)*100,1)&amp;"%","完済")</f>
        <v/>
      </c>
    </row>
    <row r="17" ht="18" customHeight="1">
      <c r="A17" s="33" t="n">
        <v>8</v>
      </c>
      <c r="B17" s="33" t="inlineStr">
        <is>
          <t>2027年2月</t>
        </is>
      </c>
      <c r="C17" s="34">
        <f>IF(F16&lt;=0,0,MIN($C$7,F16+F16*($C$5/100/12)))</f>
        <v/>
      </c>
      <c r="D17" s="31">
        <f>MAX(0,C17-E17)</f>
        <v/>
      </c>
      <c r="E17" s="31">
        <f>IFERROR(ROUND(F16*($C$5/100/12),0),0)</f>
        <v/>
      </c>
      <c r="F17" s="34">
        <f>MAX(0,F16-D17)</f>
        <v/>
      </c>
      <c r="G17" s="32">
        <f>IFERROR(ROUND((1-F17/$C$4)*100,1)&amp;"%","完済")</f>
        <v/>
      </c>
    </row>
    <row r="18" ht="18" customHeight="1">
      <c r="A18" s="29" t="n">
        <v>9</v>
      </c>
      <c r="B18" s="29" t="inlineStr">
        <is>
          <t>2027年3月</t>
        </is>
      </c>
      <c r="C18" s="30">
        <f>IF(F17&lt;=0,0,MIN($C$7,F17+F17*($C$5/100/12)))</f>
        <v/>
      </c>
      <c r="D18" s="31">
        <f>MAX(0,C18-E18)</f>
        <v/>
      </c>
      <c r="E18" s="31">
        <f>IFERROR(ROUND(F17*($C$5/100/12),0),0)</f>
        <v/>
      </c>
      <c r="F18" s="30">
        <f>MAX(0,F17-D18)</f>
        <v/>
      </c>
      <c r="G18" s="32">
        <f>IFERROR(ROUND((1-F18/$C$4)*100,1)&amp;"%","完済")</f>
        <v/>
      </c>
    </row>
    <row r="19" ht="18" customHeight="1">
      <c r="A19" s="33" t="n">
        <v>10</v>
      </c>
      <c r="B19" s="33" t="inlineStr">
        <is>
          <t>2027年4月</t>
        </is>
      </c>
      <c r="C19" s="34">
        <f>IF(F18&lt;=0,0,MIN($C$7,F18+F18*($C$5/100/12)))</f>
        <v/>
      </c>
      <c r="D19" s="31">
        <f>MAX(0,C19-E19)</f>
        <v/>
      </c>
      <c r="E19" s="31">
        <f>IFERROR(ROUND(F18*($C$5/100/12),0),0)</f>
        <v/>
      </c>
      <c r="F19" s="34">
        <f>MAX(0,F18-D19)</f>
        <v/>
      </c>
      <c r="G19" s="32">
        <f>IFERROR(ROUND((1-F19/$C$4)*100,1)&amp;"%","完済")</f>
        <v/>
      </c>
    </row>
    <row r="20" ht="18" customHeight="1">
      <c r="A20" s="29" t="n">
        <v>11</v>
      </c>
      <c r="B20" s="29" t="inlineStr">
        <is>
          <t>2027年5月</t>
        </is>
      </c>
      <c r="C20" s="30">
        <f>IF(F19&lt;=0,0,MIN($C$7,F19+F19*($C$5/100/12)))</f>
        <v/>
      </c>
      <c r="D20" s="31">
        <f>MAX(0,C20-E20)</f>
        <v/>
      </c>
      <c r="E20" s="31">
        <f>IFERROR(ROUND(F19*($C$5/100/12),0),0)</f>
        <v/>
      </c>
      <c r="F20" s="30">
        <f>MAX(0,F19-D20)</f>
        <v/>
      </c>
      <c r="G20" s="32">
        <f>IFERROR(ROUND((1-F20/$C$4)*100,1)&amp;"%","完済")</f>
        <v/>
      </c>
    </row>
    <row r="21" ht="18" customHeight="1">
      <c r="A21" s="33" t="n">
        <v>12</v>
      </c>
      <c r="B21" s="33" t="inlineStr">
        <is>
          <t>2027年6月</t>
        </is>
      </c>
      <c r="C21" s="34">
        <f>IF(F20&lt;=0,0,MIN($C$7,F20+F20*($C$5/100/12)))</f>
        <v/>
      </c>
      <c r="D21" s="31">
        <f>MAX(0,C21-E21)</f>
        <v/>
      </c>
      <c r="E21" s="31">
        <f>IFERROR(ROUND(F20*($C$5/100/12),0),0)</f>
        <v/>
      </c>
      <c r="F21" s="34">
        <f>MAX(0,F20-D21)</f>
        <v/>
      </c>
      <c r="G21" s="32">
        <f>IFERROR(ROUND((1-F21/$C$4)*100,1)&amp;"%","完済")</f>
        <v/>
      </c>
    </row>
    <row r="22" ht="18" customHeight="1">
      <c r="A22" s="29" t="n">
        <v>13</v>
      </c>
      <c r="B22" s="29" t="inlineStr">
        <is>
          <t>2027年7月</t>
        </is>
      </c>
      <c r="C22" s="30">
        <f>IF(F21&lt;=0,0,MIN($C$7,F21+F21*($C$5/100/12)))</f>
        <v/>
      </c>
      <c r="D22" s="31">
        <f>MAX(0,C22-E22)</f>
        <v/>
      </c>
      <c r="E22" s="31">
        <f>IFERROR(ROUND(F21*($C$5/100/12),0),0)</f>
        <v/>
      </c>
      <c r="F22" s="30">
        <f>MAX(0,F21-D22)</f>
        <v/>
      </c>
      <c r="G22" s="32">
        <f>IFERROR(ROUND((1-F22/$C$4)*100,1)&amp;"%","完済")</f>
        <v/>
      </c>
    </row>
    <row r="23" ht="18" customHeight="1">
      <c r="A23" s="33" t="n">
        <v>14</v>
      </c>
      <c r="B23" s="33" t="inlineStr">
        <is>
          <t>2027年8月</t>
        </is>
      </c>
      <c r="C23" s="34">
        <f>IF(F22&lt;=0,0,MIN($C$7,F22+F22*($C$5/100/12)))</f>
        <v/>
      </c>
      <c r="D23" s="31">
        <f>MAX(0,C23-E23)</f>
        <v/>
      </c>
      <c r="E23" s="31">
        <f>IFERROR(ROUND(F22*($C$5/100/12),0),0)</f>
        <v/>
      </c>
      <c r="F23" s="34">
        <f>MAX(0,F22-D23)</f>
        <v/>
      </c>
      <c r="G23" s="32">
        <f>IFERROR(ROUND((1-F23/$C$4)*100,1)&amp;"%","完済")</f>
        <v/>
      </c>
    </row>
    <row r="24" ht="18" customHeight="1">
      <c r="A24" s="29" t="n">
        <v>15</v>
      </c>
      <c r="B24" s="29" t="inlineStr">
        <is>
          <t>2027年9月</t>
        </is>
      </c>
      <c r="C24" s="30">
        <f>IF(F23&lt;=0,0,MIN($C$7,F23+F23*($C$5/100/12)))</f>
        <v/>
      </c>
      <c r="D24" s="31">
        <f>MAX(0,C24-E24)</f>
        <v/>
      </c>
      <c r="E24" s="31">
        <f>IFERROR(ROUND(F23*($C$5/100/12),0),0)</f>
        <v/>
      </c>
      <c r="F24" s="30">
        <f>MAX(0,F23-D24)</f>
        <v/>
      </c>
      <c r="G24" s="32">
        <f>IFERROR(ROUND((1-F24/$C$4)*100,1)&amp;"%","完済")</f>
        <v/>
      </c>
    </row>
    <row r="25" ht="18" customHeight="1">
      <c r="A25" s="33" t="n">
        <v>16</v>
      </c>
      <c r="B25" s="33" t="inlineStr">
        <is>
          <t>2027年10月</t>
        </is>
      </c>
      <c r="C25" s="34">
        <f>IF(F24&lt;=0,0,MIN($C$7,F24+F24*($C$5/100/12)))</f>
        <v/>
      </c>
      <c r="D25" s="31">
        <f>MAX(0,C25-E25)</f>
        <v/>
      </c>
      <c r="E25" s="31">
        <f>IFERROR(ROUND(F24*($C$5/100/12),0),0)</f>
        <v/>
      </c>
      <c r="F25" s="34">
        <f>MAX(0,F24-D25)</f>
        <v/>
      </c>
      <c r="G25" s="32">
        <f>IFERROR(ROUND((1-F25/$C$4)*100,1)&amp;"%","完済")</f>
        <v/>
      </c>
    </row>
    <row r="26" ht="18" customHeight="1">
      <c r="A26" s="29" t="n">
        <v>17</v>
      </c>
      <c r="B26" s="29" t="inlineStr">
        <is>
          <t>2027年11月</t>
        </is>
      </c>
      <c r="C26" s="30">
        <f>IF(F25&lt;=0,0,MIN($C$7,F25+F25*($C$5/100/12)))</f>
        <v/>
      </c>
      <c r="D26" s="31">
        <f>MAX(0,C26-E26)</f>
        <v/>
      </c>
      <c r="E26" s="31">
        <f>IFERROR(ROUND(F25*($C$5/100/12),0),0)</f>
        <v/>
      </c>
      <c r="F26" s="30">
        <f>MAX(0,F25-D26)</f>
        <v/>
      </c>
      <c r="G26" s="32">
        <f>IFERROR(ROUND((1-F26/$C$4)*100,1)&amp;"%","完済")</f>
        <v/>
      </c>
    </row>
    <row r="27" ht="18" customHeight="1">
      <c r="A27" s="33" t="n">
        <v>18</v>
      </c>
      <c r="B27" s="33" t="inlineStr">
        <is>
          <t>2027年12月</t>
        </is>
      </c>
      <c r="C27" s="34">
        <f>IF(F26&lt;=0,0,MIN($C$7,F26+F26*($C$5/100/12)))</f>
        <v/>
      </c>
      <c r="D27" s="31">
        <f>MAX(0,C27-E27)</f>
        <v/>
      </c>
      <c r="E27" s="31">
        <f>IFERROR(ROUND(F26*($C$5/100/12),0),0)</f>
        <v/>
      </c>
      <c r="F27" s="34">
        <f>MAX(0,F26-D27)</f>
        <v/>
      </c>
      <c r="G27" s="32">
        <f>IFERROR(ROUND((1-F27/$C$4)*100,1)&amp;"%","完済")</f>
        <v/>
      </c>
    </row>
    <row r="28" ht="18" customHeight="1">
      <c r="A28" s="29" t="n">
        <v>19</v>
      </c>
      <c r="B28" s="29" t="inlineStr">
        <is>
          <t>2028年1月</t>
        </is>
      </c>
      <c r="C28" s="30">
        <f>IF(F27&lt;=0,0,MIN($C$7,F27+F27*($C$5/100/12)))</f>
        <v/>
      </c>
      <c r="D28" s="31">
        <f>MAX(0,C28-E28)</f>
        <v/>
      </c>
      <c r="E28" s="31">
        <f>IFERROR(ROUND(F27*($C$5/100/12),0),0)</f>
        <v/>
      </c>
      <c r="F28" s="30">
        <f>MAX(0,F27-D28)</f>
        <v/>
      </c>
      <c r="G28" s="32">
        <f>IFERROR(ROUND((1-F28/$C$4)*100,1)&amp;"%","完済")</f>
        <v/>
      </c>
    </row>
    <row r="29" ht="18" customHeight="1">
      <c r="A29" s="33" t="n">
        <v>20</v>
      </c>
      <c r="B29" s="33" t="inlineStr">
        <is>
          <t>2028年2月</t>
        </is>
      </c>
      <c r="C29" s="34">
        <f>IF(F28&lt;=0,0,MIN($C$7,F28+F28*($C$5/100/12)))</f>
        <v/>
      </c>
      <c r="D29" s="31">
        <f>MAX(0,C29-E29)</f>
        <v/>
      </c>
      <c r="E29" s="31">
        <f>IFERROR(ROUND(F28*($C$5/100/12),0),0)</f>
        <v/>
      </c>
      <c r="F29" s="34">
        <f>MAX(0,F28-D29)</f>
        <v/>
      </c>
      <c r="G29" s="32">
        <f>IFERROR(ROUND((1-F29/$C$4)*100,1)&amp;"%","完済")</f>
        <v/>
      </c>
    </row>
    <row r="30" ht="18" customHeight="1">
      <c r="A30" s="29" t="n">
        <v>21</v>
      </c>
      <c r="B30" s="29" t="inlineStr">
        <is>
          <t>2028年3月</t>
        </is>
      </c>
      <c r="C30" s="30">
        <f>IF(F29&lt;=0,0,MIN($C$7,F29+F29*($C$5/100/12)))</f>
        <v/>
      </c>
      <c r="D30" s="31">
        <f>MAX(0,C30-E30)</f>
        <v/>
      </c>
      <c r="E30" s="31">
        <f>IFERROR(ROUND(F29*($C$5/100/12),0),0)</f>
        <v/>
      </c>
      <c r="F30" s="30">
        <f>MAX(0,F29-D30)</f>
        <v/>
      </c>
      <c r="G30" s="32">
        <f>IFERROR(ROUND((1-F30/$C$4)*100,1)&amp;"%","完済")</f>
        <v/>
      </c>
    </row>
    <row r="31" ht="18" customHeight="1">
      <c r="A31" s="33" t="n">
        <v>22</v>
      </c>
      <c r="B31" s="33" t="inlineStr">
        <is>
          <t>2028年4月</t>
        </is>
      </c>
      <c r="C31" s="34">
        <f>IF(F30&lt;=0,0,MIN($C$7,F30+F30*($C$5/100/12)))</f>
        <v/>
      </c>
      <c r="D31" s="31">
        <f>MAX(0,C31-E31)</f>
        <v/>
      </c>
      <c r="E31" s="31">
        <f>IFERROR(ROUND(F30*($C$5/100/12),0),0)</f>
        <v/>
      </c>
      <c r="F31" s="34">
        <f>MAX(0,F30-D31)</f>
        <v/>
      </c>
      <c r="G31" s="32">
        <f>IFERROR(ROUND((1-F31/$C$4)*100,1)&amp;"%","完済")</f>
        <v/>
      </c>
    </row>
    <row r="32" ht="18" customHeight="1">
      <c r="A32" s="29" t="n">
        <v>23</v>
      </c>
      <c r="B32" s="29" t="inlineStr">
        <is>
          <t>2028年5月</t>
        </is>
      </c>
      <c r="C32" s="30">
        <f>IF(F31&lt;=0,0,MIN($C$7,F31+F31*($C$5/100/12)))</f>
        <v/>
      </c>
      <c r="D32" s="31">
        <f>MAX(0,C32-E32)</f>
        <v/>
      </c>
      <c r="E32" s="31">
        <f>IFERROR(ROUND(F31*($C$5/100/12),0),0)</f>
        <v/>
      </c>
      <c r="F32" s="30">
        <f>MAX(0,F31-D32)</f>
        <v/>
      </c>
      <c r="G32" s="32">
        <f>IFERROR(ROUND((1-F32/$C$4)*100,1)&amp;"%","完済")</f>
        <v/>
      </c>
    </row>
    <row r="33" ht="18" customHeight="1">
      <c r="A33" s="33" t="n">
        <v>24</v>
      </c>
      <c r="B33" s="33" t="inlineStr">
        <is>
          <t>2028年6月</t>
        </is>
      </c>
      <c r="C33" s="34">
        <f>IF(F32&lt;=0,0,MIN($C$7,F32+F32*($C$5/100/12)))</f>
        <v/>
      </c>
      <c r="D33" s="31">
        <f>MAX(0,C33-E33)</f>
        <v/>
      </c>
      <c r="E33" s="31">
        <f>IFERROR(ROUND(F32*($C$5/100/12),0),0)</f>
        <v/>
      </c>
      <c r="F33" s="34">
        <f>MAX(0,F32-D33)</f>
        <v/>
      </c>
      <c r="G33" s="32">
        <f>IFERROR(ROUND((1-F33/$C$4)*100,1)&amp;"%","完済")</f>
        <v/>
      </c>
    </row>
    <row r="34" ht="18" customHeight="1">
      <c r="A34" s="29" t="n">
        <v>25</v>
      </c>
      <c r="B34" s="29" t="inlineStr">
        <is>
          <t>2028年7月</t>
        </is>
      </c>
      <c r="C34" s="30">
        <f>IF(F33&lt;=0,0,MIN($C$7,F33+F33*($C$5/100/12)))</f>
        <v/>
      </c>
      <c r="D34" s="31">
        <f>MAX(0,C34-E34)</f>
        <v/>
      </c>
      <c r="E34" s="31">
        <f>IFERROR(ROUND(F33*($C$5/100/12),0),0)</f>
        <v/>
      </c>
      <c r="F34" s="30">
        <f>MAX(0,F33-D34)</f>
        <v/>
      </c>
      <c r="G34" s="32">
        <f>IFERROR(ROUND((1-F34/$C$4)*100,1)&amp;"%","完済")</f>
        <v/>
      </c>
    </row>
    <row r="35" ht="18" customHeight="1">
      <c r="A35" s="33" t="n">
        <v>26</v>
      </c>
      <c r="B35" s="33" t="inlineStr">
        <is>
          <t>2028年8月</t>
        </is>
      </c>
      <c r="C35" s="34">
        <f>IF(F34&lt;=0,0,MIN($C$7,F34+F34*($C$5/100/12)))</f>
        <v/>
      </c>
      <c r="D35" s="31">
        <f>MAX(0,C35-E35)</f>
        <v/>
      </c>
      <c r="E35" s="31">
        <f>IFERROR(ROUND(F34*($C$5/100/12),0),0)</f>
        <v/>
      </c>
      <c r="F35" s="34">
        <f>MAX(0,F34-D35)</f>
        <v/>
      </c>
      <c r="G35" s="32">
        <f>IFERROR(ROUND((1-F35/$C$4)*100,1)&amp;"%","完済")</f>
        <v/>
      </c>
    </row>
    <row r="36" ht="18" customHeight="1">
      <c r="A36" s="29" t="n">
        <v>27</v>
      </c>
      <c r="B36" s="29" t="inlineStr">
        <is>
          <t>2028年9月</t>
        </is>
      </c>
      <c r="C36" s="30">
        <f>IF(F35&lt;=0,0,MIN($C$7,F35+F35*($C$5/100/12)))</f>
        <v/>
      </c>
      <c r="D36" s="31">
        <f>MAX(0,C36-E36)</f>
        <v/>
      </c>
      <c r="E36" s="31">
        <f>IFERROR(ROUND(F35*($C$5/100/12),0),0)</f>
        <v/>
      </c>
      <c r="F36" s="30">
        <f>MAX(0,F35-D36)</f>
        <v/>
      </c>
      <c r="G36" s="32">
        <f>IFERROR(ROUND((1-F36/$C$4)*100,1)&amp;"%","完済")</f>
        <v/>
      </c>
    </row>
    <row r="37" ht="18" customHeight="1">
      <c r="A37" s="33" t="n">
        <v>28</v>
      </c>
      <c r="B37" s="33" t="inlineStr">
        <is>
          <t>2028年10月</t>
        </is>
      </c>
      <c r="C37" s="34">
        <f>IF(F36&lt;=0,0,MIN($C$7,F36+F36*($C$5/100/12)))</f>
        <v/>
      </c>
      <c r="D37" s="31">
        <f>MAX(0,C37-E37)</f>
        <v/>
      </c>
      <c r="E37" s="31">
        <f>IFERROR(ROUND(F36*($C$5/100/12),0),0)</f>
        <v/>
      </c>
      <c r="F37" s="34">
        <f>MAX(0,F36-D37)</f>
        <v/>
      </c>
      <c r="G37" s="32">
        <f>IFERROR(ROUND((1-F37/$C$4)*100,1)&amp;"%","完済")</f>
        <v/>
      </c>
    </row>
    <row r="38" ht="18" customHeight="1">
      <c r="A38" s="29" t="n">
        <v>29</v>
      </c>
      <c r="B38" s="29" t="inlineStr">
        <is>
          <t>2028年11月</t>
        </is>
      </c>
      <c r="C38" s="30">
        <f>IF(F37&lt;=0,0,MIN($C$7,F37+F37*($C$5/100/12)))</f>
        <v/>
      </c>
      <c r="D38" s="31">
        <f>MAX(0,C38-E38)</f>
        <v/>
      </c>
      <c r="E38" s="31">
        <f>IFERROR(ROUND(F37*($C$5/100/12),0),0)</f>
        <v/>
      </c>
      <c r="F38" s="30">
        <f>MAX(0,F37-D38)</f>
        <v/>
      </c>
      <c r="G38" s="32">
        <f>IFERROR(ROUND((1-F38/$C$4)*100,1)&amp;"%","完済")</f>
        <v/>
      </c>
    </row>
    <row r="39" ht="18" customHeight="1">
      <c r="A39" s="33" t="n">
        <v>30</v>
      </c>
      <c r="B39" s="33" t="inlineStr">
        <is>
          <t>2028年12月</t>
        </is>
      </c>
      <c r="C39" s="34">
        <f>IF(F38&lt;=0,0,MIN($C$7,F38+F38*($C$5/100/12)))</f>
        <v/>
      </c>
      <c r="D39" s="31">
        <f>MAX(0,C39-E39)</f>
        <v/>
      </c>
      <c r="E39" s="31">
        <f>IFERROR(ROUND(F38*($C$5/100/12),0),0)</f>
        <v/>
      </c>
      <c r="F39" s="34">
        <f>MAX(0,F38-D39)</f>
        <v/>
      </c>
      <c r="G39" s="32">
        <f>IFERROR(ROUND((1-F39/$C$4)*100,1)&amp;"%","完済")</f>
        <v/>
      </c>
    </row>
    <row r="40" ht="18" customHeight="1">
      <c r="A40" s="29" t="n">
        <v>31</v>
      </c>
      <c r="B40" s="29" t="inlineStr">
        <is>
          <t>2029年1月</t>
        </is>
      </c>
      <c r="C40" s="30">
        <f>IF(F39&lt;=0,0,MIN($C$7,F39+F39*($C$5/100/12)))</f>
        <v/>
      </c>
      <c r="D40" s="31">
        <f>MAX(0,C40-E40)</f>
        <v/>
      </c>
      <c r="E40" s="31">
        <f>IFERROR(ROUND(F39*($C$5/100/12),0),0)</f>
        <v/>
      </c>
      <c r="F40" s="30">
        <f>MAX(0,F39-D40)</f>
        <v/>
      </c>
      <c r="G40" s="32">
        <f>IFERROR(ROUND((1-F40/$C$4)*100,1)&amp;"%","完済")</f>
        <v/>
      </c>
    </row>
    <row r="41" ht="18" customHeight="1">
      <c r="A41" s="33" t="n">
        <v>32</v>
      </c>
      <c r="B41" s="33" t="inlineStr">
        <is>
          <t>2029年2月</t>
        </is>
      </c>
      <c r="C41" s="34">
        <f>IF(F40&lt;=0,0,MIN($C$7,F40+F40*($C$5/100/12)))</f>
        <v/>
      </c>
      <c r="D41" s="31">
        <f>MAX(0,C41-E41)</f>
        <v/>
      </c>
      <c r="E41" s="31">
        <f>IFERROR(ROUND(F40*($C$5/100/12),0),0)</f>
        <v/>
      </c>
      <c r="F41" s="34">
        <f>MAX(0,F40-D41)</f>
        <v/>
      </c>
      <c r="G41" s="32">
        <f>IFERROR(ROUND((1-F41/$C$4)*100,1)&amp;"%","完済")</f>
        <v/>
      </c>
    </row>
    <row r="42" ht="18" customHeight="1">
      <c r="A42" s="29" t="n">
        <v>33</v>
      </c>
      <c r="B42" s="29" t="inlineStr">
        <is>
          <t>2029年3月</t>
        </is>
      </c>
      <c r="C42" s="30">
        <f>IF(F41&lt;=0,0,MIN($C$7,F41+F41*($C$5/100/12)))</f>
        <v/>
      </c>
      <c r="D42" s="31">
        <f>MAX(0,C42-E42)</f>
        <v/>
      </c>
      <c r="E42" s="31">
        <f>IFERROR(ROUND(F41*($C$5/100/12),0),0)</f>
        <v/>
      </c>
      <c r="F42" s="30">
        <f>MAX(0,F41-D42)</f>
        <v/>
      </c>
      <c r="G42" s="32">
        <f>IFERROR(ROUND((1-F42/$C$4)*100,1)&amp;"%","完済")</f>
        <v/>
      </c>
    </row>
    <row r="43" ht="18" customHeight="1">
      <c r="A43" s="33" t="n">
        <v>34</v>
      </c>
      <c r="B43" s="33" t="inlineStr">
        <is>
          <t>2029年4月</t>
        </is>
      </c>
      <c r="C43" s="34">
        <f>IF(F42&lt;=0,0,MIN($C$7,F42+F42*($C$5/100/12)))</f>
        <v/>
      </c>
      <c r="D43" s="31">
        <f>MAX(0,C43-E43)</f>
        <v/>
      </c>
      <c r="E43" s="31">
        <f>IFERROR(ROUND(F42*($C$5/100/12),0),0)</f>
        <v/>
      </c>
      <c r="F43" s="34">
        <f>MAX(0,F42-D43)</f>
        <v/>
      </c>
      <c r="G43" s="32">
        <f>IFERROR(ROUND((1-F43/$C$4)*100,1)&amp;"%","完済")</f>
        <v/>
      </c>
    </row>
    <row r="44" ht="18" customHeight="1">
      <c r="A44" s="29" t="n">
        <v>35</v>
      </c>
      <c r="B44" s="29" t="inlineStr">
        <is>
          <t>2029年5月</t>
        </is>
      </c>
      <c r="C44" s="30">
        <f>IF(F43&lt;=0,0,MIN($C$7,F43+F43*($C$5/100/12)))</f>
        <v/>
      </c>
      <c r="D44" s="31">
        <f>MAX(0,C44-E44)</f>
        <v/>
      </c>
      <c r="E44" s="31">
        <f>IFERROR(ROUND(F43*($C$5/100/12),0),0)</f>
        <v/>
      </c>
      <c r="F44" s="30">
        <f>MAX(0,F43-D44)</f>
        <v/>
      </c>
      <c r="G44" s="32">
        <f>IFERROR(ROUND((1-F44/$C$4)*100,1)&amp;"%","完済")</f>
        <v/>
      </c>
    </row>
    <row r="45" ht="18" customHeight="1">
      <c r="A45" s="33" t="n">
        <v>36</v>
      </c>
      <c r="B45" s="33" t="inlineStr">
        <is>
          <t>2029年6月</t>
        </is>
      </c>
      <c r="C45" s="34">
        <f>IF(F44&lt;=0,0,MIN($C$7,F44+F44*($C$5/100/12)))</f>
        <v/>
      </c>
      <c r="D45" s="31">
        <f>MAX(0,C45-E45)</f>
        <v/>
      </c>
      <c r="E45" s="31">
        <f>IFERROR(ROUND(F44*($C$5/100/12),0),0)</f>
        <v/>
      </c>
      <c r="F45" s="34">
        <f>MAX(0,F44-D45)</f>
        <v/>
      </c>
      <c r="G45" s="32">
        <f>IFERROR(ROUND((1-F45/$C$4)*100,1)&amp;"%","完済")</f>
        <v/>
      </c>
    </row>
    <row r="46" ht="18" customHeight="1">
      <c r="A46" s="29" t="n">
        <v>37</v>
      </c>
      <c r="B46" s="29" t="inlineStr">
        <is>
          <t>2029年7月</t>
        </is>
      </c>
      <c r="C46" s="30">
        <f>IF(F45&lt;=0,0,MIN($C$7,F45+F45*($C$5/100/12)))</f>
        <v/>
      </c>
      <c r="D46" s="31">
        <f>MAX(0,C46-E46)</f>
        <v/>
      </c>
      <c r="E46" s="31">
        <f>IFERROR(ROUND(F45*($C$5/100/12),0),0)</f>
        <v/>
      </c>
      <c r="F46" s="30">
        <f>MAX(0,F45-D46)</f>
        <v/>
      </c>
      <c r="G46" s="32">
        <f>IFERROR(ROUND((1-F46/$C$4)*100,1)&amp;"%","完済")</f>
        <v/>
      </c>
    </row>
    <row r="47" ht="18" customHeight="1">
      <c r="A47" s="33" t="n">
        <v>38</v>
      </c>
      <c r="B47" s="33" t="inlineStr">
        <is>
          <t>2029年8月</t>
        </is>
      </c>
      <c r="C47" s="34">
        <f>IF(F46&lt;=0,0,MIN($C$7,F46+F46*($C$5/100/12)))</f>
        <v/>
      </c>
      <c r="D47" s="31">
        <f>MAX(0,C47-E47)</f>
        <v/>
      </c>
      <c r="E47" s="31">
        <f>IFERROR(ROUND(F46*($C$5/100/12),0),0)</f>
        <v/>
      </c>
      <c r="F47" s="34">
        <f>MAX(0,F46-D47)</f>
        <v/>
      </c>
      <c r="G47" s="32">
        <f>IFERROR(ROUND((1-F47/$C$4)*100,1)&amp;"%","完済")</f>
        <v/>
      </c>
    </row>
    <row r="48" ht="18" customHeight="1">
      <c r="A48" s="29" t="n">
        <v>39</v>
      </c>
      <c r="B48" s="29" t="inlineStr">
        <is>
          <t>2029年9月</t>
        </is>
      </c>
      <c r="C48" s="30">
        <f>IF(F47&lt;=0,0,MIN($C$7,F47+F47*($C$5/100/12)))</f>
        <v/>
      </c>
      <c r="D48" s="31">
        <f>MAX(0,C48-E48)</f>
        <v/>
      </c>
      <c r="E48" s="31">
        <f>IFERROR(ROUND(F47*($C$5/100/12),0),0)</f>
        <v/>
      </c>
      <c r="F48" s="30">
        <f>MAX(0,F47-D48)</f>
        <v/>
      </c>
      <c r="G48" s="32">
        <f>IFERROR(ROUND((1-F48/$C$4)*100,1)&amp;"%","完済")</f>
        <v/>
      </c>
    </row>
    <row r="49" ht="18" customHeight="1">
      <c r="A49" s="33" t="n">
        <v>40</v>
      </c>
      <c r="B49" s="33" t="inlineStr">
        <is>
          <t>2029年10月</t>
        </is>
      </c>
      <c r="C49" s="34">
        <f>IF(F48&lt;=0,0,MIN($C$7,F48+F48*($C$5/100/12)))</f>
        <v/>
      </c>
      <c r="D49" s="31">
        <f>MAX(0,C49-E49)</f>
        <v/>
      </c>
      <c r="E49" s="31">
        <f>IFERROR(ROUND(F48*($C$5/100/12),0),0)</f>
        <v/>
      </c>
      <c r="F49" s="34">
        <f>MAX(0,F48-D49)</f>
        <v/>
      </c>
      <c r="G49" s="32">
        <f>IFERROR(ROUND((1-F49/$C$4)*100,1)&amp;"%","完済")</f>
        <v/>
      </c>
    </row>
    <row r="50" ht="18" customHeight="1">
      <c r="A50" s="29" t="n">
        <v>41</v>
      </c>
      <c r="B50" s="29" t="inlineStr">
        <is>
          <t>2029年11月</t>
        </is>
      </c>
      <c r="C50" s="30">
        <f>IF(F49&lt;=0,0,MIN($C$7,F49+F49*($C$5/100/12)))</f>
        <v/>
      </c>
      <c r="D50" s="31">
        <f>MAX(0,C50-E50)</f>
        <v/>
      </c>
      <c r="E50" s="31">
        <f>IFERROR(ROUND(F49*($C$5/100/12),0),0)</f>
        <v/>
      </c>
      <c r="F50" s="30">
        <f>MAX(0,F49-D50)</f>
        <v/>
      </c>
      <c r="G50" s="32">
        <f>IFERROR(ROUND((1-F50/$C$4)*100,1)&amp;"%","完済")</f>
        <v/>
      </c>
    </row>
    <row r="51" ht="18" customHeight="1">
      <c r="A51" s="33" t="n">
        <v>42</v>
      </c>
      <c r="B51" s="33" t="inlineStr">
        <is>
          <t>2029年12月</t>
        </is>
      </c>
      <c r="C51" s="34">
        <f>IF(F50&lt;=0,0,MIN($C$7,F50+F50*($C$5/100/12)))</f>
        <v/>
      </c>
      <c r="D51" s="31">
        <f>MAX(0,C51-E51)</f>
        <v/>
      </c>
      <c r="E51" s="31">
        <f>IFERROR(ROUND(F50*($C$5/100/12),0),0)</f>
        <v/>
      </c>
      <c r="F51" s="34">
        <f>MAX(0,F50-D51)</f>
        <v/>
      </c>
      <c r="G51" s="32">
        <f>IFERROR(ROUND((1-F51/$C$4)*100,1)&amp;"%","完済")</f>
        <v/>
      </c>
    </row>
    <row r="52" ht="18" customHeight="1">
      <c r="A52" s="29" t="n">
        <v>43</v>
      </c>
      <c r="B52" s="29" t="inlineStr">
        <is>
          <t>2030年1月</t>
        </is>
      </c>
      <c r="C52" s="30">
        <f>IF(F51&lt;=0,0,MIN($C$7,F51+F51*($C$5/100/12)))</f>
        <v/>
      </c>
      <c r="D52" s="31">
        <f>MAX(0,C52-E52)</f>
        <v/>
      </c>
      <c r="E52" s="31">
        <f>IFERROR(ROUND(F51*($C$5/100/12),0),0)</f>
        <v/>
      </c>
      <c r="F52" s="30">
        <f>MAX(0,F51-D52)</f>
        <v/>
      </c>
      <c r="G52" s="32">
        <f>IFERROR(ROUND((1-F52/$C$4)*100,1)&amp;"%","完済")</f>
        <v/>
      </c>
    </row>
    <row r="53" ht="18" customHeight="1">
      <c r="A53" s="33" t="n">
        <v>44</v>
      </c>
      <c r="B53" s="33" t="inlineStr">
        <is>
          <t>2030年2月</t>
        </is>
      </c>
      <c r="C53" s="34">
        <f>IF(F52&lt;=0,0,MIN($C$7,F52+F52*($C$5/100/12)))</f>
        <v/>
      </c>
      <c r="D53" s="31">
        <f>MAX(0,C53-E53)</f>
        <v/>
      </c>
      <c r="E53" s="31">
        <f>IFERROR(ROUND(F52*($C$5/100/12),0),0)</f>
        <v/>
      </c>
      <c r="F53" s="34">
        <f>MAX(0,F52-D53)</f>
        <v/>
      </c>
      <c r="G53" s="32">
        <f>IFERROR(ROUND((1-F53/$C$4)*100,1)&amp;"%","完済")</f>
        <v/>
      </c>
    </row>
    <row r="54" ht="18" customHeight="1">
      <c r="A54" s="29" t="n">
        <v>45</v>
      </c>
      <c r="B54" s="29" t="inlineStr">
        <is>
          <t>2030年3月</t>
        </is>
      </c>
      <c r="C54" s="30">
        <f>IF(F53&lt;=0,0,MIN($C$7,F53+F53*($C$5/100/12)))</f>
        <v/>
      </c>
      <c r="D54" s="31">
        <f>MAX(0,C54-E54)</f>
        <v/>
      </c>
      <c r="E54" s="31">
        <f>IFERROR(ROUND(F53*($C$5/100/12),0),0)</f>
        <v/>
      </c>
      <c r="F54" s="30">
        <f>MAX(0,F53-D54)</f>
        <v/>
      </c>
      <c r="G54" s="32">
        <f>IFERROR(ROUND((1-F54/$C$4)*100,1)&amp;"%","完済")</f>
        <v/>
      </c>
    </row>
    <row r="55" ht="18" customHeight="1">
      <c r="A55" s="33" t="n">
        <v>46</v>
      </c>
      <c r="B55" s="33" t="inlineStr">
        <is>
          <t>2030年4月</t>
        </is>
      </c>
      <c r="C55" s="34">
        <f>IF(F54&lt;=0,0,MIN($C$7,F54+F54*($C$5/100/12)))</f>
        <v/>
      </c>
      <c r="D55" s="31">
        <f>MAX(0,C55-E55)</f>
        <v/>
      </c>
      <c r="E55" s="31">
        <f>IFERROR(ROUND(F54*($C$5/100/12),0),0)</f>
        <v/>
      </c>
      <c r="F55" s="34">
        <f>MAX(0,F54-D55)</f>
        <v/>
      </c>
      <c r="G55" s="32">
        <f>IFERROR(ROUND((1-F55/$C$4)*100,1)&amp;"%","完済")</f>
        <v/>
      </c>
    </row>
    <row r="56" ht="18" customHeight="1">
      <c r="A56" s="29" t="n">
        <v>47</v>
      </c>
      <c r="B56" s="29" t="inlineStr">
        <is>
          <t>2030年5月</t>
        </is>
      </c>
      <c r="C56" s="30">
        <f>IF(F55&lt;=0,0,MIN($C$7,F55+F55*($C$5/100/12)))</f>
        <v/>
      </c>
      <c r="D56" s="31">
        <f>MAX(0,C56-E56)</f>
        <v/>
      </c>
      <c r="E56" s="31">
        <f>IFERROR(ROUND(F55*($C$5/100/12),0),0)</f>
        <v/>
      </c>
      <c r="F56" s="30">
        <f>MAX(0,F55-D56)</f>
        <v/>
      </c>
      <c r="G56" s="32">
        <f>IFERROR(ROUND((1-F56/$C$4)*100,1)&amp;"%","完済")</f>
        <v/>
      </c>
    </row>
    <row r="57" ht="18" customHeight="1">
      <c r="A57" s="33" t="n">
        <v>48</v>
      </c>
      <c r="B57" s="33" t="inlineStr">
        <is>
          <t>2030年6月</t>
        </is>
      </c>
      <c r="C57" s="34">
        <f>IF(F56&lt;=0,0,MIN($C$7,F56+F56*($C$5/100/12)))</f>
        <v/>
      </c>
      <c r="D57" s="31">
        <f>MAX(0,C57-E57)</f>
        <v/>
      </c>
      <c r="E57" s="31">
        <f>IFERROR(ROUND(F56*($C$5/100/12),0),0)</f>
        <v/>
      </c>
      <c r="F57" s="34">
        <f>MAX(0,F56-D57)</f>
        <v/>
      </c>
      <c r="G57" s="32">
        <f>IFERROR(ROUND((1-F57/$C$4)*100,1)&amp;"%","完済")</f>
        <v/>
      </c>
    </row>
    <row r="58" ht="18" customHeight="1">
      <c r="A58" s="29" t="n">
        <v>49</v>
      </c>
      <c r="B58" s="29" t="inlineStr">
        <is>
          <t>2030年7月</t>
        </is>
      </c>
      <c r="C58" s="30">
        <f>IF(F57&lt;=0,0,MIN($C$7,F57+F57*($C$5/100/12)))</f>
        <v/>
      </c>
      <c r="D58" s="31">
        <f>MAX(0,C58-E58)</f>
        <v/>
      </c>
      <c r="E58" s="31">
        <f>IFERROR(ROUND(F57*($C$5/100/12),0),0)</f>
        <v/>
      </c>
      <c r="F58" s="30">
        <f>MAX(0,F57-D58)</f>
        <v/>
      </c>
      <c r="G58" s="32">
        <f>IFERROR(ROUND((1-F58/$C$4)*100,1)&amp;"%","完済")</f>
        <v/>
      </c>
    </row>
    <row r="59" ht="18" customHeight="1">
      <c r="A59" s="33" t="n">
        <v>50</v>
      </c>
      <c r="B59" s="33" t="inlineStr">
        <is>
          <t>2030年8月</t>
        </is>
      </c>
      <c r="C59" s="34">
        <f>IF(F58&lt;=0,0,MIN($C$7,F58+F58*($C$5/100/12)))</f>
        <v/>
      </c>
      <c r="D59" s="31">
        <f>MAX(0,C59-E59)</f>
        <v/>
      </c>
      <c r="E59" s="31">
        <f>IFERROR(ROUND(F58*($C$5/100/12),0),0)</f>
        <v/>
      </c>
      <c r="F59" s="34">
        <f>MAX(0,F58-D59)</f>
        <v/>
      </c>
      <c r="G59" s="32">
        <f>IFERROR(ROUND((1-F59/$C$4)*100,1)&amp;"%","完済")</f>
        <v/>
      </c>
    </row>
    <row r="60" ht="18" customHeight="1">
      <c r="A60" s="29" t="n">
        <v>51</v>
      </c>
      <c r="B60" s="29" t="inlineStr">
        <is>
          <t>2030年9月</t>
        </is>
      </c>
      <c r="C60" s="30">
        <f>IF(F59&lt;=0,0,MIN($C$7,F59+F59*($C$5/100/12)))</f>
        <v/>
      </c>
      <c r="D60" s="31">
        <f>MAX(0,C60-E60)</f>
        <v/>
      </c>
      <c r="E60" s="31">
        <f>IFERROR(ROUND(F59*($C$5/100/12),0),0)</f>
        <v/>
      </c>
      <c r="F60" s="30">
        <f>MAX(0,F59-D60)</f>
        <v/>
      </c>
      <c r="G60" s="32">
        <f>IFERROR(ROUND((1-F60/$C$4)*100,1)&amp;"%","完済")</f>
        <v/>
      </c>
    </row>
    <row r="61" ht="18" customHeight="1">
      <c r="A61" s="33" t="n">
        <v>52</v>
      </c>
      <c r="B61" s="33" t="inlineStr">
        <is>
          <t>2030年10月</t>
        </is>
      </c>
      <c r="C61" s="34">
        <f>IF(F60&lt;=0,0,MIN($C$7,F60+F60*($C$5/100/12)))</f>
        <v/>
      </c>
      <c r="D61" s="31">
        <f>MAX(0,C61-E61)</f>
        <v/>
      </c>
      <c r="E61" s="31">
        <f>IFERROR(ROUND(F60*($C$5/100/12),0),0)</f>
        <v/>
      </c>
      <c r="F61" s="34">
        <f>MAX(0,F60-D61)</f>
        <v/>
      </c>
      <c r="G61" s="32">
        <f>IFERROR(ROUND((1-F61/$C$4)*100,1)&amp;"%","完済")</f>
        <v/>
      </c>
    </row>
    <row r="62" ht="18" customHeight="1">
      <c r="A62" s="29" t="n">
        <v>53</v>
      </c>
      <c r="B62" s="29" t="inlineStr">
        <is>
          <t>2030年11月</t>
        </is>
      </c>
      <c r="C62" s="30">
        <f>IF(F61&lt;=0,0,MIN($C$7,F61+F61*($C$5/100/12)))</f>
        <v/>
      </c>
      <c r="D62" s="31">
        <f>MAX(0,C62-E62)</f>
        <v/>
      </c>
      <c r="E62" s="31">
        <f>IFERROR(ROUND(F61*($C$5/100/12),0),0)</f>
        <v/>
      </c>
      <c r="F62" s="30">
        <f>MAX(0,F61-D62)</f>
        <v/>
      </c>
      <c r="G62" s="32">
        <f>IFERROR(ROUND((1-F62/$C$4)*100,1)&amp;"%","完済")</f>
        <v/>
      </c>
    </row>
    <row r="63" ht="18" customHeight="1">
      <c r="A63" s="33" t="n">
        <v>54</v>
      </c>
      <c r="B63" s="33" t="inlineStr">
        <is>
          <t>2030年12月</t>
        </is>
      </c>
      <c r="C63" s="34">
        <f>IF(F62&lt;=0,0,MIN($C$7,F62+F62*($C$5/100/12)))</f>
        <v/>
      </c>
      <c r="D63" s="31">
        <f>MAX(0,C63-E63)</f>
        <v/>
      </c>
      <c r="E63" s="31">
        <f>IFERROR(ROUND(F62*($C$5/100/12),0),0)</f>
        <v/>
      </c>
      <c r="F63" s="34">
        <f>MAX(0,F62-D63)</f>
        <v/>
      </c>
      <c r="G63" s="32">
        <f>IFERROR(ROUND((1-F63/$C$4)*100,1)&amp;"%","完済")</f>
        <v/>
      </c>
    </row>
    <row r="64" ht="18" customHeight="1">
      <c r="A64" s="29" t="n">
        <v>55</v>
      </c>
      <c r="B64" s="29" t="inlineStr">
        <is>
          <t>2031年1月</t>
        </is>
      </c>
      <c r="C64" s="30">
        <f>IF(F63&lt;=0,0,MIN($C$7,F63+F63*($C$5/100/12)))</f>
        <v/>
      </c>
      <c r="D64" s="31">
        <f>MAX(0,C64-E64)</f>
        <v/>
      </c>
      <c r="E64" s="31">
        <f>IFERROR(ROUND(F63*($C$5/100/12),0),0)</f>
        <v/>
      </c>
      <c r="F64" s="30">
        <f>MAX(0,F63-D64)</f>
        <v/>
      </c>
      <c r="G64" s="32">
        <f>IFERROR(ROUND((1-F64/$C$4)*100,1)&amp;"%","完済")</f>
        <v/>
      </c>
    </row>
    <row r="65" ht="18" customHeight="1">
      <c r="A65" s="33" t="n">
        <v>56</v>
      </c>
      <c r="B65" s="33" t="inlineStr">
        <is>
          <t>2031年2月</t>
        </is>
      </c>
      <c r="C65" s="34">
        <f>IF(F64&lt;=0,0,MIN($C$7,F64+F64*($C$5/100/12)))</f>
        <v/>
      </c>
      <c r="D65" s="31">
        <f>MAX(0,C65-E65)</f>
        <v/>
      </c>
      <c r="E65" s="31">
        <f>IFERROR(ROUND(F64*($C$5/100/12),0),0)</f>
        <v/>
      </c>
      <c r="F65" s="34">
        <f>MAX(0,F64-D65)</f>
        <v/>
      </c>
      <c r="G65" s="32">
        <f>IFERROR(ROUND((1-F65/$C$4)*100,1)&amp;"%","完済")</f>
        <v/>
      </c>
    </row>
    <row r="66" ht="18" customHeight="1">
      <c r="A66" s="29" t="n">
        <v>57</v>
      </c>
      <c r="B66" s="29" t="inlineStr">
        <is>
          <t>2031年3月</t>
        </is>
      </c>
      <c r="C66" s="30">
        <f>IF(F65&lt;=0,0,MIN($C$7,F65+F65*($C$5/100/12)))</f>
        <v/>
      </c>
      <c r="D66" s="31">
        <f>MAX(0,C66-E66)</f>
        <v/>
      </c>
      <c r="E66" s="31">
        <f>IFERROR(ROUND(F65*($C$5/100/12),0),0)</f>
        <v/>
      </c>
      <c r="F66" s="30">
        <f>MAX(0,F65-D66)</f>
        <v/>
      </c>
      <c r="G66" s="32">
        <f>IFERROR(ROUND((1-F66/$C$4)*100,1)&amp;"%","完済")</f>
        <v/>
      </c>
    </row>
    <row r="67" ht="18" customHeight="1">
      <c r="A67" s="33" t="n">
        <v>58</v>
      </c>
      <c r="B67" s="33" t="inlineStr">
        <is>
          <t>2031年4月</t>
        </is>
      </c>
      <c r="C67" s="34">
        <f>IF(F66&lt;=0,0,MIN($C$7,F66+F66*($C$5/100/12)))</f>
        <v/>
      </c>
      <c r="D67" s="31">
        <f>MAX(0,C67-E67)</f>
        <v/>
      </c>
      <c r="E67" s="31">
        <f>IFERROR(ROUND(F66*($C$5/100/12),0),0)</f>
        <v/>
      </c>
      <c r="F67" s="34">
        <f>MAX(0,F66-D67)</f>
        <v/>
      </c>
      <c r="G67" s="32">
        <f>IFERROR(ROUND((1-F67/$C$4)*100,1)&amp;"%","完済")</f>
        <v/>
      </c>
    </row>
    <row r="68" ht="18" customHeight="1">
      <c r="A68" s="29" t="n">
        <v>59</v>
      </c>
      <c r="B68" s="29" t="inlineStr">
        <is>
          <t>2031年5月</t>
        </is>
      </c>
      <c r="C68" s="30">
        <f>IF(F67&lt;=0,0,MIN($C$7,F67+F67*($C$5/100/12)))</f>
        <v/>
      </c>
      <c r="D68" s="31">
        <f>MAX(0,C68-E68)</f>
        <v/>
      </c>
      <c r="E68" s="31">
        <f>IFERROR(ROUND(F67*($C$5/100/12),0),0)</f>
        <v/>
      </c>
      <c r="F68" s="30">
        <f>MAX(0,F67-D68)</f>
        <v/>
      </c>
      <c r="G68" s="32">
        <f>IFERROR(ROUND((1-F68/$C$4)*100,1)&amp;"%","完済")</f>
        <v/>
      </c>
    </row>
    <row r="69" ht="18" customHeight="1">
      <c r="A69" s="33" t="n">
        <v>60</v>
      </c>
      <c r="B69" s="33" t="inlineStr">
        <is>
          <t>2031年6月</t>
        </is>
      </c>
      <c r="C69" s="34">
        <f>IF(F68&lt;=0,0,MIN($C$7,F68+F68*($C$5/100/12)))</f>
        <v/>
      </c>
      <c r="D69" s="31">
        <f>MAX(0,C69-E69)</f>
        <v/>
      </c>
      <c r="E69" s="31">
        <f>IFERROR(ROUND(F68*($C$5/100/12),0),0)</f>
        <v/>
      </c>
      <c r="F69" s="34">
        <f>MAX(0,F68-D69)</f>
        <v/>
      </c>
      <c r="G69" s="32">
        <f>IFERROR(ROUND((1-F69/$C$4)*100,1)&amp;"%","完済")</f>
        <v/>
      </c>
    </row>
    <row r="70" ht="18" customHeight="1">
      <c r="A70" s="29" t="n">
        <v>61</v>
      </c>
      <c r="B70" s="29" t="inlineStr">
        <is>
          <t>2031年7月</t>
        </is>
      </c>
      <c r="C70" s="30">
        <f>IF(F69&lt;=0,0,MIN($C$7,F69+F69*($C$5/100/12)))</f>
        <v/>
      </c>
      <c r="D70" s="31">
        <f>MAX(0,C70-E70)</f>
        <v/>
      </c>
      <c r="E70" s="31">
        <f>IFERROR(ROUND(F69*($C$5/100/12),0),0)</f>
        <v/>
      </c>
      <c r="F70" s="30">
        <f>MAX(0,F69-D70)</f>
        <v/>
      </c>
      <c r="G70" s="32">
        <f>IFERROR(ROUND((1-F70/$C$4)*100,1)&amp;"%","完済")</f>
        <v/>
      </c>
    </row>
    <row r="71" ht="18" customHeight="1">
      <c r="A71" s="33" t="n">
        <v>62</v>
      </c>
      <c r="B71" s="33" t="inlineStr">
        <is>
          <t>2031年8月</t>
        </is>
      </c>
      <c r="C71" s="34">
        <f>IF(F70&lt;=0,0,MIN($C$7,F70+F70*($C$5/100/12)))</f>
        <v/>
      </c>
      <c r="D71" s="31">
        <f>MAX(0,C71-E71)</f>
        <v/>
      </c>
      <c r="E71" s="31">
        <f>IFERROR(ROUND(F70*($C$5/100/12),0),0)</f>
        <v/>
      </c>
      <c r="F71" s="34">
        <f>MAX(0,F70-D71)</f>
        <v/>
      </c>
      <c r="G71" s="32">
        <f>IFERROR(ROUND((1-F71/$C$4)*100,1)&amp;"%","完済")</f>
        <v/>
      </c>
    </row>
    <row r="72" ht="18" customHeight="1">
      <c r="A72" s="29" t="n">
        <v>63</v>
      </c>
      <c r="B72" s="29" t="inlineStr">
        <is>
          <t>2031年9月</t>
        </is>
      </c>
      <c r="C72" s="30">
        <f>IF(F71&lt;=0,0,MIN($C$7,F71+F71*($C$5/100/12)))</f>
        <v/>
      </c>
      <c r="D72" s="31">
        <f>MAX(0,C72-E72)</f>
        <v/>
      </c>
      <c r="E72" s="31">
        <f>IFERROR(ROUND(F71*($C$5/100/12),0),0)</f>
        <v/>
      </c>
      <c r="F72" s="30">
        <f>MAX(0,F71-D72)</f>
        <v/>
      </c>
      <c r="G72" s="32">
        <f>IFERROR(ROUND((1-F72/$C$4)*100,1)&amp;"%","完済")</f>
        <v/>
      </c>
    </row>
    <row r="73" ht="18" customHeight="1">
      <c r="A73" s="33" t="n">
        <v>64</v>
      </c>
      <c r="B73" s="33" t="inlineStr">
        <is>
          <t>2031年10月</t>
        </is>
      </c>
      <c r="C73" s="34">
        <f>IF(F72&lt;=0,0,MIN($C$7,F72+F72*($C$5/100/12)))</f>
        <v/>
      </c>
      <c r="D73" s="31">
        <f>MAX(0,C73-E73)</f>
        <v/>
      </c>
      <c r="E73" s="31">
        <f>IFERROR(ROUND(F72*($C$5/100/12),0),0)</f>
        <v/>
      </c>
      <c r="F73" s="34">
        <f>MAX(0,F72-D73)</f>
        <v/>
      </c>
      <c r="G73" s="32">
        <f>IFERROR(ROUND((1-F73/$C$4)*100,1)&amp;"%","完済")</f>
        <v/>
      </c>
    </row>
    <row r="74" ht="18" customHeight="1">
      <c r="A74" s="29" t="n">
        <v>65</v>
      </c>
      <c r="B74" s="29" t="inlineStr">
        <is>
          <t>2031年11月</t>
        </is>
      </c>
      <c r="C74" s="30">
        <f>IF(F73&lt;=0,0,MIN($C$7,F73+F73*($C$5/100/12)))</f>
        <v/>
      </c>
      <c r="D74" s="31">
        <f>MAX(0,C74-E74)</f>
        <v/>
      </c>
      <c r="E74" s="31">
        <f>IFERROR(ROUND(F73*($C$5/100/12),0),0)</f>
        <v/>
      </c>
      <c r="F74" s="30">
        <f>MAX(0,F73-D74)</f>
        <v/>
      </c>
      <c r="G74" s="32">
        <f>IFERROR(ROUND((1-F74/$C$4)*100,1)&amp;"%","完済")</f>
        <v/>
      </c>
    </row>
    <row r="75" ht="18" customHeight="1">
      <c r="A75" s="33" t="n">
        <v>66</v>
      </c>
      <c r="B75" s="33" t="inlineStr">
        <is>
          <t>2031年12月</t>
        </is>
      </c>
      <c r="C75" s="34">
        <f>IF(F74&lt;=0,0,MIN($C$7,F74+F74*($C$5/100/12)))</f>
        <v/>
      </c>
      <c r="D75" s="31">
        <f>MAX(0,C75-E75)</f>
        <v/>
      </c>
      <c r="E75" s="31">
        <f>IFERROR(ROUND(F74*($C$5/100/12),0),0)</f>
        <v/>
      </c>
      <c r="F75" s="34">
        <f>MAX(0,F74-D75)</f>
        <v/>
      </c>
      <c r="G75" s="32">
        <f>IFERROR(ROUND((1-F75/$C$4)*100,1)&amp;"%","完済")</f>
        <v/>
      </c>
    </row>
    <row r="76" ht="18" customHeight="1">
      <c r="A76" s="29" t="n">
        <v>67</v>
      </c>
      <c r="B76" s="29" t="inlineStr">
        <is>
          <t>2032年1月</t>
        </is>
      </c>
      <c r="C76" s="30">
        <f>IF(F75&lt;=0,0,MIN($C$7,F75+F75*($C$5/100/12)))</f>
        <v/>
      </c>
      <c r="D76" s="31">
        <f>MAX(0,C76-E76)</f>
        <v/>
      </c>
      <c r="E76" s="31">
        <f>IFERROR(ROUND(F75*($C$5/100/12),0),0)</f>
        <v/>
      </c>
      <c r="F76" s="30">
        <f>MAX(0,F75-D76)</f>
        <v/>
      </c>
      <c r="G76" s="32">
        <f>IFERROR(ROUND((1-F76/$C$4)*100,1)&amp;"%","完済")</f>
        <v/>
      </c>
    </row>
    <row r="77" ht="18" customHeight="1">
      <c r="A77" s="33" t="n">
        <v>68</v>
      </c>
      <c r="B77" s="33" t="inlineStr">
        <is>
          <t>2032年2月</t>
        </is>
      </c>
      <c r="C77" s="34">
        <f>IF(F76&lt;=0,0,MIN($C$7,F76+F76*($C$5/100/12)))</f>
        <v/>
      </c>
      <c r="D77" s="31">
        <f>MAX(0,C77-E77)</f>
        <v/>
      </c>
      <c r="E77" s="31">
        <f>IFERROR(ROUND(F76*($C$5/100/12),0),0)</f>
        <v/>
      </c>
      <c r="F77" s="34">
        <f>MAX(0,F76-D77)</f>
        <v/>
      </c>
      <c r="G77" s="32">
        <f>IFERROR(ROUND((1-F77/$C$4)*100,1)&amp;"%","完済")</f>
        <v/>
      </c>
    </row>
    <row r="78" ht="18" customHeight="1">
      <c r="A78" s="29" t="n">
        <v>69</v>
      </c>
      <c r="B78" s="29" t="inlineStr">
        <is>
          <t>2032年3月</t>
        </is>
      </c>
      <c r="C78" s="30">
        <f>IF(F77&lt;=0,0,MIN($C$7,F77+F77*($C$5/100/12)))</f>
        <v/>
      </c>
      <c r="D78" s="31">
        <f>MAX(0,C78-E78)</f>
        <v/>
      </c>
      <c r="E78" s="31">
        <f>IFERROR(ROUND(F77*($C$5/100/12),0),0)</f>
        <v/>
      </c>
      <c r="F78" s="30">
        <f>MAX(0,F77-D78)</f>
        <v/>
      </c>
      <c r="G78" s="32">
        <f>IFERROR(ROUND((1-F78/$C$4)*100,1)&amp;"%","完済")</f>
        <v/>
      </c>
    </row>
    <row r="79" ht="18" customHeight="1">
      <c r="A79" s="33" t="n">
        <v>70</v>
      </c>
      <c r="B79" s="33" t="inlineStr">
        <is>
          <t>2032年4月</t>
        </is>
      </c>
      <c r="C79" s="34">
        <f>IF(F78&lt;=0,0,MIN($C$7,F78+F78*($C$5/100/12)))</f>
        <v/>
      </c>
      <c r="D79" s="31">
        <f>MAX(0,C79-E79)</f>
        <v/>
      </c>
      <c r="E79" s="31">
        <f>IFERROR(ROUND(F78*($C$5/100/12),0),0)</f>
        <v/>
      </c>
      <c r="F79" s="34">
        <f>MAX(0,F78-D79)</f>
        <v/>
      </c>
      <c r="G79" s="32">
        <f>IFERROR(ROUND((1-F79/$C$4)*100,1)&amp;"%","完済")</f>
        <v/>
      </c>
    </row>
    <row r="80" ht="18" customHeight="1">
      <c r="A80" s="29" t="n">
        <v>71</v>
      </c>
      <c r="B80" s="29" t="inlineStr">
        <is>
          <t>2032年5月</t>
        </is>
      </c>
      <c r="C80" s="30">
        <f>IF(F79&lt;=0,0,MIN($C$7,F79+F79*($C$5/100/12)))</f>
        <v/>
      </c>
      <c r="D80" s="31">
        <f>MAX(0,C80-E80)</f>
        <v/>
      </c>
      <c r="E80" s="31">
        <f>IFERROR(ROUND(F79*($C$5/100/12),0),0)</f>
        <v/>
      </c>
      <c r="F80" s="30">
        <f>MAX(0,F79-D80)</f>
        <v/>
      </c>
      <c r="G80" s="32">
        <f>IFERROR(ROUND((1-F80/$C$4)*100,1)&amp;"%","完済")</f>
        <v/>
      </c>
    </row>
    <row r="81" ht="18" customHeight="1">
      <c r="A81" s="33" t="n">
        <v>72</v>
      </c>
      <c r="B81" s="33" t="inlineStr">
        <is>
          <t>2032年6月</t>
        </is>
      </c>
      <c r="C81" s="34">
        <f>IF(F80&lt;=0,0,MIN($C$7,F80+F80*($C$5/100/12)))</f>
        <v/>
      </c>
      <c r="D81" s="31">
        <f>MAX(0,C81-E81)</f>
        <v/>
      </c>
      <c r="E81" s="31">
        <f>IFERROR(ROUND(F80*($C$5/100/12),0),0)</f>
        <v/>
      </c>
      <c r="F81" s="34">
        <f>MAX(0,F80-D81)</f>
        <v/>
      </c>
      <c r="G81" s="32">
        <f>IFERROR(ROUND((1-F81/$C$4)*100,1)&amp;"%","完済")</f>
        <v/>
      </c>
    </row>
    <row r="82" ht="18" customHeight="1">
      <c r="A82" s="29" t="n">
        <v>73</v>
      </c>
      <c r="B82" s="29" t="inlineStr">
        <is>
          <t>2032年7月</t>
        </is>
      </c>
      <c r="C82" s="30">
        <f>IF(F81&lt;=0,0,MIN($C$7,F81+F81*($C$5/100/12)))</f>
        <v/>
      </c>
      <c r="D82" s="31">
        <f>MAX(0,C82-E82)</f>
        <v/>
      </c>
      <c r="E82" s="31">
        <f>IFERROR(ROUND(F81*($C$5/100/12),0),0)</f>
        <v/>
      </c>
      <c r="F82" s="30">
        <f>MAX(0,F81-D82)</f>
        <v/>
      </c>
      <c r="G82" s="32">
        <f>IFERROR(ROUND((1-F82/$C$4)*100,1)&amp;"%","完済")</f>
        <v/>
      </c>
    </row>
    <row r="83" ht="18" customHeight="1">
      <c r="A83" s="33" t="n">
        <v>74</v>
      </c>
      <c r="B83" s="33" t="inlineStr">
        <is>
          <t>2032年8月</t>
        </is>
      </c>
      <c r="C83" s="34">
        <f>IF(F82&lt;=0,0,MIN($C$7,F82+F82*($C$5/100/12)))</f>
        <v/>
      </c>
      <c r="D83" s="31">
        <f>MAX(0,C83-E83)</f>
        <v/>
      </c>
      <c r="E83" s="31">
        <f>IFERROR(ROUND(F82*($C$5/100/12),0),0)</f>
        <v/>
      </c>
      <c r="F83" s="34">
        <f>MAX(0,F82-D83)</f>
        <v/>
      </c>
      <c r="G83" s="32">
        <f>IFERROR(ROUND((1-F83/$C$4)*100,1)&amp;"%","完済")</f>
        <v/>
      </c>
    </row>
    <row r="84" ht="18" customHeight="1">
      <c r="A84" s="29" t="n">
        <v>75</v>
      </c>
      <c r="B84" s="29" t="inlineStr">
        <is>
          <t>2032年9月</t>
        </is>
      </c>
      <c r="C84" s="30">
        <f>IF(F83&lt;=0,0,MIN($C$7,F83+F83*($C$5/100/12)))</f>
        <v/>
      </c>
      <c r="D84" s="31">
        <f>MAX(0,C84-E84)</f>
        <v/>
      </c>
      <c r="E84" s="31">
        <f>IFERROR(ROUND(F83*($C$5/100/12),0),0)</f>
        <v/>
      </c>
      <c r="F84" s="30">
        <f>MAX(0,F83-D84)</f>
        <v/>
      </c>
      <c r="G84" s="32">
        <f>IFERROR(ROUND((1-F84/$C$4)*100,1)&amp;"%","完済")</f>
        <v/>
      </c>
    </row>
    <row r="85" ht="18" customHeight="1">
      <c r="A85" s="33" t="n">
        <v>76</v>
      </c>
      <c r="B85" s="33" t="inlineStr">
        <is>
          <t>2032年10月</t>
        </is>
      </c>
      <c r="C85" s="34">
        <f>IF(F84&lt;=0,0,MIN($C$7,F84+F84*($C$5/100/12)))</f>
        <v/>
      </c>
      <c r="D85" s="31">
        <f>MAX(0,C85-E85)</f>
        <v/>
      </c>
      <c r="E85" s="31">
        <f>IFERROR(ROUND(F84*($C$5/100/12),0),0)</f>
        <v/>
      </c>
      <c r="F85" s="34">
        <f>MAX(0,F84-D85)</f>
        <v/>
      </c>
      <c r="G85" s="32">
        <f>IFERROR(ROUND((1-F85/$C$4)*100,1)&amp;"%","完済")</f>
        <v/>
      </c>
    </row>
    <row r="86" ht="18" customHeight="1">
      <c r="A86" s="29" t="n">
        <v>77</v>
      </c>
      <c r="B86" s="29" t="inlineStr">
        <is>
          <t>2032年11月</t>
        </is>
      </c>
      <c r="C86" s="30">
        <f>IF(F85&lt;=0,0,MIN($C$7,F85+F85*($C$5/100/12)))</f>
        <v/>
      </c>
      <c r="D86" s="31">
        <f>MAX(0,C86-E86)</f>
        <v/>
      </c>
      <c r="E86" s="31">
        <f>IFERROR(ROUND(F85*($C$5/100/12),0),0)</f>
        <v/>
      </c>
      <c r="F86" s="30">
        <f>MAX(0,F85-D86)</f>
        <v/>
      </c>
      <c r="G86" s="32">
        <f>IFERROR(ROUND((1-F86/$C$4)*100,1)&amp;"%","完済")</f>
        <v/>
      </c>
    </row>
    <row r="87" ht="18" customHeight="1">
      <c r="A87" s="33" t="n">
        <v>78</v>
      </c>
      <c r="B87" s="33" t="inlineStr">
        <is>
          <t>2032年12月</t>
        </is>
      </c>
      <c r="C87" s="34">
        <f>IF(F86&lt;=0,0,MIN($C$7,F86+F86*($C$5/100/12)))</f>
        <v/>
      </c>
      <c r="D87" s="31">
        <f>MAX(0,C87-E87)</f>
        <v/>
      </c>
      <c r="E87" s="31">
        <f>IFERROR(ROUND(F86*($C$5/100/12),0),0)</f>
        <v/>
      </c>
      <c r="F87" s="34">
        <f>MAX(0,F86-D87)</f>
        <v/>
      </c>
      <c r="G87" s="32">
        <f>IFERROR(ROUND((1-F87/$C$4)*100,1)&amp;"%","完済")</f>
        <v/>
      </c>
    </row>
    <row r="88" ht="18" customHeight="1">
      <c r="A88" s="29" t="n">
        <v>79</v>
      </c>
      <c r="B88" s="29" t="inlineStr">
        <is>
          <t>2033年1月</t>
        </is>
      </c>
      <c r="C88" s="30">
        <f>IF(F87&lt;=0,0,MIN($C$7,F87+F87*($C$5/100/12)))</f>
        <v/>
      </c>
      <c r="D88" s="31">
        <f>MAX(0,C88-E88)</f>
        <v/>
      </c>
      <c r="E88" s="31">
        <f>IFERROR(ROUND(F87*($C$5/100/12),0),0)</f>
        <v/>
      </c>
      <c r="F88" s="30">
        <f>MAX(0,F87-D88)</f>
        <v/>
      </c>
      <c r="G88" s="32">
        <f>IFERROR(ROUND((1-F88/$C$4)*100,1)&amp;"%","完済")</f>
        <v/>
      </c>
    </row>
    <row r="89" ht="18" customHeight="1">
      <c r="A89" s="33" t="n">
        <v>80</v>
      </c>
      <c r="B89" s="33" t="inlineStr">
        <is>
          <t>2033年2月</t>
        </is>
      </c>
      <c r="C89" s="34">
        <f>IF(F88&lt;=0,0,MIN($C$7,F88+F88*($C$5/100/12)))</f>
        <v/>
      </c>
      <c r="D89" s="31">
        <f>MAX(0,C89-E89)</f>
        <v/>
      </c>
      <c r="E89" s="31">
        <f>IFERROR(ROUND(F88*($C$5/100/12),0),0)</f>
        <v/>
      </c>
      <c r="F89" s="34">
        <f>MAX(0,F88-D89)</f>
        <v/>
      </c>
      <c r="G89" s="32">
        <f>IFERROR(ROUND((1-F89/$C$4)*100,1)&amp;"%","完済")</f>
        <v/>
      </c>
    </row>
    <row r="90" ht="18" customHeight="1">
      <c r="A90" s="29" t="n">
        <v>81</v>
      </c>
      <c r="B90" s="29" t="inlineStr">
        <is>
          <t>2033年3月</t>
        </is>
      </c>
      <c r="C90" s="30">
        <f>IF(F89&lt;=0,0,MIN($C$7,F89+F89*($C$5/100/12)))</f>
        <v/>
      </c>
      <c r="D90" s="31">
        <f>MAX(0,C90-E90)</f>
        <v/>
      </c>
      <c r="E90" s="31">
        <f>IFERROR(ROUND(F89*($C$5/100/12),0),0)</f>
        <v/>
      </c>
      <c r="F90" s="30">
        <f>MAX(0,F89-D90)</f>
        <v/>
      </c>
      <c r="G90" s="32">
        <f>IFERROR(ROUND((1-F90/$C$4)*100,1)&amp;"%","完済")</f>
        <v/>
      </c>
    </row>
    <row r="91" ht="18" customHeight="1">
      <c r="A91" s="33" t="n">
        <v>82</v>
      </c>
      <c r="B91" s="33" t="inlineStr">
        <is>
          <t>2033年4月</t>
        </is>
      </c>
      <c r="C91" s="34">
        <f>IF(F90&lt;=0,0,MIN($C$7,F90+F90*($C$5/100/12)))</f>
        <v/>
      </c>
      <c r="D91" s="31">
        <f>MAX(0,C91-E91)</f>
        <v/>
      </c>
      <c r="E91" s="31">
        <f>IFERROR(ROUND(F90*($C$5/100/12),0),0)</f>
        <v/>
      </c>
      <c r="F91" s="34">
        <f>MAX(0,F90-D91)</f>
        <v/>
      </c>
      <c r="G91" s="32">
        <f>IFERROR(ROUND((1-F91/$C$4)*100,1)&amp;"%","完済")</f>
        <v/>
      </c>
    </row>
    <row r="92" ht="18" customHeight="1">
      <c r="A92" s="29" t="n">
        <v>83</v>
      </c>
      <c r="B92" s="29" t="inlineStr">
        <is>
          <t>2033年5月</t>
        </is>
      </c>
      <c r="C92" s="30">
        <f>IF(F91&lt;=0,0,MIN($C$7,F91+F91*($C$5/100/12)))</f>
        <v/>
      </c>
      <c r="D92" s="31">
        <f>MAX(0,C92-E92)</f>
        <v/>
      </c>
      <c r="E92" s="31">
        <f>IFERROR(ROUND(F91*($C$5/100/12),0),0)</f>
        <v/>
      </c>
      <c r="F92" s="30">
        <f>MAX(0,F91-D92)</f>
        <v/>
      </c>
      <c r="G92" s="32">
        <f>IFERROR(ROUND((1-F92/$C$4)*100,1)&amp;"%","完済")</f>
        <v/>
      </c>
    </row>
    <row r="93" ht="18" customHeight="1">
      <c r="A93" s="33" t="n">
        <v>84</v>
      </c>
      <c r="B93" s="33" t="inlineStr">
        <is>
          <t>2033年6月</t>
        </is>
      </c>
      <c r="C93" s="34">
        <f>IF(F92&lt;=0,0,MIN($C$7,F92+F92*($C$5/100/12)))</f>
        <v/>
      </c>
      <c r="D93" s="31">
        <f>MAX(0,C93-E93)</f>
        <v/>
      </c>
      <c r="E93" s="31">
        <f>IFERROR(ROUND(F92*($C$5/100/12),0),0)</f>
        <v/>
      </c>
      <c r="F93" s="34">
        <f>MAX(0,F92-D93)</f>
        <v/>
      </c>
      <c r="G93" s="32">
        <f>IFERROR(ROUND((1-F93/$C$4)*100,1)&amp;"%","完済")</f>
        <v/>
      </c>
    </row>
  </sheetData>
  <mergeCells count="2">
    <mergeCell ref="A2:H2"/>
    <mergeCell ref="A1:H1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2026-05-27T16:39:48Z</dcterms:created>
  <dcterms:modified xmlns:dcterms="http://purl.org/dc/terms/" xmlns:xsi="http://www.w3.org/2001/XMLSchema-instance" xsi:type="dcterms:W3CDTF">2026-05-27T16:39:48Z</dcterms:modified>
</cp:coreProperties>
</file>